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FoxRiver\SCHOOL\DATA\SaharaEntry\"/>
    </mc:Choice>
  </mc:AlternateContent>
  <bookViews>
    <workbookView xWindow="-25515" yWindow="-6315" windowWidth="25515" windowHeight="18420" tabRatio="784" firstSheet="2" activeTab="5"/>
  </bookViews>
  <sheets>
    <sheet name="Summary" sheetId="30" r:id="rId1"/>
    <sheet name="Cond,DO,Temp,Flow by Stream" sheetId="20" r:id="rId2"/>
    <sheet name="Cond,DO,Temp,Flow by Season" sheetId="22" r:id="rId3"/>
    <sheet name="Cond,DO by Season By Stream" sheetId="21" r:id="rId4"/>
    <sheet name="Temp, Flow by Season By Stream" sheetId="31" r:id="rId5"/>
    <sheet name="Raw Data" sheetId="23" r:id="rId6"/>
    <sheet name="Sheet2" sheetId="25" r:id="rId7"/>
    <sheet name="Sheet3" sheetId="26" r:id="rId8"/>
    <sheet name="Sheet5" sheetId="27" r:id="rId9"/>
    <sheet name="Sheet6" sheetId="28" r:id="rId10"/>
  </sheets>
  <definedNames>
    <definedName name="_xlnm.Print_Area" localSheetId="0">Summary!$A$1:$AZ$80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14" i="20" l="1"/>
  <c r="AX327" i="31"/>
  <c r="AX328" i="31"/>
  <c r="AB327" i="31"/>
  <c r="I327" i="31"/>
  <c r="H327" i="31"/>
  <c r="G327" i="31"/>
  <c r="F327" i="31"/>
  <c r="AX306" i="31"/>
  <c r="AX307" i="31"/>
  <c r="AX308" i="31"/>
  <c r="AX309" i="31"/>
  <c r="G310" i="31"/>
  <c r="I310" i="31"/>
  <c r="AX310" i="31"/>
  <c r="G311" i="31"/>
  <c r="I311" i="31"/>
  <c r="AX311" i="31"/>
  <c r="G312" i="31"/>
  <c r="I312" i="31"/>
  <c r="AX312" i="31"/>
  <c r="AW309" i="31"/>
  <c r="AW310" i="31"/>
  <c r="AW311" i="31"/>
  <c r="AW312" i="31"/>
  <c r="G313" i="31"/>
  <c r="I313" i="31"/>
  <c r="AW313" i="31"/>
  <c r="G314" i="31"/>
  <c r="I314" i="31"/>
  <c r="AW314" i="31"/>
  <c r="AV310" i="31"/>
  <c r="AV311" i="31"/>
  <c r="AV312" i="31"/>
  <c r="AV313" i="31"/>
  <c r="AV314" i="31"/>
  <c r="AB309" i="31"/>
  <c r="AB310" i="31"/>
  <c r="AB311" i="31"/>
  <c r="AB312" i="31"/>
  <c r="AB313" i="31"/>
  <c r="AB314" i="31"/>
  <c r="AA309" i="31"/>
  <c r="AA310" i="31"/>
  <c r="AA311" i="31"/>
  <c r="AA312" i="31"/>
  <c r="AA313" i="31"/>
  <c r="AA314" i="31"/>
  <c r="Z309" i="31"/>
  <c r="Z310" i="31"/>
  <c r="Z311" i="31"/>
  <c r="Z312" i="31"/>
  <c r="Z313" i="31"/>
  <c r="Z314" i="31"/>
  <c r="H310" i="31"/>
  <c r="H311" i="31"/>
  <c r="H312" i="31"/>
  <c r="F310" i="31"/>
  <c r="F311" i="31"/>
  <c r="F312" i="31"/>
  <c r="Z6" i="21"/>
  <c r="Z7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Z105" i="21"/>
  <c r="Z106" i="21"/>
  <c r="Z107" i="21"/>
  <c r="Z108" i="21"/>
  <c r="Z109" i="21"/>
  <c r="Z110" i="21"/>
  <c r="Z111" i="21"/>
  <c r="Z112" i="21"/>
  <c r="Z113" i="21"/>
  <c r="Z114" i="21"/>
  <c r="Z115" i="21"/>
  <c r="Z116" i="21"/>
  <c r="Z117" i="21"/>
  <c r="Z118" i="21"/>
  <c r="Z119" i="21"/>
  <c r="Z120" i="21"/>
  <c r="Z121" i="21"/>
  <c r="Z122" i="21"/>
  <c r="Z123" i="21"/>
  <c r="Z124" i="21"/>
  <c r="Z125" i="21"/>
  <c r="Z126" i="21"/>
  <c r="Z127" i="21"/>
  <c r="Z128" i="21"/>
  <c r="Z129" i="21"/>
  <c r="Z130" i="21"/>
  <c r="Z131" i="21"/>
  <c r="Z132" i="21"/>
  <c r="Z133" i="21"/>
  <c r="Z134" i="21"/>
  <c r="Z135" i="21"/>
  <c r="Z136" i="21"/>
  <c r="Z137" i="21"/>
  <c r="Z138" i="21"/>
  <c r="Z139" i="21"/>
  <c r="Z140" i="21"/>
  <c r="Z141" i="21"/>
  <c r="Z142" i="21"/>
  <c r="Z143" i="21"/>
  <c r="Z144" i="21"/>
  <c r="Z145" i="21"/>
  <c r="Z146" i="21"/>
  <c r="Z147" i="21"/>
  <c r="Z148" i="21"/>
  <c r="Z149" i="21"/>
  <c r="Z150" i="21"/>
  <c r="Z151" i="21"/>
  <c r="Z152" i="21"/>
  <c r="Z153" i="21"/>
  <c r="Z154" i="21"/>
  <c r="Z155" i="21"/>
  <c r="Z156" i="21"/>
  <c r="Z157" i="21"/>
  <c r="Z158" i="21"/>
  <c r="Z159" i="21"/>
  <c r="Z160" i="21"/>
  <c r="Z161" i="21"/>
  <c r="Z162" i="21"/>
  <c r="Z163" i="21"/>
  <c r="Z164" i="21"/>
  <c r="Z165" i="21"/>
  <c r="Z166" i="21"/>
  <c r="Z167" i="21"/>
  <c r="Z168" i="21"/>
  <c r="Z169" i="21"/>
  <c r="Z170" i="21"/>
  <c r="Z171" i="21"/>
  <c r="Z172" i="21"/>
  <c r="Z173" i="21"/>
  <c r="Z174" i="21"/>
  <c r="Z175" i="21"/>
  <c r="Z176" i="21"/>
  <c r="Z177" i="21"/>
  <c r="Z178" i="21"/>
  <c r="Z179" i="21"/>
  <c r="Z180" i="21"/>
  <c r="Z181" i="21"/>
  <c r="Z182" i="21"/>
  <c r="Z183" i="21"/>
  <c r="Z184" i="21"/>
  <c r="Z185" i="21"/>
  <c r="Z186" i="21"/>
  <c r="Z187" i="21"/>
  <c r="Z188" i="21"/>
  <c r="Z189" i="21"/>
  <c r="Z190" i="21"/>
  <c r="Z191" i="21"/>
  <c r="Z192" i="21"/>
  <c r="Z193" i="21"/>
  <c r="Z194" i="21"/>
  <c r="Z195" i="21"/>
  <c r="Z196" i="21"/>
  <c r="Z197" i="21"/>
  <c r="Z198" i="21"/>
  <c r="Z199" i="21"/>
  <c r="Z200" i="21"/>
  <c r="Z201" i="21"/>
  <c r="Z202" i="21"/>
  <c r="Z203" i="21"/>
  <c r="Z204" i="21"/>
  <c r="Z205" i="21"/>
  <c r="Z206" i="21"/>
  <c r="Z207" i="21"/>
  <c r="Z208" i="21"/>
  <c r="Z209" i="21"/>
  <c r="Z210" i="21"/>
  <c r="Z211" i="21"/>
  <c r="Z212" i="21"/>
  <c r="Z213" i="21"/>
  <c r="Z214" i="21"/>
  <c r="Z215" i="21"/>
  <c r="Z216" i="21"/>
  <c r="Z217" i="21"/>
  <c r="Z218" i="21"/>
  <c r="Z219" i="21"/>
  <c r="Z220" i="21"/>
  <c r="Z221" i="21"/>
  <c r="Z222" i="21"/>
  <c r="Z223" i="21"/>
  <c r="Z224" i="21"/>
  <c r="Z225" i="21"/>
  <c r="Z226" i="21"/>
  <c r="Z227" i="21"/>
  <c r="Z228" i="21"/>
  <c r="Z229" i="21"/>
  <c r="Z230" i="21"/>
  <c r="Z231" i="21"/>
  <c r="Z232" i="21"/>
  <c r="Z233" i="21"/>
  <c r="Z234" i="21"/>
  <c r="Z235" i="21"/>
  <c r="Z236" i="21"/>
  <c r="Z237" i="21"/>
  <c r="Z238" i="21"/>
  <c r="Z239" i="21"/>
  <c r="Z240" i="21"/>
  <c r="Z241" i="21"/>
  <c r="Z242" i="21"/>
  <c r="Z243" i="21"/>
  <c r="Z244" i="21"/>
  <c r="Z245" i="21"/>
  <c r="Z246" i="21"/>
  <c r="Z247" i="21"/>
  <c r="Z248" i="21"/>
  <c r="Z249" i="21"/>
  <c r="Z250" i="21"/>
  <c r="Z251" i="21"/>
  <c r="Z252" i="21"/>
  <c r="Z253" i="21"/>
  <c r="Z254" i="21"/>
  <c r="Z255" i="21"/>
  <c r="Z256" i="21"/>
  <c r="Z257" i="21"/>
  <c r="Z258" i="21"/>
  <c r="Z259" i="21"/>
  <c r="Z260" i="21"/>
  <c r="Z261" i="21"/>
  <c r="Z262" i="21"/>
  <c r="Z263" i="21"/>
  <c r="Z264" i="21"/>
  <c r="Z265" i="21"/>
  <c r="Z266" i="21"/>
  <c r="Z267" i="21"/>
  <c r="Z268" i="21"/>
  <c r="Z269" i="21"/>
  <c r="Z270" i="21"/>
  <c r="Z271" i="21"/>
  <c r="Z272" i="21"/>
  <c r="Z273" i="21"/>
  <c r="Z274" i="21"/>
  <c r="Z275" i="21"/>
  <c r="Z276" i="21"/>
  <c r="Z277" i="21"/>
  <c r="Z278" i="21"/>
  <c r="Z279" i="21"/>
  <c r="Z280" i="21"/>
  <c r="Z281" i="21"/>
  <c r="Z282" i="21"/>
  <c r="Z283" i="21"/>
  <c r="Z284" i="21"/>
  <c r="Z285" i="21"/>
  <c r="Z286" i="21"/>
  <c r="Z287" i="21"/>
  <c r="Z288" i="21"/>
  <c r="Z289" i="21"/>
  <c r="Z290" i="21"/>
  <c r="Z291" i="21"/>
  <c r="Z292" i="21"/>
  <c r="Z293" i="21"/>
  <c r="Z294" i="21"/>
  <c r="Z295" i="21"/>
  <c r="Z296" i="21"/>
  <c r="Z297" i="21"/>
  <c r="Z298" i="21"/>
  <c r="Z299" i="21"/>
  <c r="Z300" i="21"/>
  <c r="Z301" i="21"/>
  <c r="Z302" i="21"/>
  <c r="Z303" i="21"/>
  <c r="Z304" i="21"/>
  <c r="Z305" i="21"/>
  <c r="Z306" i="21"/>
  <c r="Z307" i="21"/>
  <c r="Z308" i="21"/>
  <c r="Z309" i="21"/>
  <c r="G310" i="21"/>
  <c r="I310" i="21"/>
  <c r="Z310" i="21"/>
  <c r="G311" i="21"/>
  <c r="I311" i="21"/>
  <c r="Z311" i="21"/>
  <c r="G312" i="21"/>
  <c r="I312" i="21"/>
  <c r="Z312" i="21"/>
  <c r="G313" i="21"/>
  <c r="I313" i="21"/>
  <c r="Z313" i="21"/>
  <c r="G314" i="21"/>
  <c r="I314" i="21"/>
  <c r="Z314" i="21"/>
  <c r="G315" i="21"/>
  <c r="I315" i="21"/>
  <c r="Z315" i="21"/>
  <c r="G316" i="21"/>
  <c r="I316" i="21"/>
  <c r="Z316" i="21"/>
  <c r="G317" i="21"/>
  <c r="I317" i="21"/>
  <c r="Z317" i="21"/>
  <c r="G318" i="21"/>
  <c r="I318" i="21"/>
  <c r="Z318" i="21"/>
  <c r="G319" i="21"/>
  <c r="I319" i="21"/>
  <c r="Z319" i="21"/>
  <c r="G320" i="21"/>
  <c r="I320" i="21"/>
  <c r="Z320" i="21"/>
  <c r="G321" i="21"/>
  <c r="I321" i="21"/>
  <c r="Z321" i="21"/>
  <c r="G322" i="21"/>
  <c r="I322" i="21"/>
  <c r="Z322" i="21"/>
  <c r="G323" i="21"/>
  <c r="I323" i="21"/>
  <c r="Z323" i="21"/>
  <c r="G324" i="21"/>
  <c r="I324" i="21"/>
  <c r="Z324" i="21"/>
  <c r="G325" i="21"/>
  <c r="I325" i="21"/>
  <c r="Z325" i="21"/>
  <c r="G326" i="21"/>
  <c r="I326" i="21"/>
  <c r="Z326" i="21"/>
  <c r="G327" i="21"/>
  <c r="I327" i="21"/>
  <c r="Z327" i="21"/>
  <c r="G328" i="21"/>
  <c r="I328" i="21"/>
  <c r="Z328" i="21"/>
  <c r="G329" i="21"/>
  <c r="I329" i="21"/>
  <c r="Z329" i="21"/>
  <c r="G330" i="21"/>
  <c r="I330" i="21"/>
  <c r="Z330" i="21"/>
  <c r="G331" i="21"/>
  <c r="I331" i="21"/>
  <c r="Z331" i="21"/>
  <c r="G332" i="21"/>
  <c r="I332" i="21"/>
  <c r="Z332" i="21"/>
  <c r="G333" i="21"/>
  <c r="I333" i="21"/>
  <c r="Z333" i="21"/>
  <c r="G334" i="21"/>
  <c r="I334" i="21"/>
  <c r="Z334" i="21"/>
  <c r="G335" i="21"/>
  <c r="I335" i="21"/>
  <c r="Z335" i="21"/>
  <c r="G336" i="21"/>
  <c r="I336" i="21"/>
  <c r="Z336" i="21"/>
  <c r="G337" i="21"/>
  <c r="I337" i="21"/>
  <c r="Z337" i="21"/>
  <c r="G338" i="21"/>
  <c r="I338" i="21"/>
  <c r="Z338" i="21"/>
  <c r="G339" i="21"/>
  <c r="I339" i="21"/>
  <c r="Z339" i="21"/>
  <c r="G340" i="21"/>
  <c r="I340" i="21"/>
  <c r="Z340" i="21"/>
  <c r="G341" i="21"/>
  <c r="I341" i="21"/>
  <c r="Z341" i="21"/>
  <c r="G342" i="21"/>
  <c r="I342" i="21"/>
  <c r="Z342" i="21"/>
  <c r="G343" i="21"/>
  <c r="I343" i="21"/>
  <c r="Z343" i="21"/>
  <c r="G344" i="21"/>
  <c r="I344" i="21"/>
  <c r="Z344" i="21"/>
  <c r="G345" i="21"/>
  <c r="I345" i="21"/>
  <c r="Z345" i="21"/>
  <c r="Z346" i="21"/>
  <c r="Z347" i="21"/>
  <c r="Z348" i="21"/>
  <c r="Z349" i="21"/>
  <c r="Z350" i="21"/>
  <c r="Z351" i="21"/>
  <c r="Z352" i="21"/>
  <c r="Z353" i="21"/>
  <c r="Z354" i="21"/>
  <c r="Z355" i="21"/>
  <c r="Z356" i="21"/>
  <c r="Z357" i="21"/>
  <c r="Z358" i="21"/>
  <c r="Z359" i="21"/>
  <c r="Z360" i="21"/>
  <c r="Z361" i="21"/>
  <c r="Z362" i="21"/>
  <c r="Z363" i="21"/>
  <c r="Z364" i="21"/>
  <c r="Z365" i="21"/>
  <c r="Z366" i="21"/>
  <c r="Z367" i="21"/>
  <c r="Z368" i="21"/>
  <c r="Z369" i="21"/>
  <c r="Z370" i="21"/>
  <c r="Z371" i="21"/>
  <c r="Z372" i="21"/>
  <c r="Z373" i="21"/>
  <c r="Z374" i="21"/>
  <c r="Z375" i="21"/>
  <c r="Z376" i="21"/>
  <c r="Z377" i="21"/>
  <c r="Z378" i="21"/>
  <c r="Z379" i="21"/>
  <c r="Z380" i="21"/>
  <c r="Z381" i="21"/>
  <c r="Z382" i="21"/>
  <c r="Z383" i="21"/>
  <c r="Z384" i="21"/>
  <c r="Z385" i="21"/>
  <c r="Z386" i="21"/>
  <c r="Z387" i="21"/>
  <c r="Z388" i="21"/>
  <c r="Z389" i="21"/>
  <c r="Z390" i="21"/>
  <c r="Z391" i="21"/>
  <c r="Z392" i="21"/>
  <c r="Z393" i="21"/>
  <c r="Z394" i="21"/>
  <c r="Z395" i="21"/>
  <c r="Z396" i="21"/>
  <c r="Z397" i="21"/>
  <c r="Z398" i="21"/>
  <c r="Z399" i="21"/>
  <c r="Z400" i="21"/>
  <c r="Z401" i="21"/>
  <c r="Z402" i="21"/>
  <c r="Z403" i="21"/>
  <c r="Z404" i="21"/>
  <c r="Z405" i="21"/>
  <c r="Z406" i="21"/>
  <c r="Z407" i="21"/>
  <c r="Z408" i="21"/>
  <c r="Z409" i="21"/>
  <c r="Z410" i="21"/>
  <c r="Z411" i="21"/>
  <c r="Z412" i="21"/>
  <c r="Z413" i="21"/>
  <c r="Z414" i="21"/>
  <c r="Z415" i="21"/>
  <c r="Z416" i="21"/>
  <c r="Z417" i="21"/>
  <c r="Z418" i="21"/>
  <c r="Z419" i="21"/>
  <c r="Z420" i="21"/>
  <c r="Z421" i="21"/>
  <c r="Z422" i="21"/>
  <c r="Z423" i="21"/>
  <c r="Z424" i="21"/>
  <c r="Z425" i="21"/>
  <c r="Z426" i="21"/>
  <c r="Z427" i="21"/>
  <c r="Z428" i="21"/>
  <c r="Z429" i="21"/>
  <c r="Z430" i="21"/>
  <c r="Z431" i="21"/>
  <c r="Z432" i="21"/>
  <c r="Z433" i="21"/>
  <c r="Z434" i="21"/>
  <c r="Z435" i="21"/>
  <c r="Z436" i="21"/>
  <c r="BI7" i="21"/>
  <c r="BI6" i="21"/>
  <c r="AX327" i="21"/>
  <c r="AB324" i="21"/>
  <c r="AB325" i="21"/>
  <c r="AB326" i="21"/>
  <c r="AB327" i="21"/>
  <c r="AB328" i="21"/>
  <c r="AA326" i="21"/>
  <c r="AA327" i="21"/>
  <c r="K327" i="21"/>
  <c r="H327" i="21"/>
  <c r="F327" i="21"/>
  <c r="AX310" i="21"/>
  <c r="AX311" i="21"/>
  <c r="AX312" i="21"/>
  <c r="AW310" i="21"/>
  <c r="AW311" i="21"/>
  <c r="AW312" i="21"/>
  <c r="AW313" i="21"/>
  <c r="AV310" i="21"/>
  <c r="AV311" i="21"/>
  <c r="AV312" i="21"/>
  <c r="AV313" i="21"/>
  <c r="AV314" i="21"/>
  <c r="AB309" i="21"/>
  <c r="AB310" i="21"/>
  <c r="AB311" i="21"/>
  <c r="AB312" i="21"/>
  <c r="AA310" i="21"/>
  <c r="AA311" i="21"/>
  <c r="AA312" i="21"/>
  <c r="AA313" i="21"/>
  <c r="H310" i="21"/>
  <c r="H311" i="21"/>
  <c r="H312" i="21"/>
  <c r="F312" i="21"/>
  <c r="F310" i="21"/>
  <c r="F311" i="21"/>
  <c r="I310" i="22"/>
  <c r="K310" i="22"/>
  <c r="X310" i="22"/>
  <c r="I311" i="22"/>
  <c r="K311" i="22"/>
  <c r="X311" i="22"/>
  <c r="I312" i="22"/>
  <c r="K312" i="22"/>
  <c r="X312" i="22"/>
  <c r="W310" i="22"/>
  <c r="W311" i="22"/>
  <c r="W312" i="22"/>
  <c r="V310" i="22"/>
  <c r="V311" i="22"/>
  <c r="V312" i="22"/>
  <c r="U310" i="22"/>
  <c r="U311" i="22"/>
  <c r="U312" i="22"/>
  <c r="T310" i="22"/>
  <c r="T311" i="22"/>
  <c r="T312" i="22"/>
  <c r="S310" i="22"/>
  <c r="S311" i="22"/>
  <c r="S312" i="22"/>
  <c r="R312" i="22"/>
  <c r="R310" i="22"/>
  <c r="R311" i="22"/>
  <c r="Q310" i="22"/>
  <c r="Q311" i="22"/>
  <c r="Q312" i="22"/>
  <c r="P310" i="22"/>
  <c r="P311" i="22"/>
  <c r="P312" i="22"/>
  <c r="O310" i="22"/>
  <c r="O311" i="22"/>
  <c r="O312" i="22"/>
  <c r="N310" i="22"/>
  <c r="N311" i="22"/>
  <c r="N312" i="22"/>
  <c r="M310" i="22"/>
  <c r="M311" i="22"/>
  <c r="M312" i="22"/>
  <c r="J310" i="22"/>
  <c r="J311" i="22"/>
  <c r="J312" i="22"/>
  <c r="H310" i="22"/>
  <c r="H311" i="22"/>
  <c r="H312" i="22"/>
  <c r="I327" i="22"/>
  <c r="K327" i="22"/>
  <c r="X327" i="22"/>
  <c r="W327" i="22"/>
  <c r="V327" i="22"/>
  <c r="U327" i="22"/>
  <c r="T327" i="22"/>
  <c r="S327" i="22"/>
  <c r="R327" i="22"/>
  <c r="Q327" i="22"/>
  <c r="P327" i="22"/>
  <c r="O327" i="22"/>
  <c r="N327" i="22"/>
  <c r="M327" i="22"/>
  <c r="J327" i="22"/>
  <c r="H327" i="22"/>
  <c r="BR12" i="20"/>
  <c r="BK9" i="20"/>
  <c r="AZ15" i="20"/>
  <c r="AU9" i="20"/>
  <c r="AU5" i="20"/>
  <c r="AT6" i="20"/>
  <c r="AT5" i="20"/>
  <c r="AS8" i="20"/>
  <c r="AS6" i="20"/>
  <c r="AS5" i="20"/>
  <c r="AA436" i="20"/>
  <c r="Z436" i="20"/>
  <c r="Y436" i="20"/>
  <c r="X436" i="20"/>
  <c r="W436" i="20"/>
  <c r="V436" i="20"/>
  <c r="U436" i="20"/>
  <c r="T436" i="20"/>
  <c r="S436" i="20"/>
  <c r="R436" i="20"/>
  <c r="Q436" i="20"/>
  <c r="P436" i="20"/>
  <c r="O436" i="20"/>
  <c r="N436" i="20"/>
  <c r="N435" i="20"/>
  <c r="O435" i="20"/>
  <c r="Q435" i="20"/>
  <c r="R435" i="20"/>
  <c r="S435" i="20"/>
  <c r="M436" i="20"/>
  <c r="L436" i="20"/>
  <c r="AF327" i="20"/>
  <c r="AF328" i="20"/>
  <c r="AI327" i="20"/>
  <c r="AH327" i="20"/>
  <c r="AG327" i="20"/>
  <c r="AI328" i="20"/>
  <c r="AH328" i="20"/>
  <c r="AG328" i="20"/>
  <c r="AI310" i="20"/>
  <c r="AH310" i="20"/>
  <c r="AG310" i="20"/>
  <c r="AF310" i="20"/>
  <c r="AC346" i="20"/>
  <c r="AD346" i="20"/>
  <c r="AE346" i="20"/>
  <c r="I436" i="20"/>
  <c r="K436" i="20"/>
  <c r="J434" i="20"/>
  <c r="J435" i="20"/>
  <c r="J436" i="20"/>
  <c r="J431" i="20"/>
  <c r="J432" i="20"/>
  <c r="J433" i="20"/>
  <c r="I435" i="20"/>
  <c r="I433" i="20"/>
  <c r="I434" i="20"/>
  <c r="I431" i="20"/>
  <c r="I432" i="20"/>
  <c r="J416" i="20"/>
  <c r="J417" i="20"/>
  <c r="J418" i="20"/>
  <c r="J419" i="20"/>
  <c r="J420" i="20"/>
  <c r="J421" i="20"/>
  <c r="J422" i="20"/>
  <c r="J423" i="20"/>
  <c r="J424" i="20"/>
  <c r="J425" i="20"/>
  <c r="J426" i="20"/>
  <c r="J427" i="20"/>
  <c r="J428" i="20"/>
  <c r="J429" i="20"/>
  <c r="J430" i="20"/>
  <c r="I416" i="20"/>
  <c r="I417" i="20"/>
  <c r="I418" i="20"/>
  <c r="I419" i="20"/>
  <c r="I420" i="20"/>
  <c r="I421" i="20"/>
  <c r="I422" i="20"/>
  <c r="I423" i="20"/>
  <c r="I424" i="20"/>
  <c r="I425" i="20"/>
  <c r="I426" i="20"/>
  <c r="I427" i="20"/>
  <c r="I428" i="20"/>
  <c r="I429" i="20"/>
  <c r="I430" i="20"/>
  <c r="J401" i="20"/>
  <c r="J402" i="20"/>
  <c r="J403" i="20"/>
  <c r="J404" i="20"/>
  <c r="J405" i="20"/>
  <c r="J406" i="20"/>
  <c r="J407" i="20"/>
  <c r="J408" i="20"/>
  <c r="J409" i="20"/>
  <c r="J410" i="20"/>
  <c r="J411" i="20"/>
  <c r="J412" i="20"/>
  <c r="J413" i="20"/>
  <c r="J414" i="20"/>
  <c r="J415" i="20"/>
  <c r="I401" i="20"/>
  <c r="I402" i="20"/>
  <c r="I403" i="20"/>
  <c r="I404" i="20"/>
  <c r="I405" i="20"/>
  <c r="I406" i="20"/>
  <c r="I407" i="20"/>
  <c r="I408" i="20"/>
  <c r="I409" i="20"/>
  <c r="I410" i="20"/>
  <c r="I411" i="20"/>
  <c r="I412" i="20"/>
  <c r="I413" i="20"/>
  <c r="I414" i="20"/>
  <c r="I415" i="20"/>
  <c r="J391" i="20"/>
  <c r="J392" i="20"/>
  <c r="J393" i="20"/>
  <c r="J394" i="20"/>
  <c r="J395" i="20"/>
  <c r="J396" i="20"/>
  <c r="J397" i="20"/>
  <c r="J398" i="20"/>
  <c r="J399" i="20"/>
  <c r="J400" i="20"/>
  <c r="I391" i="20"/>
  <c r="I392" i="20"/>
  <c r="I393" i="20"/>
  <c r="I394" i="20"/>
  <c r="I395" i="20"/>
  <c r="I396" i="20"/>
  <c r="I397" i="20"/>
  <c r="I398" i="20"/>
  <c r="I399" i="20"/>
  <c r="I400" i="20"/>
  <c r="J381" i="20"/>
  <c r="J382" i="20"/>
  <c r="J383" i="20"/>
  <c r="J384" i="20"/>
  <c r="J385" i="20"/>
  <c r="J386" i="20"/>
  <c r="J387" i="20"/>
  <c r="J388" i="20"/>
  <c r="J389" i="20"/>
  <c r="J390" i="20"/>
  <c r="I381" i="20"/>
  <c r="I382" i="20"/>
  <c r="I383" i="20"/>
  <c r="I384" i="20"/>
  <c r="I385" i="20"/>
  <c r="I386" i="20"/>
  <c r="I387" i="20"/>
  <c r="I388" i="20"/>
  <c r="I389" i="20"/>
  <c r="I390" i="20"/>
  <c r="J371" i="20"/>
  <c r="J372" i="20"/>
  <c r="J373" i="20"/>
  <c r="J374" i="20"/>
  <c r="J375" i="20"/>
  <c r="J376" i="20"/>
  <c r="J377" i="20"/>
  <c r="J378" i="20"/>
  <c r="J379" i="20"/>
  <c r="J380" i="20"/>
  <c r="I371" i="20"/>
  <c r="I372" i="20"/>
  <c r="I373" i="20"/>
  <c r="I374" i="20"/>
  <c r="I375" i="20"/>
  <c r="I376" i="20"/>
  <c r="I377" i="20"/>
  <c r="I378" i="20"/>
  <c r="I379" i="20"/>
  <c r="I380" i="20"/>
  <c r="J362" i="20"/>
  <c r="J363" i="20"/>
  <c r="J364" i="20"/>
  <c r="J365" i="20"/>
  <c r="J366" i="20"/>
  <c r="J367" i="20"/>
  <c r="J368" i="20"/>
  <c r="J369" i="20"/>
  <c r="J370" i="20"/>
  <c r="I362" i="20"/>
  <c r="I363" i="20"/>
  <c r="I364" i="20"/>
  <c r="I365" i="20"/>
  <c r="I366" i="20"/>
  <c r="I367" i="20"/>
  <c r="I368" i="20"/>
  <c r="I369" i="20"/>
  <c r="I370" i="20"/>
  <c r="J351" i="20"/>
  <c r="J352" i="20"/>
  <c r="J353" i="20"/>
  <c r="J354" i="20"/>
  <c r="J355" i="20"/>
  <c r="J356" i="20"/>
  <c r="J357" i="20"/>
  <c r="J358" i="20"/>
  <c r="J359" i="20"/>
  <c r="J360" i="20"/>
  <c r="J361" i="20"/>
  <c r="I351" i="20"/>
  <c r="I352" i="20"/>
  <c r="I353" i="20"/>
  <c r="I354" i="20"/>
  <c r="I355" i="20"/>
  <c r="I356" i="20"/>
  <c r="I357" i="20"/>
  <c r="I358" i="20"/>
  <c r="I359" i="20"/>
  <c r="I360" i="20"/>
  <c r="I361" i="20"/>
  <c r="I348" i="20"/>
  <c r="I349" i="20"/>
  <c r="I350" i="20"/>
  <c r="J348" i="20"/>
  <c r="J349" i="20"/>
  <c r="J350" i="20"/>
  <c r="I345" i="20"/>
  <c r="I346" i="20"/>
  <c r="I347" i="20"/>
  <c r="J345" i="20"/>
  <c r="J346" i="20"/>
  <c r="J347" i="20"/>
  <c r="I344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30" i="20"/>
  <c r="J329" i="20"/>
  <c r="I334" i="20"/>
  <c r="I335" i="20"/>
  <c r="I336" i="20"/>
  <c r="I337" i="20"/>
  <c r="I338" i="20"/>
  <c r="I339" i="20"/>
  <c r="I340" i="20"/>
  <c r="I341" i="20"/>
  <c r="I342" i="20"/>
  <c r="I343" i="20"/>
  <c r="I329" i="20"/>
  <c r="I330" i="20"/>
  <c r="I331" i="20"/>
  <c r="I332" i="20"/>
  <c r="I333" i="20"/>
  <c r="I328" i="20"/>
  <c r="I327" i="20"/>
  <c r="H436" i="20"/>
  <c r="H435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AB74" i="20"/>
  <c r="AB75" i="20"/>
  <c r="AB76" i="20"/>
  <c r="AB77" i="20"/>
  <c r="AB78" i="20"/>
  <c r="AB79" i="20"/>
  <c r="AB80" i="20"/>
  <c r="AB81" i="20"/>
  <c r="AB82" i="20"/>
  <c r="AB83" i="20"/>
  <c r="AB84" i="20"/>
  <c r="AB85" i="20"/>
  <c r="AB86" i="20"/>
  <c r="AB87" i="20"/>
  <c r="AB88" i="20"/>
  <c r="AB89" i="20"/>
  <c r="AB90" i="20"/>
  <c r="AB91" i="20"/>
  <c r="AB92" i="20"/>
  <c r="AB93" i="20"/>
  <c r="AB94" i="20"/>
  <c r="AB95" i="20"/>
  <c r="AB96" i="20"/>
  <c r="AB97" i="20"/>
  <c r="AB98" i="20"/>
  <c r="AB99" i="20"/>
  <c r="AB100" i="20"/>
  <c r="AB101" i="20"/>
  <c r="AB102" i="20"/>
  <c r="AB103" i="20"/>
  <c r="AB104" i="20"/>
  <c r="AB105" i="20"/>
  <c r="AB106" i="20"/>
  <c r="AB107" i="20"/>
  <c r="AB108" i="20"/>
  <c r="AB109" i="20"/>
  <c r="AB110" i="20"/>
  <c r="AB111" i="20"/>
  <c r="AB112" i="20"/>
  <c r="AB113" i="20"/>
  <c r="AB114" i="20"/>
  <c r="AB115" i="20"/>
  <c r="AB116" i="20"/>
  <c r="AB117" i="20"/>
  <c r="AB118" i="20"/>
  <c r="AB119" i="20"/>
  <c r="AB120" i="20"/>
  <c r="AB121" i="20"/>
  <c r="AB122" i="20"/>
  <c r="AB123" i="20"/>
  <c r="AB124" i="20"/>
  <c r="AB125" i="20"/>
  <c r="AB126" i="20"/>
  <c r="AB127" i="20"/>
  <c r="AB128" i="20"/>
  <c r="AB129" i="20"/>
  <c r="AB130" i="20"/>
  <c r="AB131" i="20"/>
  <c r="AB132" i="20"/>
  <c r="AB133" i="20"/>
  <c r="AB134" i="20"/>
  <c r="AB135" i="20"/>
  <c r="AB136" i="20"/>
  <c r="AB137" i="20"/>
  <c r="AB138" i="20"/>
  <c r="AB139" i="20"/>
  <c r="AB140" i="20"/>
  <c r="AB141" i="20"/>
  <c r="AB142" i="20"/>
  <c r="AB143" i="20"/>
  <c r="AB144" i="20"/>
  <c r="AB145" i="20"/>
  <c r="AB146" i="20"/>
  <c r="AB147" i="20"/>
  <c r="AB148" i="20"/>
  <c r="AB149" i="20"/>
  <c r="AB150" i="20"/>
  <c r="AB151" i="20"/>
  <c r="AB152" i="20"/>
  <c r="AB153" i="20"/>
  <c r="AB154" i="20"/>
  <c r="AB155" i="20"/>
  <c r="AB156" i="20"/>
  <c r="AB157" i="20"/>
  <c r="AB158" i="20"/>
  <c r="AB159" i="20"/>
  <c r="AB160" i="20"/>
  <c r="AB161" i="20"/>
  <c r="AB162" i="20"/>
  <c r="AB163" i="20"/>
  <c r="AB164" i="20"/>
  <c r="AB165" i="20"/>
  <c r="AB166" i="20"/>
  <c r="AB167" i="20"/>
  <c r="AB168" i="20"/>
  <c r="AB169" i="20"/>
  <c r="AB170" i="20"/>
  <c r="AB171" i="20"/>
  <c r="AB172" i="20"/>
  <c r="AB173" i="20"/>
  <c r="AB174" i="20"/>
  <c r="AB175" i="20"/>
  <c r="AB176" i="20"/>
  <c r="AB177" i="20"/>
  <c r="AB178" i="20"/>
  <c r="AB179" i="20"/>
  <c r="AB180" i="20"/>
  <c r="AB181" i="20"/>
  <c r="AB182" i="20"/>
  <c r="AB183" i="20"/>
  <c r="AB184" i="20"/>
  <c r="AB185" i="20"/>
  <c r="AB186" i="20"/>
  <c r="AB187" i="20"/>
  <c r="AB188" i="20"/>
  <c r="AB189" i="20"/>
  <c r="AB190" i="20"/>
  <c r="AB191" i="20"/>
  <c r="AB192" i="20"/>
  <c r="AB193" i="20"/>
  <c r="AB194" i="20"/>
  <c r="AB195" i="20"/>
  <c r="AB196" i="20"/>
  <c r="AB197" i="20"/>
  <c r="AB198" i="20"/>
  <c r="AB199" i="20"/>
  <c r="AB200" i="20"/>
  <c r="AB201" i="20"/>
  <c r="AB202" i="20"/>
  <c r="AB203" i="20"/>
  <c r="AB204" i="20"/>
  <c r="AB205" i="20"/>
  <c r="AB206" i="20"/>
  <c r="AB207" i="20"/>
  <c r="AB208" i="20"/>
  <c r="AB209" i="20"/>
  <c r="AB210" i="20"/>
  <c r="AB211" i="20"/>
  <c r="AB212" i="20"/>
  <c r="AB213" i="20"/>
  <c r="AB214" i="20"/>
  <c r="AB215" i="20"/>
  <c r="AB216" i="20"/>
  <c r="AB217" i="20"/>
  <c r="AB218" i="20"/>
  <c r="AB219" i="20"/>
  <c r="AB220" i="20"/>
  <c r="AB221" i="20"/>
  <c r="AB222" i="20"/>
  <c r="AB223" i="20"/>
  <c r="AB224" i="20"/>
  <c r="AB225" i="20"/>
  <c r="AB226" i="20"/>
  <c r="AB227" i="20"/>
  <c r="AB228" i="20"/>
  <c r="AB229" i="20"/>
  <c r="AB230" i="20"/>
  <c r="AB231" i="20"/>
  <c r="AB232" i="20"/>
  <c r="AB233" i="20"/>
  <c r="AB234" i="20"/>
  <c r="AB235" i="20"/>
  <c r="AB236" i="20"/>
  <c r="AB237" i="20"/>
  <c r="AB238" i="20"/>
  <c r="AB239" i="20"/>
  <c r="AB240" i="20"/>
  <c r="AB241" i="20"/>
  <c r="AB242" i="20"/>
  <c r="AB243" i="20"/>
  <c r="AB244" i="20"/>
  <c r="AB245" i="20"/>
  <c r="AB246" i="20"/>
  <c r="AB247" i="20"/>
  <c r="AB248" i="20"/>
  <c r="AB249" i="20"/>
  <c r="AB250" i="20"/>
  <c r="AB251" i="20"/>
  <c r="AB252" i="20"/>
  <c r="AB253" i="20"/>
  <c r="AB254" i="20"/>
  <c r="AB255" i="20"/>
  <c r="AB256" i="20"/>
  <c r="AB257" i="20"/>
  <c r="AB258" i="20"/>
  <c r="AB259" i="20"/>
  <c r="AB260" i="20"/>
  <c r="AB261" i="20"/>
  <c r="AB262" i="20"/>
  <c r="AB263" i="20"/>
  <c r="AB264" i="20"/>
  <c r="AB265" i="20"/>
  <c r="AB266" i="20"/>
  <c r="AB267" i="20"/>
  <c r="AB268" i="20"/>
  <c r="AB269" i="20"/>
  <c r="AB270" i="20"/>
  <c r="AB271" i="20"/>
  <c r="AB272" i="20"/>
  <c r="AB273" i="20"/>
  <c r="AB274" i="20"/>
  <c r="AB275" i="20"/>
  <c r="AB276" i="20"/>
  <c r="AB277" i="20"/>
  <c r="AB278" i="20"/>
  <c r="AB279" i="20"/>
  <c r="AB280" i="20"/>
  <c r="AB281" i="20"/>
  <c r="AB282" i="20"/>
  <c r="AB283" i="20"/>
  <c r="AB284" i="20"/>
  <c r="AB285" i="20"/>
  <c r="AB286" i="20"/>
  <c r="AB287" i="20"/>
  <c r="AB288" i="20"/>
  <c r="AB289" i="20"/>
  <c r="AB290" i="20"/>
  <c r="AB291" i="20"/>
  <c r="AB292" i="20"/>
  <c r="AB293" i="20"/>
  <c r="AB294" i="20"/>
  <c r="AB295" i="20"/>
  <c r="AB296" i="20"/>
  <c r="AB297" i="20"/>
  <c r="AB298" i="20"/>
  <c r="AB299" i="20"/>
  <c r="AB300" i="20"/>
  <c r="AB301" i="20"/>
  <c r="AB302" i="20"/>
  <c r="AB303" i="20"/>
  <c r="AB304" i="20"/>
  <c r="AB305" i="20"/>
  <c r="AB306" i="20"/>
  <c r="AB307" i="20"/>
  <c r="AB308" i="20"/>
  <c r="AB309" i="20"/>
  <c r="AB311" i="20"/>
  <c r="AB312" i="20"/>
  <c r="AB313" i="20"/>
  <c r="AB314" i="20"/>
  <c r="AB315" i="20"/>
  <c r="AB316" i="20"/>
  <c r="AB317" i="20"/>
  <c r="AB318" i="20"/>
  <c r="AB319" i="20"/>
  <c r="AB320" i="20"/>
  <c r="AB321" i="20"/>
  <c r="AB322" i="20"/>
  <c r="AB323" i="20"/>
  <c r="AB324" i="20"/>
  <c r="AB325" i="20"/>
  <c r="AB326" i="20"/>
  <c r="AB6" i="20"/>
  <c r="AB327" i="20"/>
  <c r="AB328" i="20"/>
  <c r="AB329" i="20"/>
  <c r="AB330" i="20"/>
  <c r="AB331" i="20"/>
  <c r="AB332" i="20"/>
  <c r="AB333" i="20"/>
  <c r="AB334" i="20"/>
  <c r="AB335" i="20"/>
  <c r="AB336" i="20"/>
  <c r="AB337" i="20"/>
  <c r="AB338" i="20"/>
  <c r="AB339" i="20"/>
  <c r="AB340" i="20"/>
  <c r="AB341" i="20"/>
  <c r="AB342" i="20"/>
  <c r="AB343" i="20"/>
  <c r="AB345" i="20"/>
  <c r="AB346" i="20"/>
  <c r="AB347" i="20"/>
  <c r="AB348" i="20"/>
  <c r="AB349" i="20"/>
  <c r="AB350" i="20"/>
  <c r="AB351" i="20"/>
  <c r="AB352" i="20"/>
  <c r="AB353" i="20"/>
  <c r="AB354" i="20"/>
  <c r="AB355" i="20"/>
  <c r="AB356" i="20"/>
  <c r="AB357" i="20"/>
  <c r="AB358" i="20"/>
  <c r="AB359" i="20"/>
  <c r="AB360" i="20"/>
  <c r="AB361" i="20"/>
  <c r="AB362" i="20"/>
  <c r="AB363" i="20"/>
  <c r="AB364" i="20"/>
  <c r="AB365" i="20"/>
  <c r="AB366" i="20"/>
  <c r="AB367" i="20"/>
  <c r="AB368" i="20"/>
  <c r="AB369" i="20"/>
  <c r="AB370" i="20"/>
  <c r="AB371" i="20"/>
  <c r="AB372" i="20"/>
  <c r="AB373" i="20"/>
  <c r="AB374" i="20"/>
  <c r="AB375" i="20"/>
  <c r="AB376" i="20"/>
  <c r="AB377" i="20"/>
  <c r="AB378" i="20"/>
  <c r="AB379" i="20"/>
  <c r="AB380" i="20"/>
  <c r="AB381" i="20"/>
  <c r="AB382" i="20"/>
  <c r="AB383" i="20"/>
  <c r="AB384" i="20"/>
  <c r="AB385" i="20"/>
  <c r="AB386" i="20"/>
  <c r="AB387" i="20"/>
  <c r="AB388" i="20"/>
  <c r="AB389" i="20"/>
  <c r="AB390" i="20"/>
  <c r="AB391" i="20"/>
  <c r="AB392" i="20"/>
  <c r="AB393" i="20"/>
  <c r="AB394" i="20"/>
  <c r="AB395" i="20"/>
  <c r="AB396" i="20"/>
  <c r="AB397" i="20"/>
  <c r="AB398" i="20"/>
  <c r="AB399" i="20"/>
  <c r="AB400" i="20"/>
  <c r="AB401" i="20"/>
  <c r="AB402" i="20"/>
  <c r="AB403" i="20"/>
  <c r="AB404" i="20"/>
  <c r="AB405" i="20"/>
  <c r="AB406" i="20"/>
  <c r="AB407" i="20"/>
  <c r="AB408" i="20"/>
  <c r="AB409" i="20"/>
  <c r="AB410" i="20"/>
  <c r="AB411" i="20"/>
  <c r="AB412" i="20"/>
  <c r="AB413" i="20"/>
  <c r="AB414" i="20"/>
  <c r="AB415" i="20"/>
  <c r="AB416" i="20"/>
  <c r="AB417" i="20"/>
  <c r="AB418" i="20"/>
  <c r="AB419" i="20"/>
  <c r="AB420" i="20"/>
  <c r="AB421" i="20"/>
  <c r="AB422" i="20"/>
  <c r="AB423" i="20"/>
  <c r="AB424" i="20"/>
  <c r="AB425" i="20"/>
  <c r="AB426" i="20"/>
  <c r="AB427" i="20"/>
  <c r="AB428" i="20"/>
  <c r="AB429" i="20"/>
  <c r="AB430" i="20"/>
  <c r="AB431" i="20"/>
  <c r="AB432" i="20"/>
  <c r="AB433" i="20"/>
  <c r="AB434" i="20"/>
  <c r="AB435" i="20"/>
  <c r="AB436" i="20"/>
  <c r="I324" i="23"/>
  <c r="J324" i="23"/>
  <c r="I310" i="20"/>
  <c r="K310" i="20"/>
  <c r="J310" i="20"/>
  <c r="H310" i="20"/>
  <c r="I309" i="23"/>
  <c r="J309" i="23"/>
  <c r="AX6" i="31"/>
  <c r="AX7" i="31"/>
  <c r="AX8" i="31"/>
  <c r="AX9" i="31"/>
  <c r="AX10" i="31"/>
  <c r="AX11" i="31"/>
  <c r="AX12" i="31"/>
  <c r="AX13" i="31"/>
  <c r="AX14" i="31"/>
  <c r="AX15" i="31"/>
  <c r="AX16" i="31"/>
  <c r="AX17" i="31"/>
  <c r="AX18" i="31"/>
  <c r="AX19" i="31"/>
  <c r="AX20" i="31"/>
  <c r="AX21" i="31"/>
  <c r="AX22" i="31"/>
  <c r="AX23" i="31"/>
  <c r="AX24" i="31"/>
  <c r="AX25" i="31"/>
  <c r="AX26" i="31"/>
  <c r="AX27" i="31"/>
  <c r="AX28" i="31"/>
  <c r="AX29" i="31"/>
  <c r="AX30" i="31"/>
  <c r="AX31" i="31"/>
  <c r="AX32" i="31"/>
  <c r="AX33" i="31"/>
  <c r="AX34" i="31"/>
  <c r="AX35" i="31"/>
  <c r="AX36" i="31"/>
  <c r="AX37" i="31"/>
  <c r="AX38" i="31"/>
  <c r="AX39" i="31"/>
  <c r="AX40" i="31"/>
  <c r="AX41" i="31"/>
  <c r="AX42" i="31"/>
  <c r="AX43" i="31"/>
  <c r="AX44" i="31"/>
  <c r="AX45" i="31"/>
  <c r="AX46" i="31"/>
  <c r="AX47" i="31"/>
  <c r="AX48" i="31"/>
  <c r="AX49" i="31"/>
  <c r="AX50" i="31"/>
  <c r="AX51" i="31"/>
  <c r="AX52" i="31"/>
  <c r="AX53" i="31"/>
  <c r="AX54" i="31"/>
  <c r="AX55" i="31"/>
  <c r="AX56" i="31"/>
  <c r="AX57" i="31"/>
  <c r="AX58" i="31"/>
  <c r="AX59" i="31"/>
  <c r="AX60" i="31"/>
  <c r="AX61" i="31"/>
  <c r="AX62" i="31"/>
  <c r="AX63" i="31"/>
  <c r="AX64" i="31"/>
  <c r="AX65" i="31"/>
  <c r="AX66" i="31"/>
  <c r="AX67" i="31"/>
  <c r="AX68" i="31"/>
  <c r="AX69" i="31"/>
  <c r="AX70" i="31"/>
  <c r="AX71" i="31"/>
  <c r="AX72" i="31"/>
  <c r="AX73" i="31"/>
  <c r="AX74" i="31"/>
  <c r="AX75" i="31"/>
  <c r="AX76" i="31"/>
  <c r="AX77" i="31"/>
  <c r="AX78" i="31"/>
  <c r="AX79" i="31"/>
  <c r="AX80" i="31"/>
  <c r="AX81" i="31"/>
  <c r="AX82" i="31"/>
  <c r="AX83" i="31"/>
  <c r="AX84" i="31"/>
  <c r="AX85" i="31"/>
  <c r="AX86" i="31"/>
  <c r="AX87" i="31"/>
  <c r="AX88" i="31"/>
  <c r="AX89" i="31"/>
  <c r="AX90" i="31"/>
  <c r="AX91" i="31"/>
  <c r="AX92" i="31"/>
  <c r="AX93" i="31"/>
  <c r="AX94" i="31"/>
  <c r="AX95" i="31"/>
  <c r="AX96" i="31"/>
  <c r="AX97" i="31"/>
  <c r="AX98" i="31"/>
  <c r="AX99" i="31"/>
  <c r="AX100" i="31"/>
  <c r="AX101" i="31"/>
  <c r="AX102" i="31"/>
  <c r="AX103" i="31"/>
  <c r="AX104" i="31"/>
  <c r="AX105" i="31"/>
  <c r="AX106" i="31"/>
  <c r="AX107" i="31"/>
  <c r="AX108" i="31"/>
  <c r="AX109" i="31"/>
  <c r="AX110" i="31"/>
  <c r="AX111" i="31"/>
  <c r="AX112" i="31"/>
  <c r="AX113" i="31"/>
  <c r="AX114" i="31"/>
  <c r="AX115" i="31"/>
  <c r="AX116" i="31"/>
  <c r="AX117" i="31"/>
  <c r="AX118" i="31"/>
  <c r="AX119" i="31"/>
  <c r="AX120" i="31"/>
  <c r="AX121" i="31"/>
  <c r="AX122" i="31"/>
  <c r="AX123" i="31"/>
  <c r="AX124" i="31"/>
  <c r="AX125" i="31"/>
  <c r="AX126" i="31"/>
  <c r="AX127" i="31"/>
  <c r="AX128" i="31"/>
  <c r="AX129" i="31"/>
  <c r="AX130" i="31"/>
  <c r="AX131" i="31"/>
  <c r="AX132" i="31"/>
  <c r="AX133" i="31"/>
  <c r="AX134" i="31"/>
  <c r="AX135" i="31"/>
  <c r="AX136" i="31"/>
  <c r="AX137" i="31"/>
  <c r="AX138" i="31"/>
  <c r="AX139" i="31"/>
  <c r="AX140" i="31"/>
  <c r="AX141" i="31"/>
  <c r="AX142" i="31"/>
  <c r="AX143" i="31"/>
  <c r="AX144" i="31"/>
  <c r="AX145" i="31"/>
  <c r="AX146" i="31"/>
  <c r="AX147" i="31"/>
  <c r="AX148" i="31"/>
  <c r="AX149" i="31"/>
  <c r="AX150" i="31"/>
  <c r="AX151" i="31"/>
  <c r="AX152" i="31"/>
  <c r="AX153" i="31"/>
  <c r="AX154" i="31"/>
  <c r="AX155" i="31"/>
  <c r="AX156" i="31"/>
  <c r="AX157" i="31"/>
  <c r="AX158" i="31"/>
  <c r="AX159" i="31"/>
  <c r="AX160" i="31"/>
  <c r="AX161" i="31"/>
  <c r="AX162" i="31"/>
  <c r="AX163" i="31"/>
  <c r="AX164" i="31"/>
  <c r="AX165" i="31"/>
  <c r="AX166" i="31"/>
  <c r="AX167" i="31"/>
  <c r="AX168" i="31"/>
  <c r="AX169" i="31"/>
  <c r="AX170" i="31"/>
  <c r="AX171" i="31"/>
  <c r="AX172" i="31"/>
  <c r="AX173" i="31"/>
  <c r="AX174" i="31"/>
  <c r="AX175" i="31"/>
  <c r="AX176" i="31"/>
  <c r="AX177" i="31"/>
  <c r="AX178" i="31"/>
  <c r="AX179" i="31"/>
  <c r="AX180" i="31"/>
  <c r="AX181" i="31"/>
  <c r="AX182" i="31"/>
  <c r="AX183" i="31"/>
  <c r="AX184" i="31"/>
  <c r="AX185" i="31"/>
  <c r="AX186" i="31"/>
  <c r="AX187" i="31"/>
  <c r="AX188" i="31"/>
  <c r="AX189" i="31"/>
  <c r="AX190" i="31"/>
  <c r="AX191" i="31"/>
  <c r="AX192" i="31"/>
  <c r="AX193" i="31"/>
  <c r="AX194" i="31"/>
  <c r="AX195" i="31"/>
  <c r="AX196" i="31"/>
  <c r="AX197" i="31"/>
  <c r="AX198" i="31"/>
  <c r="AX199" i="31"/>
  <c r="AX200" i="31"/>
  <c r="AX201" i="31"/>
  <c r="AX202" i="31"/>
  <c r="AX203" i="31"/>
  <c r="AX204" i="31"/>
  <c r="AX205" i="31"/>
  <c r="AX206" i="31"/>
  <c r="AX207" i="31"/>
  <c r="AX208" i="31"/>
  <c r="AX209" i="31"/>
  <c r="AX210" i="31"/>
  <c r="AX211" i="31"/>
  <c r="AX212" i="31"/>
  <c r="AX213" i="31"/>
  <c r="AX214" i="31"/>
  <c r="AX215" i="31"/>
  <c r="AX216" i="31"/>
  <c r="AX217" i="31"/>
  <c r="AX218" i="31"/>
  <c r="AX219" i="31"/>
  <c r="AX220" i="31"/>
  <c r="AX221" i="31"/>
  <c r="AX222" i="31"/>
  <c r="AX223" i="31"/>
  <c r="AX224" i="31"/>
  <c r="AX225" i="31"/>
  <c r="AX226" i="31"/>
  <c r="AX227" i="31"/>
  <c r="AX228" i="31"/>
  <c r="AX229" i="31"/>
  <c r="AX230" i="31"/>
  <c r="AX231" i="31"/>
  <c r="AX232" i="31"/>
  <c r="AX233" i="31"/>
  <c r="AX234" i="31"/>
  <c r="AX235" i="31"/>
  <c r="AX236" i="31"/>
  <c r="AX237" i="31"/>
  <c r="AX238" i="31"/>
  <c r="AX239" i="31"/>
  <c r="AX240" i="31"/>
  <c r="AX241" i="31"/>
  <c r="AX242" i="31"/>
  <c r="AX243" i="31"/>
  <c r="AX244" i="31"/>
  <c r="AX245" i="31"/>
  <c r="AX246" i="31"/>
  <c r="AX247" i="31"/>
  <c r="AX248" i="31"/>
  <c r="AX249" i="31"/>
  <c r="AX250" i="31"/>
  <c r="AX251" i="31"/>
  <c r="AX252" i="31"/>
  <c r="AX253" i="31"/>
  <c r="AX254" i="31"/>
  <c r="AX255" i="31"/>
  <c r="AX256" i="31"/>
  <c r="AX257" i="31"/>
  <c r="AX258" i="31"/>
  <c r="AX259" i="31"/>
  <c r="AX260" i="31"/>
  <c r="AX261" i="31"/>
  <c r="AX262" i="31"/>
  <c r="AX263" i="31"/>
  <c r="AX264" i="31"/>
  <c r="AX265" i="31"/>
  <c r="AX266" i="31"/>
  <c r="AX267" i="31"/>
  <c r="AX268" i="31"/>
  <c r="AX269" i="31"/>
  <c r="AX270" i="31"/>
  <c r="AX271" i="31"/>
  <c r="AX272" i="31"/>
  <c r="AX273" i="31"/>
  <c r="AX274" i="31"/>
  <c r="AX275" i="31"/>
  <c r="AX276" i="31"/>
  <c r="AX277" i="31"/>
  <c r="AX278" i="31"/>
  <c r="AX279" i="31"/>
  <c r="AX280" i="31"/>
  <c r="AX281" i="31"/>
  <c r="AX282" i="31"/>
  <c r="AX283" i="31"/>
  <c r="AX284" i="31"/>
  <c r="AX285" i="31"/>
  <c r="AX286" i="31"/>
  <c r="AX287" i="31"/>
  <c r="AX288" i="31"/>
  <c r="AX289" i="31"/>
  <c r="AX290" i="31"/>
  <c r="AX291" i="31"/>
  <c r="AX292" i="31"/>
  <c r="AX293" i="31"/>
  <c r="AX294" i="31"/>
  <c r="AX295" i="31"/>
  <c r="AX296" i="31"/>
  <c r="AX297" i="31"/>
  <c r="AX298" i="31"/>
  <c r="AX299" i="31"/>
  <c r="AX300" i="31"/>
  <c r="AX301" i="31"/>
  <c r="AX302" i="31"/>
  <c r="AX303" i="31"/>
  <c r="AX304" i="31"/>
  <c r="AX305" i="31"/>
  <c r="AX313" i="31"/>
  <c r="AX314" i="31"/>
  <c r="G315" i="31"/>
  <c r="I315" i="31"/>
  <c r="AX315" i="31"/>
  <c r="G316" i="31"/>
  <c r="I316" i="31"/>
  <c r="AX316" i="31"/>
  <c r="G317" i="31"/>
  <c r="I317" i="31"/>
  <c r="AX317" i="31"/>
  <c r="G318" i="31"/>
  <c r="I318" i="31"/>
  <c r="AX318" i="31"/>
  <c r="G319" i="31"/>
  <c r="I319" i="31"/>
  <c r="AX319" i="31"/>
  <c r="G320" i="31"/>
  <c r="I320" i="31"/>
  <c r="AX320" i="31"/>
  <c r="G321" i="31"/>
  <c r="I321" i="31"/>
  <c r="AX321" i="31"/>
  <c r="G322" i="31"/>
  <c r="I322" i="31"/>
  <c r="AX322" i="31"/>
  <c r="G323" i="31"/>
  <c r="I323" i="31"/>
  <c r="AX323" i="31"/>
  <c r="G324" i="31"/>
  <c r="I324" i="31"/>
  <c r="AX324" i="31"/>
  <c r="G325" i="31"/>
  <c r="I325" i="31"/>
  <c r="AX325" i="31"/>
  <c r="G326" i="31"/>
  <c r="I326" i="31"/>
  <c r="AX326" i="31"/>
  <c r="G328" i="31"/>
  <c r="I328" i="31"/>
  <c r="G329" i="31"/>
  <c r="I329" i="31"/>
  <c r="AX329" i="31"/>
  <c r="G330" i="31"/>
  <c r="I330" i="31"/>
  <c r="AX330" i="31"/>
  <c r="G331" i="31"/>
  <c r="I331" i="31"/>
  <c r="AX331" i="31"/>
  <c r="G332" i="31"/>
  <c r="I332" i="31"/>
  <c r="AX332" i="31"/>
  <c r="G333" i="31"/>
  <c r="I333" i="31"/>
  <c r="AX333" i="31"/>
  <c r="G334" i="31"/>
  <c r="I334" i="31"/>
  <c r="AX334" i="31"/>
  <c r="G335" i="31"/>
  <c r="I335" i="31"/>
  <c r="AX335" i="31"/>
  <c r="G336" i="31"/>
  <c r="I336" i="31"/>
  <c r="AX336" i="31"/>
  <c r="G337" i="31"/>
  <c r="I337" i="31"/>
  <c r="AX337" i="31"/>
  <c r="G338" i="31"/>
  <c r="I338" i="31"/>
  <c r="AX338" i="31"/>
  <c r="G339" i="31"/>
  <c r="I339" i="31"/>
  <c r="AX339" i="31"/>
  <c r="G340" i="31"/>
  <c r="I340" i="31"/>
  <c r="AX340" i="31"/>
  <c r="G341" i="31"/>
  <c r="I341" i="31"/>
  <c r="AX341" i="31"/>
  <c r="G342" i="31"/>
  <c r="I342" i="31"/>
  <c r="AX342" i="31"/>
  <c r="G343" i="31"/>
  <c r="I343" i="31"/>
  <c r="AX343" i="31"/>
  <c r="G344" i="31"/>
  <c r="I344" i="31"/>
  <c r="AX344" i="31"/>
  <c r="G345" i="31"/>
  <c r="I345" i="31"/>
  <c r="AX345" i="31"/>
  <c r="AX346" i="31"/>
  <c r="AX347" i="31"/>
  <c r="AX348" i="31"/>
  <c r="AX349" i="31"/>
  <c r="AX350" i="31"/>
  <c r="AX351" i="31"/>
  <c r="AX352" i="31"/>
  <c r="AX353" i="31"/>
  <c r="AX354" i="31"/>
  <c r="AX355" i="31"/>
  <c r="AX356" i="31"/>
  <c r="AX357" i="31"/>
  <c r="AX358" i="31"/>
  <c r="AX359" i="31"/>
  <c r="AX360" i="31"/>
  <c r="AX361" i="31"/>
  <c r="AX362" i="31"/>
  <c r="AX363" i="31"/>
  <c r="AX364" i="31"/>
  <c r="AX365" i="31"/>
  <c r="AX366" i="31"/>
  <c r="AX367" i="31"/>
  <c r="AX368" i="31"/>
  <c r="AX369" i="31"/>
  <c r="AX370" i="31"/>
  <c r="AX371" i="31"/>
  <c r="AX372" i="31"/>
  <c r="AX373" i="31"/>
  <c r="AX374" i="31"/>
  <c r="AX375" i="31"/>
  <c r="AX376" i="31"/>
  <c r="AX377" i="31"/>
  <c r="AX378" i="31"/>
  <c r="AX379" i="31"/>
  <c r="AX380" i="31"/>
  <c r="AX381" i="31"/>
  <c r="AX382" i="31"/>
  <c r="AX383" i="31"/>
  <c r="AX384" i="31"/>
  <c r="AX385" i="31"/>
  <c r="AX386" i="31"/>
  <c r="AX387" i="31"/>
  <c r="AX388" i="31"/>
  <c r="AX389" i="31"/>
  <c r="AX390" i="31"/>
  <c r="AX391" i="31"/>
  <c r="AX392" i="31"/>
  <c r="AX393" i="31"/>
  <c r="AX394" i="31"/>
  <c r="AX395" i="31"/>
  <c r="AX396" i="31"/>
  <c r="AX397" i="31"/>
  <c r="AX398" i="31"/>
  <c r="AX399" i="31"/>
  <c r="AX400" i="31"/>
  <c r="AX401" i="31"/>
  <c r="AX402" i="31"/>
  <c r="AX403" i="31"/>
  <c r="AX404" i="31"/>
  <c r="AX405" i="31"/>
  <c r="AX406" i="31"/>
  <c r="AX407" i="31"/>
  <c r="AX408" i="31"/>
  <c r="AX409" i="31"/>
  <c r="AX410" i="31"/>
  <c r="AX411" i="31"/>
  <c r="AX412" i="31"/>
  <c r="AX413" i="31"/>
  <c r="AX414" i="31"/>
  <c r="AX415" i="31"/>
  <c r="AX416" i="31"/>
  <c r="AX417" i="31"/>
  <c r="AX418" i="31"/>
  <c r="AX419" i="31"/>
  <c r="AX420" i="31"/>
  <c r="AX421" i="31"/>
  <c r="AX422" i="31"/>
  <c r="AX423" i="31"/>
  <c r="AX424" i="31"/>
  <c r="AX425" i="31"/>
  <c r="AX426" i="31"/>
  <c r="AX427" i="31"/>
  <c r="AX428" i="31"/>
  <c r="AX429" i="31"/>
  <c r="AX430" i="31"/>
  <c r="AX431" i="31"/>
  <c r="AX432" i="31"/>
  <c r="AX433" i="31"/>
  <c r="AX434" i="31"/>
  <c r="AX435" i="31"/>
  <c r="AX436" i="31"/>
  <c r="CT10" i="31"/>
  <c r="CT9" i="31"/>
  <c r="CT8" i="31"/>
  <c r="CT7" i="31"/>
  <c r="CT6" i="31"/>
  <c r="CT5" i="31"/>
  <c r="AR6" i="31"/>
  <c r="AR7" i="31"/>
  <c r="AR8" i="31"/>
  <c r="AR9" i="31"/>
  <c r="AR10" i="31"/>
  <c r="AR11" i="31"/>
  <c r="AR12" i="31"/>
  <c r="AR13" i="31"/>
  <c r="AR14" i="31"/>
  <c r="AR15" i="31"/>
  <c r="AR16" i="31"/>
  <c r="AR17" i="31"/>
  <c r="AR18" i="31"/>
  <c r="AR19" i="31"/>
  <c r="AR20" i="31"/>
  <c r="AR21" i="31"/>
  <c r="AR22" i="31"/>
  <c r="AR23" i="31"/>
  <c r="AR24" i="31"/>
  <c r="AR25" i="31"/>
  <c r="AR26" i="31"/>
  <c r="AR27" i="31"/>
  <c r="AR28" i="31"/>
  <c r="AR29" i="31"/>
  <c r="AR30" i="31"/>
  <c r="AR31" i="31"/>
  <c r="AR32" i="31"/>
  <c r="AR33" i="31"/>
  <c r="AR34" i="31"/>
  <c r="AR35" i="31"/>
  <c r="AR36" i="31"/>
  <c r="AR37" i="31"/>
  <c r="AR38" i="31"/>
  <c r="AR39" i="31"/>
  <c r="AR40" i="31"/>
  <c r="AR41" i="31"/>
  <c r="AR42" i="31"/>
  <c r="AR43" i="31"/>
  <c r="AR44" i="31"/>
  <c r="AR45" i="31"/>
  <c r="AR46" i="31"/>
  <c r="AR47" i="31"/>
  <c r="AR48" i="31"/>
  <c r="AR49" i="31"/>
  <c r="AR50" i="31"/>
  <c r="AR51" i="31"/>
  <c r="AR52" i="31"/>
  <c r="AR53" i="31"/>
  <c r="AR54" i="31"/>
  <c r="AR55" i="31"/>
  <c r="AR56" i="31"/>
  <c r="AR57" i="31"/>
  <c r="AR58" i="31"/>
  <c r="AR59" i="31"/>
  <c r="AR60" i="31"/>
  <c r="AR61" i="31"/>
  <c r="AR62" i="31"/>
  <c r="AR63" i="31"/>
  <c r="AR64" i="31"/>
  <c r="AR65" i="31"/>
  <c r="AR66" i="31"/>
  <c r="AR67" i="31"/>
  <c r="AR68" i="31"/>
  <c r="AR69" i="31"/>
  <c r="AR70" i="31"/>
  <c r="AR71" i="31"/>
  <c r="AR72" i="31"/>
  <c r="AR73" i="31"/>
  <c r="AR74" i="31"/>
  <c r="AR75" i="31"/>
  <c r="AR76" i="31"/>
  <c r="AR77" i="31"/>
  <c r="AR78" i="31"/>
  <c r="AR79" i="31"/>
  <c r="AR80" i="31"/>
  <c r="AR81" i="31"/>
  <c r="AR82" i="31"/>
  <c r="AR83" i="31"/>
  <c r="AR84" i="31"/>
  <c r="AR85" i="31"/>
  <c r="AR86" i="31"/>
  <c r="AR87" i="31"/>
  <c r="AR88" i="31"/>
  <c r="AR89" i="31"/>
  <c r="AR90" i="31"/>
  <c r="AR91" i="31"/>
  <c r="AR92" i="31"/>
  <c r="AR93" i="31"/>
  <c r="AR94" i="31"/>
  <c r="AR95" i="31"/>
  <c r="AR96" i="31"/>
  <c r="AR97" i="31"/>
  <c r="AR98" i="31"/>
  <c r="AR99" i="31"/>
  <c r="AR100" i="31"/>
  <c r="AR101" i="31"/>
  <c r="AR102" i="31"/>
  <c r="AR103" i="31"/>
  <c r="AR104" i="31"/>
  <c r="AR105" i="31"/>
  <c r="AR106" i="31"/>
  <c r="AR107" i="31"/>
  <c r="AR108" i="31"/>
  <c r="AR109" i="31"/>
  <c r="AR110" i="31"/>
  <c r="AR111" i="31"/>
  <c r="AR112" i="31"/>
  <c r="AR113" i="31"/>
  <c r="AR114" i="31"/>
  <c r="AR115" i="31"/>
  <c r="AR116" i="31"/>
  <c r="AR117" i="31"/>
  <c r="AR118" i="31"/>
  <c r="AR119" i="31"/>
  <c r="AR120" i="31"/>
  <c r="AR121" i="31"/>
  <c r="AR122" i="31"/>
  <c r="AR123" i="31"/>
  <c r="AR124" i="31"/>
  <c r="AR125" i="31"/>
  <c r="AR126" i="31"/>
  <c r="AR127" i="31"/>
  <c r="AR128" i="31"/>
  <c r="AR129" i="31"/>
  <c r="AR130" i="31"/>
  <c r="AR131" i="31"/>
  <c r="AR132" i="31"/>
  <c r="AR133" i="31"/>
  <c r="AR134" i="31"/>
  <c r="AR135" i="31"/>
  <c r="AR136" i="31"/>
  <c r="AR137" i="31"/>
  <c r="AR138" i="31"/>
  <c r="AR139" i="31"/>
  <c r="AR140" i="31"/>
  <c r="AR141" i="31"/>
  <c r="AR142" i="31"/>
  <c r="AR143" i="31"/>
  <c r="AR144" i="31"/>
  <c r="AR145" i="31"/>
  <c r="AR146" i="31"/>
  <c r="AR147" i="31"/>
  <c r="AR148" i="31"/>
  <c r="AR149" i="31"/>
  <c r="AR150" i="31"/>
  <c r="AR151" i="31"/>
  <c r="AR152" i="31"/>
  <c r="AR153" i="31"/>
  <c r="AR154" i="31"/>
  <c r="AR155" i="31"/>
  <c r="AR156" i="31"/>
  <c r="AR157" i="31"/>
  <c r="AR158" i="31"/>
  <c r="AR159" i="31"/>
  <c r="AR160" i="31"/>
  <c r="AR161" i="31"/>
  <c r="AR162" i="31"/>
  <c r="AR163" i="31"/>
  <c r="AR164" i="31"/>
  <c r="AR165" i="31"/>
  <c r="AR166" i="31"/>
  <c r="AR167" i="31"/>
  <c r="AR168" i="31"/>
  <c r="AR169" i="31"/>
  <c r="AR170" i="31"/>
  <c r="AR171" i="31"/>
  <c r="AR172" i="31"/>
  <c r="AR173" i="31"/>
  <c r="AR174" i="31"/>
  <c r="AR175" i="31"/>
  <c r="AR176" i="31"/>
  <c r="AR177" i="31"/>
  <c r="AR178" i="31"/>
  <c r="AR179" i="31"/>
  <c r="AR180" i="31"/>
  <c r="AR181" i="31"/>
  <c r="AR182" i="31"/>
  <c r="AR183" i="31"/>
  <c r="AR184" i="31"/>
  <c r="AR185" i="31"/>
  <c r="AR186" i="31"/>
  <c r="AR187" i="31"/>
  <c r="AR188" i="31"/>
  <c r="AR189" i="31"/>
  <c r="AR190" i="31"/>
  <c r="AR191" i="31"/>
  <c r="AR192" i="31"/>
  <c r="AR193" i="31"/>
  <c r="AR194" i="31"/>
  <c r="AR195" i="31"/>
  <c r="AR196" i="31"/>
  <c r="AR197" i="31"/>
  <c r="AR198" i="31"/>
  <c r="AR199" i="31"/>
  <c r="AR200" i="31"/>
  <c r="AR201" i="31"/>
  <c r="AR202" i="31"/>
  <c r="AR203" i="31"/>
  <c r="AR204" i="31"/>
  <c r="AR205" i="31"/>
  <c r="AR206" i="31"/>
  <c r="AR207" i="31"/>
  <c r="AR208" i="31"/>
  <c r="AR209" i="31"/>
  <c r="AR210" i="31"/>
  <c r="AR211" i="31"/>
  <c r="AR212" i="31"/>
  <c r="AR213" i="31"/>
  <c r="AR214" i="31"/>
  <c r="AR215" i="31"/>
  <c r="AR216" i="31"/>
  <c r="AR217" i="31"/>
  <c r="AR218" i="31"/>
  <c r="AR219" i="31"/>
  <c r="AR220" i="31"/>
  <c r="AR221" i="31"/>
  <c r="AR222" i="31"/>
  <c r="AR223" i="31"/>
  <c r="AR224" i="31"/>
  <c r="AR225" i="31"/>
  <c r="AR226" i="31"/>
  <c r="AR227" i="31"/>
  <c r="AR228" i="31"/>
  <c r="AR229" i="31"/>
  <c r="AR230" i="31"/>
  <c r="G231" i="31"/>
  <c r="I231" i="31"/>
  <c r="AR231" i="31"/>
  <c r="G232" i="31"/>
  <c r="I232" i="31"/>
  <c r="AR232" i="31"/>
  <c r="G233" i="31"/>
  <c r="I233" i="31"/>
  <c r="AR233" i="31"/>
  <c r="G234" i="31"/>
  <c r="I234" i="31"/>
  <c r="AR234" i="31"/>
  <c r="G235" i="31"/>
  <c r="I235" i="31"/>
  <c r="AR235" i="31"/>
  <c r="G236" i="31"/>
  <c r="I236" i="31"/>
  <c r="AR236" i="31"/>
  <c r="G237" i="31"/>
  <c r="I237" i="31"/>
  <c r="AR237" i="31"/>
  <c r="G238" i="31"/>
  <c r="I238" i="31"/>
  <c r="AR238" i="31"/>
  <c r="G239" i="31"/>
  <c r="I239" i="31"/>
  <c r="AR239" i="31"/>
  <c r="G240" i="31"/>
  <c r="I240" i="31"/>
  <c r="AR240" i="31"/>
  <c r="G241" i="31"/>
  <c r="I241" i="31"/>
  <c r="AR241" i="31"/>
  <c r="G242" i="31"/>
  <c r="I242" i="31"/>
  <c r="AR242" i="31"/>
  <c r="G243" i="31"/>
  <c r="I243" i="31"/>
  <c r="AR243" i="31"/>
  <c r="G244" i="31"/>
  <c r="I244" i="31"/>
  <c r="AR244" i="31"/>
  <c r="G245" i="31"/>
  <c r="I245" i="31"/>
  <c r="AR245" i="31"/>
  <c r="G246" i="31"/>
  <c r="I246" i="31"/>
  <c r="AR246" i="31"/>
  <c r="G247" i="31"/>
  <c r="I247" i="31"/>
  <c r="AR247" i="31"/>
  <c r="G248" i="31"/>
  <c r="I248" i="31"/>
  <c r="AR248" i="31"/>
  <c r="G249" i="31"/>
  <c r="I249" i="31"/>
  <c r="AR249" i="31"/>
  <c r="G250" i="31"/>
  <c r="I250" i="31"/>
  <c r="AR250" i="31"/>
  <c r="G251" i="31"/>
  <c r="I251" i="31"/>
  <c r="AR251" i="31"/>
  <c r="G252" i="31"/>
  <c r="I252" i="31"/>
  <c r="AR252" i="31"/>
  <c r="G253" i="31"/>
  <c r="I253" i="31"/>
  <c r="AR253" i="31"/>
  <c r="G254" i="31"/>
  <c r="I254" i="31"/>
  <c r="AR254" i="31"/>
  <c r="G255" i="31"/>
  <c r="I255" i="31"/>
  <c r="AR255" i="31"/>
  <c r="G256" i="31"/>
  <c r="I256" i="31"/>
  <c r="AR256" i="31"/>
  <c r="G257" i="31"/>
  <c r="I257" i="31"/>
  <c r="AR257" i="31"/>
  <c r="G258" i="31"/>
  <c r="I258" i="31"/>
  <c r="AR258" i="31"/>
  <c r="G259" i="31"/>
  <c r="I259" i="31"/>
  <c r="AR259" i="31"/>
  <c r="G260" i="31"/>
  <c r="I260" i="31"/>
  <c r="AR260" i="31"/>
  <c r="G261" i="31"/>
  <c r="I261" i="31"/>
  <c r="AR261" i="31"/>
  <c r="G262" i="31"/>
  <c r="I262" i="31"/>
  <c r="AR262" i="31"/>
  <c r="G263" i="31"/>
  <c r="I263" i="31"/>
  <c r="AR263" i="31"/>
  <c r="G264" i="31"/>
  <c r="I264" i="31"/>
  <c r="AR264" i="31"/>
  <c r="G265" i="31"/>
  <c r="I265" i="31"/>
  <c r="AR265" i="31"/>
  <c r="G266" i="31"/>
  <c r="I266" i="31"/>
  <c r="AR266" i="31"/>
  <c r="G267" i="31"/>
  <c r="I267" i="31"/>
  <c r="AR267" i="31"/>
  <c r="G268" i="31"/>
  <c r="I268" i="31"/>
  <c r="AR268" i="31"/>
  <c r="G269" i="31"/>
  <c r="I269" i="31"/>
  <c r="AR269" i="31"/>
  <c r="G270" i="31"/>
  <c r="I270" i="31"/>
  <c r="AR270" i="31"/>
  <c r="G271" i="31"/>
  <c r="I271" i="31"/>
  <c r="AR271" i="31"/>
  <c r="G272" i="31"/>
  <c r="I272" i="31"/>
  <c r="AR272" i="31"/>
  <c r="G273" i="31"/>
  <c r="I273" i="31"/>
  <c r="AR273" i="31"/>
  <c r="G274" i="31"/>
  <c r="I274" i="31"/>
  <c r="AR274" i="31"/>
  <c r="G275" i="31"/>
  <c r="I275" i="31"/>
  <c r="AR275" i="31"/>
  <c r="G276" i="31"/>
  <c r="I276" i="31"/>
  <c r="AR276" i="31"/>
  <c r="G277" i="31"/>
  <c r="I277" i="31"/>
  <c r="AR277" i="31"/>
  <c r="G278" i="31"/>
  <c r="I278" i="31"/>
  <c r="AR278" i="31"/>
  <c r="G279" i="31"/>
  <c r="I279" i="31"/>
  <c r="AR279" i="31"/>
  <c r="G280" i="31"/>
  <c r="I280" i="31"/>
  <c r="AR280" i="31"/>
  <c r="G281" i="31"/>
  <c r="I281" i="31"/>
  <c r="AR281" i="31"/>
  <c r="G282" i="31"/>
  <c r="I282" i="31"/>
  <c r="AR282" i="31"/>
  <c r="G283" i="31"/>
  <c r="I283" i="31"/>
  <c r="AR283" i="31"/>
  <c r="G284" i="31"/>
  <c r="I284" i="31"/>
  <c r="AR284" i="31"/>
  <c r="G285" i="31"/>
  <c r="I285" i="31"/>
  <c r="AR285" i="31"/>
  <c r="G286" i="31"/>
  <c r="I286" i="31"/>
  <c r="AR286" i="31"/>
  <c r="G287" i="31"/>
  <c r="I287" i="31"/>
  <c r="AR287" i="31"/>
  <c r="G288" i="31"/>
  <c r="I288" i="31"/>
  <c r="AR288" i="31"/>
  <c r="G289" i="31"/>
  <c r="I289" i="31"/>
  <c r="AR289" i="31"/>
  <c r="G290" i="31"/>
  <c r="I290" i="31"/>
  <c r="AR290" i="31"/>
  <c r="G291" i="31"/>
  <c r="I291" i="31"/>
  <c r="AR291" i="31"/>
  <c r="G292" i="31"/>
  <c r="I292" i="31"/>
  <c r="AR292" i="31"/>
  <c r="G293" i="31"/>
  <c r="I293" i="31"/>
  <c r="AR293" i="31"/>
  <c r="G294" i="31"/>
  <c r="I294" i="31"/>
  <c r="AR294" i="31"/>
  <c r="G295" i="31"/>
  <c r="I295" i="31"/>
  <c r="AR295" i="31"/>
  <c r="G296" i="31"/>
  <c r="I296" i="31"/>
  <c r="AR296" i="31"/>
  <c r="G297" i="31"/>
  <c r="I297" i="31"/>
  <c r="AR297" i="31"/>
  <c r="G298" i="31"/>
  <c r="I298" i="31"/>
  <c r="AR298" i="31"/>
  <c r="G299" i="31"/>
  <c r="I299" i="31"/>
  <c r="AR299" i="31"/>
  <c r="G300" i="31"/>
  <c r="I300" i="31"/>
  <c r="AR300" i="31"/>
  <c r="G301" i="31"/>
  <c r="I301" i="31"/>
  <c r="AR301" i="31"/>
  <c r="G302" i="31"/>
  <c r="I302" i="31"/>
  <c r="AR302" i="31"/>
  <c r="G303" i="31"/>
  <c r="I303" i="31"/>
  <c r="AR303" i="31"/>
  <c r="G304" i="31"/>
  <c r="I304" i="31"/>
  <c r="AR304" i="31"/>
  <c r="G305" i="31"/>
  <c r="I305" i="31"/>
  <c r="AR305" i="31"/>
  <c r="G306" i="31"/>
  <c r="I306" i="31"/>
  <c r="AR306" i="31"/>
  <c r="G307" i="31"/>
  <c r="I307" i="31"/>
  <c r="AR307" i="31"/>
  <c r="G308" i="31"/>
  <c r="I308" i="31"/>
  <c r="AR308" i="31"/>
  <c r="G309" i="31"/>
  <c r="I309" i="31"/>
  <c r="AR309" i="31"/>
  <c r="AR313" i="31"/>
  <c r="AR314" i="31"/>
  <c r="AR315" i="31"/>
  <c r="AR316" i="31"/>
  <c r="AR317" i="31"/>
  <c r="AR318" i="31"/>
  <c r="AR319" i="31"/>
  <c r="AR320" i="31"/>
  <c r="AR321" i="31"/>
  <c r="AR322" i="31"/>
  <c r="AR323" i="31"/>
  <c r="AR324" i="31"/>
  <c r="AR325" i="31"/>
  <c r="AR326" i="31"/>
  <c r="AR328" i="31"/>
  <c r="AR329" i="31"/>
  <c r="AR330" i="31"/>
  <c r="AR331" i="31"/>
  <c r="AR332" i="31"/>
  <c r="AR333" i="31"/>
  <c r="AR334" i="31"/>
  <c r="AR335" i="31"/>
  <c r="AR336" i="31"/>
  <c r="AR337" i="31"/>
  <c r="AR338" i="31"/>
  <c r="AR339" i="31"/>
  <c r="AR340" i="31"/>
  <c r="AR341" i="31"/>
  <c r="AR342" i="31"/>
  <c r="AR343" i="31"/>
  <c r="AR344" i="31"/>
  <c r="AR345" i="31"/>
  <c r="AR346" i="31"/>
  <c r="AR347" i="31"/>
  <c r="AR348" i="31"/>
  <c r="AR349" i="31"/>
  <c r="AR350" i="31"/>
  <c r="AR351" i="31"/>
  <c r="AR352" i="31"/>
  <c r="AR353" i="31"/>
  <c r="AR354" i="31"/>
  <c r="AR355" i="31"/>
  <c r="AR356" i="31"/>
  <c r="AR357" i="31"/>
  <c r="AR358" i="31"/>
  <c r="AR359" i="31"/>
  <c r="AR360" i="31"/>
  <c r="AR361" i="31"/>
  <c r="AR362" i="31"/>
  <c r="AR363" i="31"/>
  <c r="AR364" i="31"/>
  <c r="AR365" i="31"/>
  <c r="AR366" i="31"/>
  <c r="AR367" i="31"/>
  <c r="AR368" i="31"/>
  <c r="AR369" i="31"/>
  <c r="AR370" i="31"/>
  <c r="AR371" i="31"/>
  <c r="AR372" i="31"/>
  <c r="AR373" i="31"/>
  <c r="AR374" i="31"/>
  <c r="AR375" i="31"/>
  <c r="AR376" i="31"/>
  <c r="AR377" i="31"/>
  <c r="AR378" i="31"/>
  <c r="AR379" i="31"/>
  <c r="AR380" i="31"/>
  <c r="AR381" i="31"/>
  <c r="AR382" i="31"/>
  <c r="AR383" i="31"/>
  <c r="AR384" i="31"/>
  <c r="AR385" i="31"/>
  <c r="AR386" i="31"/>
  <c r="AR387" i="31"/>
  <c r="AR388" i="31"/>
  <c r="AR389" i="31"/>
  <c r="AR390" i="31"/>
  <c r="AR391" i="31"/>
  <c r="AR392" i="31"/>
  <c r="AR393" i="31"/>
  <c r="AR394" i="31"/>
  <c r="AR395" i="31"/>
  <c r="AR396" i="31"/>
  <c r="AR397" i="31"/>
  <c r="AR398" i="31"/>
  <c r="AR399" i="31"/>
  <c r="AR400" i="31"/>
  <c r="AR401" i="31"/>
  <c r="AR402" i="31"/>
  <c r="AR403" i="31"/>
  <c r="AR404" i="31"/>
  <c r="AR405" i="31"/>
  <c r="AR406" i="31"/>
  <c r="AR407" i="31"/>
  <c r="AR408" i="31"/>
  <c r="AR409" i="31"/>
  <c r="AR410" i="31"/>
  <c r="AR411" i="31"/>
  <c r="AR412" i="31"/>
  <c r="AR413" i="31"/>
  <c r="AR414" i="31"/>
  <c r="AR415" i="31"/>
  <c r="AR416" i="31"/>
  <c r="AR417" i="31"/>
  <c r="AR418" i="31"/>
  <c r="AR419" i="31"/>
  <c r="AR420" i="31"/>
  <c r="AR421" i="31"/>
  <c r="AR422" i="31"/>
  <c r="AR423" i="31"/>
  <c r="AR424" i="31"/>
  <c r="AR425" i="31"/>
  <c r="AR426" i="31"/>
  <c r="AR427" i="31"/>
  <c r="AR428" i="31"/>
  <c r="AR429" i="31"/>
  <c r="AR430" i="31"/>
  <c r="AR431" i="31"/>
  <c r="AR432" i="31"/>
  <c r="AR433" i="31"/>
  <c r="AR434" i="31"/>
  <c r="AR435" i="31"/>
  <c r="AR436" i="31"/>
  <c r="CR10" i="31"/>
  <c r="CR9" i="31"/>
  <c r="CR8" i="31"/>
  <c r="CR7" i="31"/>
  <c r="CR6" i="31"/>
  <c r="CR5" i="31"/>
  <c r="AO6" i="31"/>
  <c r="AO7" i="31"/>
  <c r="AO8" i="31"/>
  <c r="AO9" i="31"/>
  <c r="AO10" i="31"/>
  <c r="AO11" i="31"/>
  <c r="AO12" i="31"/>
  <c r="AO13" i="31"/>
  <c r="AO14" i="31"/>
  <c r="AO15" i="31"/>
  <c r="AO16" i="31"/>
  <c r="AO17" i="31"/>
  <c r="AO18" i="31"/>
  <c r="AO19" i="31"/>
  <c r="AO20" i="31"/>
  <c r="AO21" i="31"/>
  <c r="AO22" i="31"/>
  <c r="AO23" i="31"/>
  <c r="AO24" i="31"/>
  <c r="AO25" i="31"/>
  <c r="AO26" i="31"/>
  <c r="AO27" i="31"/>
  <c r="AO28" i="31"/>
  <c r="AO29" i="31"/>
  <c r="AO30" i="31"/>
  <c r="AO31" i="31"/>
  <c r="AO32" i="31"/>
  <c r="AO33" i="31"/>
  <c r="AO34" i="31"/>
  <c r="AO35" i="31"/>
  <c r="AO36" i="31"/>
  <c r="AO37" i="31"/>
  <c r="AO38" i="31"/>
  <c r="AO39" i="31"/>
  <c r="AO40" i="31"/>
  <c r="AO41" i="31"/>
  <c r="AO42" i="31"/>
  <c r="AO43" i="31"/>
  <c r="AO44" i="31"/>
  <c r="AO45" i="31"/>
  <c r="AO46" i="31"/>
  <c r="AO47" i="31"/>
  <c r="AO48" i="31"/>
  <c r="AO49" i="31"/>
  <c r="AO50" i="31"/>
  <c r="AO51" i="31"/>
  <c r="AO52" i="31"/>
  <c r="AO53" i="31"/>
  <c r="AO54" i="31"/>
  <c r="AO55" i="31"/>
  <c r="AO56" i="31"/>
  <c r="AO57" i="31"/>
  <c r="AO58" i="31"/>
  <c r="AO59" i="31"/>
  <c r="AO60" i="31"/>
  <c r="AO61" i="31"/>
  <c r="AO62" i="31"/>
  <c r="AO63" i="31"/>
  <c r="AO64" i="31"/>
  <c r="AO65" i="31"/>
  <c r="AO66" i="31"/>
  <c r="AO67" i="31"/>
  <c r="AO68" i="31"/>
  <c r="AO69" i="31"/>
  <c r="AO70" i="31"/>
  <c r="AO71" i="31"/>
  <c r="AO72" i="31"/>
  <c r="AO73" i="31"/>
  <c r="AO74" i="31"/>
  <c r="AO75" i="31"/>
  <c r="AO76" i="31"/>
  <c r="AO77" i="31"/>
  <c r="AO78" i="31"/>
  <c r="AO79" i="31"/>
  <c r="AO80" i="31"/>
  <c r="AO81" i="31"/>
  <c r="AO82" i="31"/>
  <c r="AO83" i="31"/>
  <c r="AO84" i="31"/>
  <c r="AO85" i="31"/>
  <c r="AO86" i="31"/>
  <c r="AO87" i="31"/>
  <c r="AO88" i="31"/>
  <c r="AO89" i="31"/>
  <c r="AO90" i="31"/>
  <c r="AO91" i="31"/>
  <c r="AO92" i="31"/>
  <c r="AO93" i="31"/>
  <c r="AO94" i="31"/>
  <c r="AO95" i="31"/>
  <c r="AO96" i="31"/>
  <c r="AO97" i="31"/>
  <c r="AO98" i="31"/>
  <c r="AO99" i="31"/>
  <c r="AO100" i="31"/>
  <c r="AO101" i="31"/>
  <c r="AO102" i="31"/>
  <c r="AO103" i="31"/>
  <c r="AO104" i="31"/>
  <c r="AO105" i="31"/>
  <c r="AO106" i="31"/>
  <c r="AO107" i="31"/>
  <c r="AO108" i="31"/>
  <c r="AO109" i="31"/>
  <c r="AO110" i="31"/>
  <c r="AO111" i="31"/>
  <c r="AO112" i="31"/>
  <c r="AO113" i="31"/>
  <c r="AO114" i="31"/>
  <c r="AO115" i="31"/>
  <c r="AO116" i="31"/>
  <c r="AO117" i="31"/>
  <c r="AO118" i="31"/>
  <c r="AO119" i="31"/>
  <c r="AO120" i="31"/>
  <c r="AO121" i="31"/>
  <c r="AO122" i="31"/>
  <c r="AO123" i="31"/>
  <c r="AO124" i="31"/>
  <c r="AO125" i="31"/>
  <c r="AO126" i="31"/>
  <c r="AO127" i="31"/>
  <c r="AO128" i="31"/>
  <c r="AO129" i="31"/>
  <c r="AO130" i="31"/>
  <c r="AO131" i="31"/>
  <c r="AO132" i="31"/>
  <c r="AO133" i="31"/>
  <c r="AO134" i="31"/>
  <c r="AO135" i="31"/>
  <c r="AO136" i="31"/>
  <c r="AO137" i="31"/>
  <c r="AO138" i="31"/>
  <c r="AO139" i="31"/>
  <c r="AO140" i="31"/>
  <c r="AO141" i="31"/>
  <c r="AO142" i="31"/>
  <c r="AO143" i="31"/>
  <c r="AO144" i="31"/>
  <c r="AO145" i="31"/>
  <c r="AO146" i="31"/>
  <c r="AO147" i="31"/>
  <c r="AO148" i="31"/>
  <c r="AO149" i="31"/>
  <c r="AO150" i="31"/>
  <c r="AO151" i="31"/>
  <c r="AO152" i="31"/>
  <c r="AO153" i="31"/>
  <c r="AO154" i="31"/>
  <c r="AO155" i="31"/>
  <c r="AO156" i="31"/>
  <c r="AO157" i="31"/>
  <c r="AO158" i="31"/>
  <c r="AO159" i="31"/>
  <c r="AO160" i="31"/>
  <c r="AO161" i="31"/>
  <c r="AO162" i="31"/>
  <c r="G163" i="31"/>
  <c r="I163" i="31"/>
  <c r="AO163" i="31"/>
  <c r="G164" i="31"/>
  <c r="I164" i="31"/>
  <c r="AO164" i="31"/>
  <c r="G165" i="31"/>
  <c r="I165" i="31"/>
  <c r="AO165" i="31"/>
  <c r="G166" i="31"/>
  <c r="I166" i="31"/>
  <c r="AO166" i="31"/>
  <c r="G167" i="31"/>
  <c r="I167" i="31"/>
  <c r="AO167" i="31"/>
  <c r="G168" i="31"/>
  <c r="I168" i="31"/>
  <c r="AO168" i="31"/>
  <c r="G169" i="31"/>
  <c r="I169" i="31"/>
  <c r="AO169" i="31"/>
  <c r="G170" i="31"/>
  <c r="I170" i="31"/>
  <c r="AO170" i="31"/>
  <c r="G171" i="31"/>
  <c r="I171" i="31"/>
  <c r="AO171" i="31"/>
  <c r="G172" i="31"/>
  <c r="I172" i="31"/>
  <c r="AO172" i="31"/>
  <c r="G173" i="31"/>
  <c r="I173" i="31"/>
  <c r="AO173" i="31"/>
  <c r="G174" i="31"/>
  <c r="I174" i="31"/>
  <c r="AO174" i="31"/>
  <c r="G175" i="31"/>
  <c r="I175" i="31"/>
  <c r="AO175" i="31"/>
  <c r="G176" i="31"/>
  <c r="I176" i="31"/>
  <c r="AO176" i="31"/>
  <c r="G177" i="31"/>
  <c r="I177" i="31"/>
  <c r="AO177" i="31"/>
  <c r="G178" i="31"/>
  <c r="I178" i="31"/>
  <c r="AO178" i="31"/>
  <c r="G179" i="31"/>
  <c r="I179" i="31"/>
  <c r="AO179" i="31"/>
  <c r="G180" i="31"/>
  <c r="I180" i="31"/>
  <c r="AO180" i="31"/>
  <c r="G181" i="31"/>
  <c r="I181" i="31"/>
  <c r="AO181" i="31"/>
  <c r="G182" i="31"/>
  <c r="I182" i="31"/>
  <c r="AO182" i="31"/>
  <c r="G183" i="31"/>
  <c r="I183" i="31"/>
  <c r="AO183" i="31"/>
  <c r="G184" i="31"/>
  <c r="I184" i="31"/>
  <c r="AO184" i="31"/>
  <c r="G185" i="31"/>
  <c r="I185" i="31"/>
  <c r="AO185" i="31"/>
  <c r="G186" i="31"/>
  <c r="I186" i="31"/>
  <c r="AO186" i="31"/>
  <c r="G187" i="31"/>
  <c r="I187" i="31"/>
  <c r="AO187" i="31"/>
  <c r="G188" i="31"/>
  <c r="I188" i="31"/>
  <c r="AO188" i="31"/>
  <c r="G189" i="31"/>
  <c r="I189" i="31"/>
  <c r="AO189" i="31"/>
  <c r="G190" i="31"/>
  <c r="I190" i="31"/>
  <c r="AO190" i="31"/>
  <c r="G191" i="31"/>
  <c r="I191" i="31"/>
  <c r="AO191" i="31"/>
  <c r="G192" i="31"/>
  <c r="I192" i="31"/>
  <c r="AO192" i="31"/>
  <c r="G193" i="31"/>
  <c r="I193" i="31"/>
  <c r="AO193" i="31"/>
  <c r="G194" i="31"/>
  <c r="I194" i="31"/>
  <c r="AO194" i="31"/>
  <c r="G195" i="31"/>
  <c r="I195" i="31"/>
  <c r="AO195" i="31"/>
  <c r="G196" i="31"/>
  <c r="I196" i="31"/>
  <c r="AO196" i="31"/>
  <c r="G197" i="31"/>
  <c r="I197" i="31"/>
  <c r="AO197" i="31"/>
  <c r="G198" i="31"/>
  <c r="I198" i="31"/>
  <c r="AO198" i="31"/>
  <c r="G199" i="31"/>
  <c r="I199" i="31"/>
  <c r="AO199" i="31"/>
  <c r="G200" i="31"/>
  <c r="I200" i="31"/>
  <c r="AO200" i="31"/>
  <c r="G201" i="31"/>
  <c r="I201" i="31"/>
  <c r="AO201" i="31"/>
  <c r="G202" i="31"/>
  <c r="I202" i="31"/>
  <c r="AO202" i="31"/>
  <c r="G203" i="31"/>
  <c r="I203" i="31"/>
  <c r="AO203" i="31"/>
  <c r="G204" i="31"/>
  <c r="I204" i="31"/>
  <c r="AO204" i="31"/>
  <c r="G205" i="31"/>
  <c r="I205" i="31"/>
  <c r="AO205" i="31"/>
  <c r="G206" i="31"/>
  <c r="I206" i="31"/>
  <c r="AO206" i="31"/>
  <c r="G207" i="31"/>
  <c r="I207" i="31"/>
  <c r="AO207" i="31"/>
  <c r="G208" i="31"/>
  <c r="I208" i="31"/>
  <c r="AO208" i="31"/>
  <c r="G209" i="31"/>
  <c r="I209" i="31"/>
  <c r="AO209" i="31"/>
  <c r="G210" i="31"/>
  <c r="I210" i="31"/>
  <c r="AO210" i="31"/>
  <c r="G211" i="31"/>
  <c r="I211" i="31"/>
  <c r="AO211" i="31"/>
  <c r="G212" i="31"/>
  <c r="I212" i="31"/>
  <c r="AO212" i="31"/>
  <c r="G213" i="31"/>
  <c r="I213" i="31"/>
  <c r="AO213" i="31"/>
  <c r="G214" i="31"/>
  <c r="I214" i="31"/>
  <c r="AO214" i="31"/>
  <c r="G215" i="31"/>
  <c r="I215" i="31"/>
  <c r="AO215" i="31"/>
  <c r="G216" i="31"/>
  <c r="I216" i="31"/>
  <c r="AO216" i="31"/>
  <c r="G217" i="31"/>
  <c r="I217" i="31"/>
  <c r="AO217" i="31"/>
  <c r="G218" i="31"/>
  <c r="I218" i="31"/>
  <c r="AO218" i="31"/>
  <c r="G219" i="31"/>
  <c r="I219" i="31"/>
  <c r="AO219" i="31"/>
  <c r="G220" i="31"/>
  <c r="I220" i="31"/>
  <c r="AO220" i="31"/>
  <c r="G221" i="31"/>
  <c r="I221" i="31"/>
  <c r="AO221" i="31"/>
  <c r="G222" i="31"/>
  <c r="I222" i="31"/>
  <c r="AO222" i="31"/>
  <c r="G223" i="31"/>
  <c r="I223" i="31"/>
  <c r="AO223" i="31"/>
  <c r="G224" i="31"/>
  <c r="I224" i="31"/>
  <c r="AO224" i="31"/>
  <c r="G225" i="31"/>
  <c r="I225" i="31"/>
  <c r="AO225" i="31"/>
  <c r="G226" i="31"/>
  <c r="I226" i="31"/>
  <c r="AO226" i="31"/>
  <c r="G227" i="31"/>
  <c r="I227" i="31"/>
  <c r="AO227" i="31"/>
  <c r="G228" i="31"/>
  <c r="I228" i="31"/>
  <c r="AO228" i="31"/>
  <c r="G229" i="31"/>
  <c r="I229" i="31"/>
  <c r="AO229" i="31"/>
  <c r="G230" i="31"/>
  <c r="I230" i="31"/>
  <c r="AO230" i="31"/>
  <c r="AO231" i="31"/>
  <c r="AO232" i="31"/>
  <c r="AO233" i="31"/>
  <c r="AO234" i="31"/>
  <c r="AO235" i="31"/>
  <c r="AO236" i="31"/>
  <c r="AO237" i="31"/>
  <c r="AO238" i="31"/>
  <c r="AO239" i="31"/>
  <c r="AO240" i="31"/>
  <c r="AO241" i="31"/>
  <c r="AO242" i="31"/>
  <c r="AO243" i="31"/>
  <c r="AO244" i="31"/>
  <c r="AO245" i="31"/>
  <c r="AO246" i="31"/>
  <c r="AO247" i="31"/>
  <c r="AO248" i="31"/>
  <c r="AO249" i="31"/>
  <c r="AO250" i="31"/>
  <c r="AO251" i="31"/>
  <c r="AO252" i="31"/>
  <c r="AO253" i="31"/>
  <c r="AO254" i="31"/>
  <c r="AO255" i="31"/>
  <c r="AO256" i="31"/>
  <c r="AO257" i="31"/>
  <c r="AO258" i="31"/>
  <c r="AO259" i="31"/>
  <c r="AO260" i="31"/>
  <c r="AO261" i="31"/>
  <c r="AO262" i="31"/>
  <c r="AO263" i="31"/>
  <c r="AO264" i="31"/>
  <c r="AO265" i="31"/>
  <c r="AO266" i="31"/>
  <c r="AO267" i="31"/>
  <c r="AO268" i="31"/>
  <c r="AO269" i="31"/>
  <c r="AO270" i="31"/>
  <c r="AO271" i="31"/>
  <c r="AO272" i="31"/>
  <c r="AO273" i="31"/>
  <c r="AO274" i="31"/>
  <c r="AO275" i="31"/>
  <c r="AO276" i="31"/>
  <c r="AO277" i="31"/>
  <c r="AO278" i="31"/>
  <c r="AO279" i="31"/>
  <c r="AO280" i="31"/>
  <c r="AO281" i="31"/>
  <c r="AO282" i="31"/>
  <c r="AO283" i="31"/>
  <c r="AO284" i="31"/>
  <c r="AO285" i="31"/>
  <c r="AO286" i="31"/>
  <c r="AO287" i="31"/>
  <c r="AO288" i="31"/>
  <c r="AO289" i="31"/>
  <c r="AO290" i="31"/>
  <c r="AO291" i="31"/>
  <c r="AO292" i="31"/>
  <c r="AO293" i="31"/>
  <c r="AO294" i="31"/>
  <c r="AO295" i="31"/>
  <c r="AO296" i="31"/>
  <c r="AO297" i="31"/>
  <c r="AO298" i="31"/>
  <c r="AO299" i="31"/>
  <c r="AO300" i="31"/>
  <c r="AO301" i="31"/>
  <c r="AO302" i="31"/>
  <c r="AO303" i="31"/>
  <c r="AO304" i="31"/>
  <c r="AO305" i="31"/>
  <c r="AO306" i="31"/>
  <c r="AO307" i="31"/>
  <c r="AO308" i="31"/>
  <c r="AO309" i="31"/>
  <c r="AO313" i="31"/>
  <c r="AO314" i="31"/>
  <c r="AO315" i="31"/>
  <c r="AO316" i="31"/>
  <c r="AO317" i="31"/>
  <c r="AO318" i="31"/>
  <c r="AO319" i="31"/>
  <c r="AO320" i="31"/>
  <c r="AO321" i="31"/>
  <c r="AO322" i="31"/>
  <c r="AO323" i="31"/>
  <c r="AO324" i="31"/>
  <c r="AO325" i="31"/>
  <c r="AO326" i="31"/>
  <c r="AO328" i="31"/>
  <c r="AO329" i="31"/>
  <c r="AO330" i="31"/>
  <c r="AO331" i="31"/>
  <c r="AO332" i="31"/>
  <c r="AO333" i="31"/>
  <c r="AO334" i="31"/>
  <c r="AO335" i="31"/>
  <c r="AO336" i="31"/>
  <c r="AO337" i="31"/>
  <c r="AO338" i="31"/>
  <c r="AO339" i="31"/>
  <c r="AO340" i="31"/>
  <c r="AO341" i="31"/>
  <c r="AO342" i="31"/>
  <c r="AO343" i="31"/>
  <c r="AO344" i="31"/>
  <c r="AO345" i="31"/>
  <c r="AO346" i="31"/>
  <c r="AO347" i="31"/>
  <c r="AO348" i="31"/>
  <c r="AO349" i="31"/>
  <c r="AO350" i="31"/>
  <c r="AO351" i="31"/>
  <c r="AO352" i="31"/>
  <c r="AO353" i="31"/>
  <c r="AO354" i="31"/>
  <c r="AO355" i="31"/>
  <c r="AO356" i="31"/>
  <c r="AO357" i="31"/>
  <c r="AO358" i="31"/>
  <c r="AO359" i="31"/>
  <c r="AO360" i="31"/>
  <c r="AO361" i="31"/>
  <c r="AO362" i="31"/>
  <c r="AO363" i="31"/>
  <c r="AO364" i="31"/>
  <c r="AO365" i="31"/>
  <c r="AO366" i="31"/>
  <c r="AO367" i="31"/>
  <c r="AO368" i="31"/>
  <c r="AO369" i="31"/>
  <c r="AO370" i="31"/>
  <c r="AO371" i="31"/>
  <c r="AO372" i="31"/>
  <c r="AO373" i="31"/>
  <c r="AO374" i="31"/>
  <c r="AO375" i="31"/>
  <c r="AO376" i="31"/>
  <c r="AO377" i="31"/>
  <c r="AO378" i="31"/>
  <c r="AO379" i="31"/>
  <c r="AO380" i="31"/>
  <c r="AO381" i="31"/>
  <c r="AO382" i="31"/>
  <c r="AO383" i="31"/>
  <c r="AO384" i="31"/>
  <c r="AO385" i="31"/>
  <c r="AO386" i="31"/>
  <c r="AO387" i="31"/>
  <c r="AO388" i="31"/>
  <c r="AO389" i="31"/>
  <c r="AO390" i="31"/>
  <c r="AO391" i="31"/>
  <c r="AO392" i="31"/>
  <c r="AO393" i="31"/>
  <c r="AO394" i="31"/>
  <c r="AO395" i="31"/>
  <c r="AO396" i="31"/>
  <c r="AO397" i="31"/>
  <c r="AO398" i="31"/>
  <c r="AO399" i="31"/>
  <c r="AO400" i="31"/>
  <c r="AO401" i="31"/>
  <c r="AO402" i="31"/>
  <c r="AO403" i="31"/>
  <c r="AO404" i="31"/>
  <c r="AO405" i="31"/>
  <c r="AO406" i="31"/>
  <c r="AO407" i="31"/>
  <c r="AO408" i="31"/>
  <c r="AO409" i="31"/>
  <c r="AO410" i="31"/>
  <c r="AO411" i="31"/>
  <c r="AO412" i="31"/>
  <c r="AO413" i="31"/>
  <c r="AO414" i="31"/>
  <c r="AO415" i="31"/>
  <c r="AO416" i="31"/>
  <c r="AO417" i="31"/>
  <c r="AO418" i="31"/>
  <c r="AO419" i="31"/>
  <c r="AO420" i="31"/>
  <c r="AO421" i="31"/>
  <c r="AO422" i="31"/>
  <c r="AO423" i="31"/>
  <c r="AO424" i="31"/>
  <c r="AO425" i="31"/>
  <c r="AO426" i="31"/>
  <c r="AO427" i="31"/>
  <c r="AO428" i="31"/>
  <c r="AO429" i="31"/>
  <c r="AO430" i="31"/>
  <c r="AO431" i="31"/>
  <c r="AO432" i="31"/>
  <c r="AO433" i="31"/>
  <c r="AO434" i="31"/>
  <c r="AO435" i="31"/>
  <c r="AO436" i="31"/>
  <c r="CQ10" i="31"/>
  <c r="CQ9" i="31"/>
  <c r="CQ8" i="31"/>
  <c r="CQ7" i="31"/>
  <c r="CQ6" i="31"/>
  <c r="CQ5" i="31"/>
  <c r="AL6" i="31"/>
  <c r="AL7" i="31"/>
  <c r="AL8" i="31"/>
  <c r="AL9" i="31"/>
  <c r="AL10" i="31"/>
  <c r="AL11" i="31"/>
  <c r="AL12" i="3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6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1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4" i="31"/>
  <c r="AL55" i="31"/>
  <c r="AL56" i="31"/>
  <c r="AL57" i="31"/>
  <c r="AL58" i="31"/>
  <c r="AL59" i="31"/>
  <c r="AL60" i="31"/>
  <c r="AL61" i="31"/>
  <c r="AL62" i="31"/>
  <c r="AL63" i="31"/>
  <c r="AL64" i="31"/>
  <c r="AL65" i="31"/>
  <c r="AL66" i="31"/>
  <c r="AL67" i="31"/>
  <c r="AL68" i="31"/>
  <c r="AL69" i="31"/>
  <c r="AL70" i="31"/>
  <c r="AL71" i="31"/>
  <c r="AL72" i="31"/>
  <c r="AL73" i="31"/>
  <c r="AL74" i="31"/>
  <c r="AL75" i="31"/>
  <c r="AL76" i="31"/>
  <c r="AL77" i="31"/>
  <c r="AL78" i="31"/>
  <c r="AL79" i="31"/>
  <c r="AL80" i="31"/>
  <c r="AL81" i="31"/>
  <c r="AL82" i="31"/>
  <c r="AL83" i="31"/>
  <c r="AL84" i="31"/>
  <c r="AL85" i="31"/>
  <c r="AL86" i="31"/>
  <c r="AL87" i="31"/>
  <c r="AL88" i="31"/>
  <c r="AL89" i="31"/>
  <c r="AL90" i="31"/>
  <c r="AL91" i="31"/>
  <c r="G92" i="31"/>
  <c r="I92" i="31"/>
  <c r="AL92" i="31"/>
  <c r="G93" i="31"/>
  <c r="I93" i="31"/>
  <c r="AL93" i="31"/>
  <c r="G94" i="31"/>
  <c r="I94" i="31"/>
  <c r="AL94" i="31"/>
  <c r="G95" i="31"/>
  <c r="I95" i="31"/>
  <c r="AL95" i="31"/>
  <c r="G96" i="31"/>
  <c r="I96" i="31"/>
  <c r="AL96" i="31"/>
  <c r="G97" i="31"/>
  <c r="I97" i="31"/>
  <c r="AL97" i="31"/>
  <c r="G98" i="31"/>
  <c r="I98" i="31"/>
  <c r="AL98" i="31"/>
  <c r="G99" i="31"/>
  <c r="I99" i="31"/>
  <c r="AL99" i="31"/>
  <c r="G100" i="31"/>
  <c r="I100" i="31"/>
  <c r="AL100" i="31"/>
  <c r="G101" i="31"/>
  <c r="I101" i="31"/>
  <c r="AL101" i="31"/>
  <c r="G102" i="31"/>
  <c r="I102" i="31"/>
  <c r="AL102" i="31"/>
  <c r="G103" i="31"/>
  <c r="I103" i="31"/>
  <c r="AL103" i="31"/>
  <c r="G104" i="31"/>
  <c r="I104" i="31"/>
  <c r="AL104" i="31"/>
  <c r="G105" i="31"/>
  <c r="I105" i="31"/>
  <c r="AL105" i="31"/>
  <c r="G106" i="31"/>
  <c r="I106" i="31"/>
  <c r="AL106" i="31"/>
  <c r="G107" i="31"/>
  <c r="I107" i="31"/>
  <c r="AL107" i="31"/>
  <c r="G108" i="31"/>
  <c r="I108" i="31"/>
  <c r="AL108" i="31"/>
  <c r="G109" i="31"/>
  <c r="I109" i="31"/>
  <c r="AL109" i="31"/>
  <c r="G110" i="31"/>
  <c r="I110" i="31"/>
  <c r="AL110" i="31"/>
  <c r="G111" i="31"/>
  <c r="I111" i="31"/>
  <c r="AL111" i="31"/>
  <c r="G112" i="31"/>
  <c r="I112" i="31"/>
  <c r="AL112" i="31"/>
  <c r="G113" i="31"/>
  <c r="I113" i="31"/>
  <c r="AL113" i="31"/>
  <c r="G114" i="31"/>
  <c r="I114" i="31"/>
  <c r="AL114" i="31"/>
  <c r="G115" i="31"/>
  <c r="I115" i="31"/>
  <c r="AL115" i="31"/>
  <c r="G116" i="31"/>
  <c r="I116" i="31"/>
  <c r="AL116" i="31"/>
  <c r="G117" i="31"/>
  <c r="I117" i="31"/>
  <c r="AL117" i="31"/>
  <c r="G118" i="31"/>
  <c r="I118" i="31"/>
  <c r="AL118" i="31"/>
  <c r="G119" i="31"/>
  <c r="I119" i="31"/>
  <c r="AL119" i="31"/>
  <c r="G120" i="31"/>
  <c r="I120" i="31"/>
  <c r="AL120" i="31"/>
  <c r="G121" i="31"/>
  <c r="I121" i="31"/>
  <c r="AL121" i="31"/>
  <c r="G122" i="31"/>
  <c r="I122" i="31"/>
  <c r="AL122" i="31"/>
  <c r="G123" i="31"/>
  <c r="I123" i="31"/>
  <c r="AL123" i="31"/>
  <c r="G124" i="31"/>
  <c r="I124" i="31"/>
  <c r="AL124" i="31"/>
  <c r="G125" i="31"/>
  <c r="I125" i="31"/>
  <c r="AL125" i="31"/>
  <c r="G126" i="31"/>
  <c r="I126" i="31"/>
  <c r="AL126" i="31"/>
  <c r="G127" i="31"/>
  <c r="I127" i="31"/>
  <c r="AL127" i="31"/>
  <c r="G128" i="31"/>
  <c r="I128" i="31"/>
  <c r="AL128" i="31"/>
  <c r="G129" i="31"/>
  <c r="I129" i="31"/>
  <c r="AL129" i="31"/>
  <c r="G130" i="31"/>
  <c r="I130" i="31"/>
  <c r="AL130" i="31"/>
  <c r="G131" i="31"/>
  <c r="I131" i="31"/>
  <c r="AL131" i="31"/>
  <c r="G132" i="31"/>
  <c r="I132" i="31"/>
  <c r="AL132" i="31"/>
  <c r="G133" i="31"/>
  <c r="I133" i="31"/>
  <c r="AL133" i="31"/>
  <c r="G134" i="31"/>
  <c r="I134" i="31"/>
  <c r="AL134" i="31"/>
  <c r="G135" i="31"/>
  <c r="I135" i="31"/>
  <c r="AL135" i="31"/>
  <c r="G136" i="31"/>
  <c r="I136" i="31"/>
  <c r="AL136" i="31"/>
  <c r="G137" i="31"/>
  <c r="I137" i="31"/>
  <c r="AL137" i="31"/>
  <c r="G138" i="31"/>
  <c r="I138" i="31"/>
  <c r="AL138" i="31"/>
  <c r="G139" i="31"/>
  <c r="I139" i="31"/>
  <c r="AL139" i="31"/>
  <c r="G140" i="31"/>
  <c r="I140" i="31"/>
  <c r="AL140" i="31"/>
  <c r="G141" i="31"/>
  <c r="I141" i="31"/>
  <c r="AL141" i="31"/>
  <c r="G142" i="31"/>
  <c r="I142" i="31"/>
  <c r="AL142" i="31"/>
  <c r="G143" i="31"/>
  <c r="I143" i="31"/>
  <c r="AL143" i="31"/>
  <c r="G144" i="31"/>
  <c r="I144" i="31"/>
  <c r="AL144" i="31"/>
  <c r="G145" i="31"/>
  <c r="I145" i="31"/>
  <c r="AL145" i="31"/>
  <c r="G146" i="31"/>
  <c r="I146" i="31"/>
  <c r="AL146" i="31"/>
  <c r="G147" i="31"/>
  <c r="I147" i="31"/>
  <c r="AL147" i="31"/>
  <c r="G148" i="31"/>
  <c r="I148" i="31"/>
  <c r="AL148" i="31"/>
  <c r="G149" i="31"/>
  <c r="I149" i="31"/>
  <c r="AL149" i="31"/>
  <c r="G150" i="31"/>
  <c r="I150" i="31"/>
  <c r="AL150" i="31"/>
  <c r="G151" i="31"/>
  <c r="I151" i="31"/>
  <c r="AL151" i="31"/>
  <c r="G152" i="31"/>
  <c r="I152" i="31"/>
  <c r="AL152" i="31"/>
  <c r="G153" i="31"/>
  <c r="I153" i="31"/>
  <c r="AL153" i="31"/>
  <c r="G154" i="31"/>
  <c r="I154" i="31"/>
  <c r="AL154" i="31"/>
  <c r="G155" i="31"/>
  <c r="I155" i="31"/>
  <c r="AL155" i="31"/>
  <c r="G156" i="31"/>
  <c r="I156" i="31"/>
  <c r="AL156" i="31"/>
  <c r="G157" i="31"/>
  <c r="I157" i="31"/>
  <c r="AL157" i="31"/>
  <c r="G158" i="31"/>
  <c r="I158" i="31"/>
  <c r="AL158" i="31"/>
  <c r="G159" i="31"/>
  <c r="I159" i="31"/>
  <c r="AL159" i="31"/>
  <c r="G160" i="31"/>
  <c r="I160" i="31"/>
  <c r="AL160" i="31"/>
  <c r="G161" i="31"/>
  <c r="I161" i="31"/>
  <c r="AL161" i="31"/>
  <c r="G162" i="31"/>
  <c r="I162" i="31"/>
  <c r="AL162" i="31"/>
  <c r="AL163" i="31"/>
  <c r="AL164" i="31"/>
  <c r="AL165" i="31"/>
  <c r="AL166" i="31"/>
  <c r="AL167" i="31"/>
  <c r="AL168" i="31"/>
  <c r="AL169" i="31"/>
  <c r="AL170" i="31"/>
  <c r="AL171" i="31"/>
  <c r="AL172" i="31"/>
  <c r="AL173" i="31"/>
  <c r="AL174" i="31"/>
  <c r="AL175" i="31"/>
  <c r="AL176" i="31"/>
  <c r="AL177" i="31"/>
  <c r="AL178" i="31"/>
  <c r="AL179" i="31"/>
  <c r="AL180" i="31"/>
  <c r="AL181" i="31"/>
  <c r="AL182" i="31"/>
  <c r="AL183" i="31"/>
  <c r="AL184" i="31"/>
  <c r="AL185" i="31"/>
  <c r="AL186" i="31"/>
  <c r="AL187" i="31"/>
  <c r="AL188" i="31"/>
  <c r="AL189" i="31"/>
  <c r="AL190" i="31"/>
  <c r="AL191" i="31"/>
  <c r="AL192" i="31"/>
  <c r="AL193" i="31"/>
  <c r="AL194" i="31"/>
  <c r="AL195" i="31"/>
  <c r="AL196" i="31"/>
  <c r="AL197" i="31"/>
  <c r="AL198" i="31"/>
  <c r="AL199" i="31"/>
  <c r="AL200" i="31"/>
  <c r="AL201" i="31"/>
  <c r="AL202" i="31"/>
  <c r="AL203" i="31"/>
  <c r="AL204" i="31"/>
  <c r="AL205" i="31"/>
  <c r="AL206" i="31"/>
  <c r="AL207" i="31"/>
  <c r="AL208" i="31"/>
  <c r="AL209" i="31"/>
  <c r="AL210" i="31"/>
  <c r="AL211" i="31"/>
  <c r="AL212" i="31"/>
  <c r="AL213" i="31"/>
  <c r="AL214" i="31"/>
  <c r="AL215" i="31"/>
  <c r="AL216" i="31"/>
  <c r="AL217" i="31"/>
  <c r="AL218" i="31"/>
  <c r="AL219" i="31"/>
  <c r="AL220" i="31"/>
  <c r="AL221" i="31"/>
  <c r="AL222" i="31"/>
  <c r="AL223" i="31"/>
  <c r="AL224" i="31"/>
  <c r="AL225" i="31"/>
  <c r="AL226" i="31"/>
  <c r="AL227" i="31"/>
  <c r="AL228" i="31"/>
  <c r="AL229" i="31"/>
  <c r="AL230" i="31"/>
  <c r="AL231" i="31"/>
  <c r="AL232" i="31"/>
  <c r="AL233" i="31"/>
  <c r="AL234" i="31"/>
  <c r="AL235" i="31"/>
  <c r="AL236" i="31"/>
  <c r="AL237" i="31"/>
  <c r="AL238" i="31"/>
  <c r="AL239" i="31"/>
  <c r="AL240" i="31"/>
  <c r="AL241" i="31"/>
  <c r="AL242" i="31"/>
  <c r="AL243" i="31"/>
  <c r="AL244" i="31"/>
  <c r="AL245" i="31"/>
  <c r="AL246" i="31"/>
  <c r="AL247" i="31"/>
  <c r="AL248" i="31"/>
  <c r="AL249" i="31"/>
  <c r="AL250" i="31"/>
  <c r="AL251" i="31"/>
  <c r="AL252" i="31"/>
  <c r="AL253" i="31"/>
  <c r="AL254" i="31"/>
  <c r="AL255" i="31"/>
  <c r="AL256" i="31"/>
  <c r="AL257" i="31"/>
  <c r="AL258" i="31"/>
  <c r="AL259" i="31"/>
  <c r="AL260" i="31"/>
  <c r="AL261" i="31"/>
  <c r="AL262" i="31"/>
  <c r="AL263" i="31"/>
  <c r="AL264" i="31"/>
  <c r="AL265" i="31"/>
  <c r="AL266" i="31"/>
  <c r="AL267" i="31"/>
  <c r="AL268" i="31"/>
  <c r="AL269" i="31"/>
  <c r="AL270" i="31"/>
  <c r="AL271" i="31"/>
  <c r="AL272" i="31"/>
  <c r="AL273" i="31"/>
  <c r="AL274" i="31"/>
  <c r="AL275" i="31"/>
  <c r="AL276" i="31"/>
  <c r="AL277" i="31"/>
  <c r="AL278" i="31"/>
  <c r="AL279" i="31"/>
  <c r="AL280" i="31"/>
  <c r="AL281" i="31"/>
  <c r="AL282" i="31"/>
  <c r="AL283" i="31"/>
  <c r="AL284" i="31"/>
  <c r="AL285" i="31"/>
  <c r="AL286" i="31"/>
  <c r="AL287" i="31"/>
  <c r="AL288" i="31"/>
  <c r="AL289" i="31"/>
  <c r="AL290" i="31"/>
  <c r="AL291" i="31"/>
  <c r="AL292" i="31"/>
  <c r="AL293" i="31"/>
  <c r="AL294" i="31"/>
  <c r="AL295" i="31"/>
  <c r="AL296" i="31"/>
  <c r="AL297" i="31"/>
  <c r="AL298" i="31"/>
  <c r="AL299" i="31"/>
  <c r="AL300" i="31"/>
  <c r="AL301" i="31"/>
  <c r="AL302" i="31"/>
  <c r="AL303" i="31"/>
  <c r="AL304" i="31"/>
  <c r="AL305" i="31"/>
  <c r="AL306" i="31"/>
  <c r="AL307" i="31"/>
  <c r="AL308" i="31"/>
  <c r="AL309" i="31"/>
  <c r="AL313" i="31"/>
  <c r="AL314" i="31"/>
  <c r="AL315" i="31"/>
  <c r="AL316" i="31"/>
  <c r="AL317" i="31"/>
  <c r="AL318" i="31"/>
  <c r="AL319" i="31"/>
  <c r="AL320" i="31"/>
  <c r="AL321" i="31"/>
  <c r="AL322" i="31"/>
  <c r="AL323" i="31"/>
  <c r="AL324" i="31"/>
  <c r="AL325" i="31"/>
  <c r="AL326" i="31"/>
  <c r="AL328" i="31"/>
  <c r="AL329" i="31"/>
  <c r="AL330" i="31"/>
  <c r="AL331" i="31"/>
  <c r="AL332" i="31"/>
  <c r="AL333" i="31"/>
  <c r="AL334" i="31"/>
  <c r="AL335" i="31"/>
  <c r="AL336" i="31"/>
  <c r="AL337" i="31"/>
  <c r="AL338" i="31"/>
  <c r="AL339" i="31"/>
  <c r="AL340" i="31"/>
  <c r="AL341" i="31"/>
  <c r="AL342" i="31"/>
  <c r="AL343" i="31"/>
  <c r="AL344" i="31"/>
  <c r="AL345" i="31"/>
  <c r="AL346" i="31"/>
  <c r="AL347" i="31"/>
  <c r="AL348" i="31"/>
  <c r="AL349" i="31"/>
  <c r="AL350" i="31"/>
  <c r="AL351" i="31"/>
  <c r="AL352" i="31"/>
  <c r="AL353" i="31"/>
  <c r="AL354" i="31"/>
  <c r="AL355" i="31"/>
  <c r="AL356" i="31"/>
  <c r="AL357" i="31"/>
  <c r="AL358" i="31"/>
  <c r="AL359" i="31"/>
  <c r="AL360" i="31"/>
  <c r="AL361" i="31"/>
  <c r="AL362" i="31"/>
  <c r="AL363" i="31"/>
  <c r="AL364" i="31"/>
  <c r="AL365" i="31"/>
  <c r="AL366" i="31"/>
  <c r="AL367" i="31"/>
  <c r="AL368" i="31"/>
  <c r="AL369" i="31"/>
  <c r="AL370" i="31"/>
  <c r="AL371" i="31"/>
  <c r="AL372" i="31"/>
  <c r="AL373" i="31"/>
  <c r="AL374" i="31"/>
  <c r="AL375" i="31"/>
  <c r="AL376" i="31"/>
  <c r="AL377" i="31"/>
  <c r="AL378" i="31"/>
  <c r="AL379" i="31"/>
  <c r="AL380" i="31"/>
  <c r="AL381" i="31"/>
  <c r="AL382" i="31"/>
  <c r="AL383" i="31"/>
  <c r="AL384" i="31"/>
  <c r="AL385" i="31"/>
  <c r="AL386" i="31"/>
  <c r="AL387" i="31"/>
  <c r="AL388" i="31"/>
  <c r="AL389" i="31"/>
  <c r="AL390" i="31"/>
  <c r="AL391" i="31"/>
  <c r="AL392" i="31"/>
  <c r="AL393" i="31"/>
  <c r="AL394" i="31"/>
  <c r="AL395" i="31"/>
  <c r="AL396" i="31"/>
  <c r="AL397" i="31"/>
  <c r="AL398" i="31"/>
  <c r="AL399" i="31"/>
  <c r="AL400" i="31"/>
  <c r="AL401" i="31"/>
  <c r="AL402" i="31"/>
  <c r="AL403" i="31"/>
  <c r="AL404" i="31"/>
  <c r="AL405" i="31"/>
  <c r="AL406" i="31"/>
  <c r="AL407" i="31"/>
  <c r="AL408" i="31"/>
  <c r="AL409" i="31"/>
  <c r="AL410" i="31"/>
  <c r="AL411" i="31"/>
  <c r="AL412" i="31"/>
  <c r="AL413" i="31"/>
  <c r="AL414" i="31"/>
  <c r="AL415" i="31"/>
  <c r="AL416" i="31"/>
  <c r="AL417" i="31"/>
  <c r="AL418" i="31"/>
  <c r="AL419" i="31"/>
  <c r="AL420" i="31"/>
  <c r="AL421" i="31"/>
  <c r="AL422" i="31"/>
  <c r="AL423" i="31"/>
  <c r="AL424" i="31"/>
  <c r="AL425" i="31"/>
  <c r="AL426" i="31"/>
  <c r="AL427" i="31"/>
  <c r="AL428" i="31"/>
  <c r="AL429" i="31"/>
  <c r="AL430" i="31"/>
  <c r="AL431" i="31"/>
  <c r="AL432" i="31"/>
  <c r="AL433" i="31"/>
  <c r="AL434" i="31"/>
  <c r="AL435" i="31"/>
  <c r="AL436" i="31"/>
  <c r="CP10" i="31"/>
  <c r="CP9" i="31"/>
  <c r="CP8" i="31"/>
  <c r="CP7" i="31"/>
  <c r="CP6" i="31"/>
  <c r="CP5" i="31"/>
  <c r="G6" i="31"/>
  <c r="I6" i="31"/>
  <c r="AI6" i="31"/>
  <c r="G7" i="31"/>
  <c r="I7" i="31"/>
  <c r="AI7" i="31"/>
  <c r="G8" i="31"/>
  <c r="I8" i="31"/>
  <c r="AI8" i="31"/>
  <c r="G9" i="31"/>
  <c r="I9" i="31"/>
  <c r="AI9" i="31"/>
  <c r="G10" i="31"/>
  <c r="I10" i="31"/>
  <c r="AI10" i="31"/>
  <c r="G11" i="31"/>
  <c r="I11" i="31"/>
  <c r="AI11" i="31"/>
  <c r="G12" i="31"/>
  <c r="I12" i="31"/>
  <c r="AI12" i="31"/>
  <c r="G13" i="31"/>
  <c r="I13" i="31"/>
  <c r="AI13" i="31"/>
  <c r="G14" i="31"/>
  <c r="I14" i="31"/>
  <c r="AI14" i="31"/>
  <c r="G15" i="31"/>
  <c r="I15" i="31"/>
  <c r="AI15" i="31"/>
  <c r="G16" i="31"/>
  <c r="I16" i="31"/>
  <c r="AI16" i="31"/>
  <c r="G17" i="31"/>
  <c r="I17" i="31"/>
  <c r="AI17" i="31"/>
  <c r="G18" i="31"/>
  <c r="I18" i="31"/>
  <c r="AI18" i="31"/>
  <c r="G19" i="31"/>
  <c r="I19" i="31"/>
  <c r="AI19" i="31"/>
  <c r="G20" i="31"/>
  <c r="I20" i="31"/>
  <c r="AI20" i="31"/>
  <c r="G21" i="31"/>
  <c r="I21" i="31"/>
  <c r="AI21" i="31"/>
  <c r="G22" i="31"/>
  <c r="I22" i="31"/>
  <c r="AI22" i="31"/>
  <c r="G23" i="31"/>
  <c r="I23" i="31"/>
  <c r="AI23" i="31"/>
  <c r="G24" i="31"/>
  <c r="I24" i="31"/>
  <c r="AI24" i="31"/>
  <c r="G25" i="31"/>
  <c r="I25" i="31"/>
  <c r="AI25" i="31"/>
  <c r="G26" i="31"/>
  <c r="I26" i="31"/>
  <c r="AI26" i="31"/>
  <c r="G27" i="31"/>
  <c r="I27" i="31"/>
  <c r="AI27" i="31"/>
  <c r="G28" i="31"/>
  <c r="I28" i="31"/>
  <c r="AI28" i="31"/>
  <c r="G29" i="31"/>
  <c r="I29" i="31"/>
  <c r="AI29" i="31"/>
  <c r="G30" i="31"/>
  <c r="I30" i="31"/>
  <c r="AI30" i="31"/>
  <c r="G31" i="31"/>
  <c r="I31" i="31"/>
  <c r="AI31" i="31"/>
  <c r="G32" i="31"/>
  <c r="I32" i="31"/>
  <c r="AI32" i="31"/>
  <c r="G33" i="31"/>
  <c r="I33" i="31"/>
  <c r="AI33" i="31"/>
  <c r="G34" i="31"/>
  <c r="I34" i="31"/>
  <c r="AI34" i="31"/>
  <c r="G35" i="31"/>
  <c r="I35" i="31"/>
  <c r="AI35" i="31"/>
  <c r="G36" i="31"/>
  <c r="I36" i="31"/>
  <c r="AI36" i="31"/>
  <c r="G37" i="31"/>
  <c r="I37" i="31"/>
  <c r="AI37" i="31"/>
  <c r="G38" i="31"/>
  <c r="I38" i="31"/>
  <c r="AI38" i="31"/>
  <c r="G39" i="31"/>
  <c r="I39" i="31"/>
  <c r="AI39" i="31"/>
  <c r="G40" i="31"/>
  <c r="I40" i="31"/>
  <c r="AI40" i="31"/>
  <c r="G41" i="31"/>
  <c r="I41" i="31"/>
  <c r="AI41" i="31"/>
  <c r="G42" i="31"/>
  <c r="I42" i="31"/>
  <c r="AI42" i="31"/>
  <c r="G43" i="31"/>
  <c r="I43" i="31"/>
  <c r="AI43" i="31"/>
  <c r="G44" i="31"/>
  <c r="I44" i="31"/>
  <c r="AI44" i="31"/>
  <c r="G45" i="31"/>
  <c r="I45" i="31"/>
  <c r="AI45" i="31"/>
  <c r="G46" i="31"/>
  <c r="I46" i="31"/>
  <c r="AI46" i="31"/>
  <c r="G47" i="31"/>
  <c r="I47" i="31"/>
  <c r="AI47" i="31"/>
  <c r="G48" i="31"/>
  <c r="I48" i="31"/>
  <c r="AI48" i="31"/>
  <c r="G49" i="31"/>
  <c r="I49" i="31"/>
  <c r="AI49" i="31"/>
  <c r="G50" i="31"/>
  <c r="I50" i="31"/>
  <c r="AI50" i="31"/>
  <c r="G51" i="31"/>
  <c r="I51" i="31"/>
  <c r="AI51" i="31"/>
  <c r="G52" i="31"/>
  <c r="I52" i="31"/>
  <c r="AI52" i="31"/>
  <c r="G53" i="31"/>
  <c r="I53" i="31"/>
  <c r="AI53" i="31"/>
  <c r="G54" i="31"/>
  <c r="I54" i="31"/>
  <c r="AI54" i="31"/>
  <c r="G55" i="31"/>
  <c r="I55" i="31"/>
  <c r="AI55" i="31"/>
  <c r="G56" i="31"/>
  <c r="I56" i="31"/>
  <c r="AI56" i="31"/>
  <c r="G57" i="31"/>
  <c r="I57" i="31"/>
  <c r="AI57" i="31"/>
  <c r="G58" i="31"/>
  <c r="I58" i="31"/>
  <c r="AI58" i="31"/>
  <c r="G59" i="31"/>
  <c r="I59" i="31"/>
  <c r="AI59" i="31"/>
  <c r="G60" i="31"/>
  <c r="I60" i="31"/>
  <c r="AI60" i="31"/>
  <c r="G61" i="31"/>
  <c r="I61" i="31"/>
  <c r="AI61" i="31"/>
  <c r="G62" i="31"/>
  <c r="I62" i="31"/>
  <c r="AI62" i="31"/>
  <c r="G63" i="31"/>
  <c r="I63" i="31"/>
  <c r="AI63" i="31"/>
  <c r="G64" i="31"/>
  <c r="I64" i="31"/>
  <c r="AI64" i="31"/>
  <c r="G65" i="31"/>
  <c r="I65" i="31"/>
  <c r="AI65" i="31"/>
  <c r="G66" i="31"/>
  <c r="I66" i="31"/>
  <c r="AI66" i="31"/>
  <c r="G67" i="31"/>
  <c r="I67" i="31"/>
  <c r="AI67" i="31"/>
  <c r="G68" i="31"/>
  <c r="I68" i="31"/>
  <c r="AI68" i="31"/>
  <c r="G69" i="31"/>
  <c r="I69" i="31"/>
  <c r="AI69" i="31"/>
  <c r="G70" i="31"/>
  <c r="I70" i="31"/>
  <c r="AI70" i="31"/>
  <c r="G71" i="31"/>
  <c r="I71" i="31"/>
  <c r="AI71" i="31"/>
  <c r="G72" i="31"/>
  <c r="I72" i="31"/>
  <c r="AI72" i="31"/>
  <c r="G73" i="31"/>
  <c r="I73" i="31"/>
  <c r="AI73" i="31"/>
  <c r="G74" i="31"/>
  <c r="I74" i="31"/>
  <c r="AI74" i="31"/>
  <c r="G75" i="31"/>
  <c r="I75" i="31"/>
  <c r="AI75" i="31"/>
  <c r="G76" i="31"/>
  <c r="I76" i="31"/>
  <c r="AI76" i="31"/>
  <c r="G77" i="31"/>
  <c r="I77" i="31"/>
  <c r="AI77" i="31"/>
  <c r="G78" i="31"/>
  <c r="I78" i="31"/>
  <c r="AI78" i="31"/>
  <c r="G79" i="31"/>
  <c r="I79" i="31"/>
  <c r="AI79" i="31"/>
  <c r="G80" i="31"/>
  <c r="I80" i="31"/>
  <c r="AI80" i="31"/>
  <c r="G81" i="31"/>
  <c r="I81" i="31"/>
  <c r="AI81" i="31"/>
  <c r="G82" i="31"/>
  <c r="I82" i="31"/>
  <c r="AI82" i="31"/>
  <c r="G83" i="31"/>
  <c r="I83" i="31"/>
  <c r="AI83" i="31"/>
  <c r="G84" i="31"/>
  <c r="I84" i="31"/>
  <c r="AI84" i="31"/>
  <c r="G85" i="31"/>
  <c r="I85" i="31"/>
  <c r="AI85" i="31"/>
  <c r="G86" i="31"/>
  <c r="I86" i="31"/>
  <c r="AI86" i="31"/>
  <c r="G87" i="31"/>
  <c r="I87" i="31"/>
  <c r="AI87" i="31"/>
  <c r="G88" i="31"/>
  <c r="I88" i="31"/>
  <c r="AI88" i="31"/>
  <c r="G89" i="31"/>
  <c r="I89" i="31"/>
  <c r="AI89" i="31"/>
  <c r="G90" i="31"/>
  <c r="I90" i="31"/>
  <c r="AI90" i="31"/>
  <c r="G91" i="31"/>
  <c r="I91" i="31"/>
  <c r="AI91" i="31"/>
  <c r="AI92" i="31"/>
  <c r="AI93" i="31"/>
  <c r="AI94" i="31"/>
  <c r="AI95" i="31"/>
  <c r="AI96" i="31"/>
  <c r="AI97" i="31"/>
  <c r="AI98" i="31"/>
  <c r="AI99" i="31"/>
  <c r="AI100" i="31"/>
  <c r="AI101" i="31"/>
  <c r="AI102" i="31"/>
  <c r="AI103" i="31"/>
  <c r="AI104" i="31"/>
  <c r="AI105" i="31"/>
  <c r="AI106" i="31"/>
  <c r="AI107" i="31"/>
  <c r="AI108" i="31"/>
  <c r="AI109" i="31"/>
  <c r="AI110" i="31"/>
  <c r="AI111" i="31"/>
  <c r="AI112" i="31"/>
  <c r="AI113" i="31"/>
  <c r="AI114" i="31"/>
  <c r="AI115" i="31"/>
  <c r="AI116" i="31"/>
  <c r="AI117" i="31"/>
  <c r="AI118" i="31"/>
  <c r="AI119" i="31"/>
  <c r="AI120" i="31"/>
  <c r="AI121" i="31"/>
  <c r="AI122" i="31"/>
  <c r="AI123" i="31"/>
  <c r="AI124" i="31"/>
  <c r="AI125" i="31"/>
  <c r="AI126" i="31"/>
  <c r="AI127" i="31"/>
  <c r="AI128" i="31"/>
  <c r="AI129" i="31"/>
  <c r="AI130" i="31"/>
  <c r="AI131" i="31"/>
  <c r="AI132" i="31"/>
  <c r="AI133" i="31"/>
  <c r="AI134" i="31"/>
  <c r="AI135" i="31"/>
  <c r="AI136" i="31"/>
  <c r="AI137" i="31"/>
  <c r="AI138" i="31"/>
  <c r="AI139" i="31"/>
  <c r="AI140" i="31"/>
  <c r="AI141" i="31"/>
  <c r="AI142" i="31"/>
  <c r="AI143" i="31"/>
  <c r="AI144" i="31"/>
  <c r="AI145" i="31"/>
  <c r="AI146" i="31"/>
  <c r="AI147" i="31"/>
  <c r="AI148" i="31"/>
  <c r="AI149" i="31"/>
  <c r="AI150" i="31"/>
  <c r="AI151" i="31"/>
  <c r="AI152" i="31"/>
  <c r="AI153" i="31"/>
  <c r="AI154" i="31"/>
  <c r="AI155" i="31"/>
  <c r="AI156" i="31"/>
  <c r="AI157" i="31"/>
  <c r="AI158" i="31"/>
  <c r="AI159" i="31"/>
  <c r="AI160" i="31"/>
  <c r="AI161" i="31"/>
  <c r="AI162" i="31"/>
  <c r="AI163" i="31"/>
  <c r="AI164" i="31"/>
  <c r="AI165" i="31"/>
  <c r="AI166" i="31"/>
  <c r="AI167" i="31"/>
  <c r="AI168" i="31"/>
  <c r="AI169" i="31"/>
  <c r="AI170" i="31"/>
  <c r="AI171" i="31"/>
  <c r="AI172" i="31"/>
  <c r="AI173" i="31"/>
  <c r="AI174" i="31"/>
  <c r="AI175" i="31"/>
  <c r="AI176" i="31"/>
  <c r="AI177" i="31"/>
  <c r="AI178" i="31"/>
  <c r="AI179" i="31"/>
  <c r="AI180" i="31"/>
  <c r="AI181" i="31"/>
  <c r="AI182" i="31"/>
  <c r="AI183" i="31"/>
  <c r="AI184" i="31"/>
  <c r="AI185" i="31"/>
  <c r="AI186" i="31"/>
  <c r="AI187" i="31"/>
  <c r="AI188" i="31"/>
  <c r="AI189" i="31"/>
  <c r="AI190" i="31"/>
  <c r="AI191" i="31"/>
  <c r="AI192" i="31"/>
  <c r="AI193" i="31"/>
  <c r="AI194" i="31"/>
  <c r="AI195" i="31"/>
  <c r="AI196" i="31"/>
  <c r="AI197" i="31"/>
  <c r="AI198" i="31"/>
  <c r="AI199" i="31"/>
  <c r="AI200" i="31"/>
  <c r="AI201" i="31"/>
  <c r="AI202" i="31"/>
  <c r="AI203" i="31"/>
  <c r="AI204" i="31"/>
  <c r="AI205" i="31"/>
  <c r="AI206" i="31"/>
  <c r="AI207" i="31"/>
  <c r="AI208" i="31"/>
  <c r="AI209" i="31"/>
  <c r="AI210" i="31"/>
  <c r="AI211" i="31"/>
  <c r="AI212" i="31"/>
  <c r="AI213" i="31"/>
  <c r="AI214" i="31"/>
  <c r="AI215" i="31"/>
  <c r="AI216" i="31"/>
  <c r="AI217" i="31"/>
  <c r="AI218" i="31"/>
  <c r="AI219" i="31"/>
  <c r="AI220" i="31"/>
  <c r="AI221" i="31"/>
  <c r="AI222" i="31"/>
  <c r="AI223" i="31"/>
  <c r="AI224" i="31"/>
  <c r="AI225" i="31"/>
  <c r="AI226" i="31"/>
  <c r="AI227" i="31"/>
  <c r="AI228" i="31"/>
  <c r="AI229" i="31"/>
  <c r="AI230" i="31"/>
  <c r="AI231" i="31"/>
  <c r="AI232" i="31"/>
  <c r="AI233" i="31"/>
  <c r="AI234" i="31"/>
  <c r="AI235" i="31"/>
  <c r="AI236" i="31"/>
  <c r="AI237" i="31"/>
  <c r="AI238" i="31"/>
  <c r="AI239" i="31"/>
  <c r="AI240" i="31"/>
  <c r="AI241" i="31"/>
  <c r="AI242" i="31"/>
  <c r="AI243" i="31"/>
  <c r="AI244" i="31"/>
  <c r="AI245" i="31"/>
  <c r="AI246" i="31"/>
  <c r="AI247" i="31"/>
  <c r="AI248" i="31"/>
  <c r="AI249" i="31"/>
  <c r="AI250" i="31"/>
  <c r="AI251" i="31"/>
  <c r="AI252" i="31"/>
  <c r="AI253" i="31"/>
  <c r="AI254" i="31"/>
  <c r="AI255" i="31"/>
  <c r="AI256" i="31"/>
  <c r="AI257" i="31"/>
  <c r="AI258" i="31"/>
  <c r="AI259" i="31"/>
  <c r="AI260" i="31"/>
  <c r="AI261" i="31"/>
  <c r="AI262" i="31"/>
  <c r="AI263" i="31"/>
  <c r="AI264" i="31"/>
  <c r="AI265" i="31"/>
  <c r="AI266" i="31"/>
  <c r="AI267" i="31"/>
  <c r="AI268" i="31"/>
  <c r="AI269" i="31"/>
  <c r="AI270" i="31"/>
  <c r="AI271" i="31"/>
  <c r="AI272" i="31"/>
  <c r="AI273" i="31"/>
  <c r="AI274" i="31"/>
  <c r="AI275" i="31"/>
  <c r="AI276" i="31"/>
  <c r="AI277" i="31"/>
  <c r="AI278" i="31"/>
  <c r="AI279" i="31"/>
  <c r="AI280" i="31"/>
  <c r="AI281" i="31"/>
  <c r="AI282" i="31"/>
  <c r="AI283" i="31"/>
  <c r="AI284" i="31"/>
  <c r="AI285" i="31"/>
  <c r="AI286" i="31"/>
  <c r="AI287" i="31"/>
  <c r="AI288" i="31"/>
  <c r="AI289" i="31"/>
  <c r="AI290" i="31"/>
  <c r="AI291" i="31"/>
  <c r="AI292" i="31"/>
  <c r="AI293" i="31"/>
  <c r="AI294" i="31"/>
  <c r="AI295" i="31"/>
  <c r="AI296" i="31"/>
  <c r="AI297" i="31"/>
  <c r="AI298" i="31"/>
  <c r="AI299" i="31"/>
  <c r="AI300" i="31"/>
  <c r="AI301" i="31"/>
  <c r="AI302" i="31"/>
  <c r="AI303" i="31"/>
  <c r="AI304" i="31"/>
  <c r="AI305" i="31"/>
  <c r="AI306" i="31"/>
  <c r="AI307" i="31"/>
  <c r="AI308" i="31"/>
  <c r="AI309" i="31"/>
  <c r="AI313" i="31"/>
  <c r="AI314" i="31"/>
  <c r="AI315" i="31"/>
  <c r="AI316" i="31"/>
  <c r="AI317" i="31"/>
  <c r="AI318" i="31"/>
  <c r="AI319" i="31"/>
  <c r="AI320" i="31"/>
  <c r="AI321" i="31"/>
  <c r="AI322" i="31"/>
  <c r="AI323" i="31"/>
  <c r="AI324" i="31"/>
  <c r="AI325" i="31"/>
  <c r="AI326" i="31"/>
  <c r="AI328" i="31"/>
  <c r="AI329" i="31"/>
  <c r="AI330" i="31"/>
  <c r="AI331" i="31"/>
  <c r="AI332" i="31"/>
  <c r="AI333" i="31"/>
  <c r="AI334" i="31"/>
  <c r="AI335" i="31"/>
  <c r="AI336" i="31"/>
  <c r="AI337" i="31"/>
  <c r="AI338" i="31"/>
  <c r="AI339" i="31"/>
  <c r="AI340" i="31"/>
  <c r="AI341" i="31"/>
  <c r="AI342" i="31"/>
  <c r="AI343" i="31"/>
  <c r="AI344" i="31"/>
  <c r="AI345" i="31"/>
  <c r="AI346" i="31"/>
  <c r="AI347" i="31"/>
  <c r="AI348" i="31"/>
  <c r="AI349" i="31"/>
  <c r="AI350" i="31"/>
  <c r="AI351" i="31"/>
  <c r="AI352" i="31"/>
  <c r="AI353" i="31"/>
  <c r="AI354" i="31"/>
  <c r="AI355" i="31"/>
  <c r="AI356" i="31"/>
  <c r="AI357" i="31"/>
  <c r="AI358" i="31"/>
  <c r="AI359" i="31"/>
  <c r="AI360" i="31"/>
  <c r="AI361" i="31"/>
  <c r="AI362" i="31"/>
  <c r="AI363" i="31"/>
  <c r="AI364" i="31"/>
  <c r="AI365" i="31"/>
  <c r="AI366" i="31"/>
  <c r="AI367" i="31"/>
  <c r="AI368" i="31"/>
  <c r="AI369" i="31"/>
  <c r="AI370" i="31"/>
  <c r="AI371" i="31"/>
  <c r="AI372" i="31"/>
  <c r="AI373" i="31"/>
  <c r="AI374" i="31"/>
  <c r="AI375" i="31"/>
  <c r="AI376" i="31"/>
  <c r="AI377" i="31"/>
  <c r="AI378" i="31"/>
  <c r="AI379" i="31"/>
  <c r="AI380" i="31"/>
  <c r="AI381" i="31"/>
  <c r="AI382" i="31"/>
  <c r="AI383" i="31"/>
  <c r="AI384" i="31"/>
  <c r="AI385" i="31"/>
  <c r="AI386" i="31"/>
  <c r="AI387" i="31"/>
  <c r="AI388" i="31"/>
  <c r="AI389" i="31"/>
  <c r="AI390" i="31"/>
  <c r="AI391" i="31"/>
  <c r="AI392" i="31"/>
  <c r="AI393" i="31"/>
  <c r="AI394" i="31"/>
  <c r="AI395" i="31"/>
  <c r="AI396" i="31"/>
  <c r="AI397" i="31"/>
  <c r="AI398" i="31"/>
  <c r="AI399" i="31"/>
  <c r="AI400" i="31"/>
  <c r="AI401" i="31"/>
  <c r="AI402" i="31"/>
  <c r="AI403" i="31"/>
  <c r="AI404" i="31"/>
  <c r="AI405" i="31"/>
  <c r="AI406" i="31"/>
  <c r="AI407" i="31"/>
  <c r="AI408" i="31"/>
  <c r="AI409" i="31"/>
  <c r="AI410" i="31"/>
  <c r="AI411" i="31"/>
  <c r="AI412" i="31"/>
  <c r="AI413" i="31"/>
  <c r="AI414" i="31"/>
  <c r="AI415" i="31"/>
  <c r="AI416" i="31"/>
  <c r="AI417" i="31"/>
  <c r="AI418" i="31"/>
  <c r="AI419" i="31"/>
  <c r="AI420" i="31"/>
  <c r="AI421" i="31"/>
  <c r="AI422" i="31"/>
  <c r="AI423" i="31"/>
  <c r="AI424" i="31"/>
  <c r="AI425" i="31"/>
  <c r="AI426" i="31"/>
  <c r="AI427" i="31"/>
  <c r="AI428" i="31"/>
  <c r="AI429" i="31"/>
  <c r="AI430" i="31"/>
  <c r="AI431" i="31"/>
  <c r="AI432" i="31"/>
  <c r="AI433" i="31"/>
  <c r="AI434" i="31"/>
  <c r="AI435" i="31"/>
  <c r="AI436" i="31"/>
  <c r="CO10" i="31"/>
  <c r="CO9" i="31"/>
  <c r="CO8" i="31"/>
  <c r="CO7" i="31"/>
  <c r="CO6" i="31"/>
  <c r="CO5" i="31"/>
  <c r="AW6" i="31"/>
  <c r="AW7" i="31"/>
  <c r="AW8" i="31"/>
  <c r="AW9" i="31"/>
  <c r="AW10" i="31"/>
  <c r="AW11" i="31"/>
  <c r="AW12" i="31"/>
  <c r="AW13" i="31"/>
  <c r="AW14" i="31"/>
  <c r="AW15" i="31"/>
  <c r="AW16" i="31"/>
  <c r="AW17" i="31"/>
  <c r="AW18" i="31"/>
  <c r="AW19" i="31"/>
  <c r="AW20" i="31"/>
  <c r="AW21" i="31"/>
  <c r="AW22" i="31"/>
  <c r="AW23" i="31"/>
  <c r="AW24" i="31"/>
  <c r="AW25" i="31"/>
  <c r="AW26" i="31"/>
  <c r="AW27" i="31"/>
  <c r="AW28" i="31"/>
  <c r="AW29" i="31"/>
  <c r="AW30" i="31"/>
  <c r="AW31" i="31"/>
  <c r="AW32" i="31"/>
  <c r="AW33" i="31"/>
  <c r="AW34" i="31"/>
  <c r="AW35" i="31"/>
  <c r="AW36" i="31"/>
  <c r="AW37" i="31"/>
  <c r="AW38" i="31"/>
  <c r="AW39" i="31"/>
  <c r="AW40" i="31"/>
  <c r="AW41" i="31"/>
  <c r="AW42" i="31"/>
  <c r="AW43" i="31"/>
  <c r="AW44" i="31"/>
  <c r="AW45" i="31"/>
  <c r="AW46" i="31"/>
  <c r="AW47" i="31"/>
  <c r="AW48" i="31"/>
  <c r="AW49" i="31"/>
  <c r="AW50" i="31"/>
  <c r="AW51" i="31"/>
  <c r="AW52" i="31"/>
  <c r="AW53" i="31"/>
  <c r="AW54" i="31"/>
  <c r="AW55" i="31"/>
  <c r="AW56" i="31"/>
  <c r="AW57" i="31"/>
  <c r="AW58" i="31"/>
  <c r="AW59" i="31"/>
  <c r="AW60" i="31"/>
  <c r="AW61" i="31"/>
  <c r="AW62" i="31"/>
  <c r="AW63" i="31"/>
  <c r="AW64" i="31"/>
  <c r="AW65" i="31"/>
  <c r="AW66" i="31"/>
  <c r="AW67" i="31"/>
  <c r="AW68" i="31"/>
  <c r="AW69" i="31"/>
  <c r="AW70" i="31"/>
  <c r="AW71" i="31"/>
  <c r="AW72" i="31"/>
  <c r="AW73" i="31"/>
  <c r="AW74" i="31"/>
  <c r="AW75" i="31"/>
  <c r="AW76" i="31"/>
  <c r="AW77" i="31"/>
  <c r="AW78" i="31"/>
  <c r="AW79" i="31"/>
  <c r="AW80" i="31"/>
  <c r="AW81" i="31"/>
  <c r="AW82" i="31"/>
  <c r="AW83" i="31"/>
  <c r="AW84" i="31"/>
  <c r="AW85" i="31"/>
  <c r="AW86" i="31"/>
  <c r="AW87" i="31"/>
  <c r="AW88" i="31"/>
  <c r="AW89" i="31"/>
  <c r="AW90" i="31"/>
  <c r="AW91" i="31"/>
  <c r="AW92" i="31"/>
  <c r="AW93" i="31"/>
  <c r="AW94" i="31"/>
  <c r="AW95" i="31"/>
  <c r="AW96" i="31"/>
  <c r="AW97" i="31"/>
  <c r="AW98" i="31"/>
  <c r="AW99" i="31"/>
  <c r="AW100" i="31"/>
  <c r="AW101" i="31"/>
  <c r="AW102" i="31"/>
  <c r="AW103" i="31"/>
  <c r="AW104" i="31"/>
  <c r="AW105" i="31"/>
  <c r="AW106" i="31"/>
  <c r="AW107" i="31"/>
  <c r="AW108" i="31"/>
  <c r="AW109" i="31"/>
  <c r="AW110" i="31"/>
  <c r="AW111" i="31"/>
  <c r="AW112" i="31"/>
  <c r="AW113" i="31"/>
  <c r="AW114" i="31"/>
  <c r="AW115" i="31"/>
  <c r="AW116" i="31"/>
  <c r="AW117" i="31"/>
  <c r="AW118" i="31"/>
  <c r="AW119" i="31"/>
  <c r="AW120" i="31"/>
  <c r="AW121" i="31"/>
  <c r="AW122" i="31"/>
  <c r="AW123" i="31"/>
  <c r="AW124" i="31"/>
  <c r="AW125" i="31"/>
  <c r="AW126" i="31"/>
  <c r="AW127" i="31"/>
  <c r="AW128" i="31"/>
  <c r="AW129" i="31"/>
  <c r="AW130" i="31"/>
  <c r="AW131" i="31"/>
  <c r="AW132" i="31"/>
  <c r="AW133" i="31"/>
  <c r="AW134" i="31"/>
  <c r="AW135" i="31"/>
  <c r="AW136" i="31"/>
  <c r="AW137" i="31"/>
  <c r="AW138" i="31"/>
  <c r="AW139" i="31"/>
  <c r="AW140" i="31"/>
  <c r="AW141" i="31"/>
  <c r="AW142" i="31"/>
  <c r="AW143" i="31"/>
  <c r="AW144" i="31"/>
  <c r="AW145" i="31"/>
  <c r="AW146" i="31"/>
  <c r="AW147" i="31"/>
  <c r="AW148" i="31"/>
  <c r="AW149" i="31"/>
  <c r="AW150" i="31"/>
  <c r="AW151" i="31"/>
  <c r="AW152" i="31"/>
  <c r="AW153" i="31"/>
  <c r="AW154" i="31"/>
  <c r="AW155" i="31"/>
  <c r="AW156" i="31"/>
  <c r="AW157" i="31"/>
  <c r="AW158" i="31"/>
  <c r="AW159" i="31"/>
  <c r="AW160" i="31"/>
  <c r="AW161" i="31"/>
  <c r="AW162" i="31"/>
  <c r="AW163" i="31"/>
  <c r="AW164" i="31"/>
  <c r="AW165" i="31"/>
  <c r="AW166" i="31"/>
  <c r="AW167" i="31"/>
  <c r="AW168" i="31"/>
  <c r="AW169" i="31"/>
  <c r="AW170" i="31"/>
  <c r="AW171" i="31"/>
  <c r="AW172" i="31"/>
  <c r="AW173" i="31"/>
  <c r="AW174" i="31"/>
  <c r="AW175" i="31"/>
  <c r="AW176" i="31"/>
  <c r="AW177" i="31"/>
  <c r="AW178" i="31"/>
  <c r="AW179" i="31"/>
  <c r="AW180" i="31"/>
  <c r="AW181" i="31"/>
  <c r="AW182" i="31"/>
  <c r="AW183" i="31"/>
  <c r="AW184" i="31"/>
  <c r="AW185" i="31"/>
  <c r="AW186" i="31"/>
  <c r="AW187" i="31"/>
  <c r="AW188" i="31"/>
  <c r="AW189" i="31"/>
  <c r="AW190" i="31"/>
  <c r="AW191" i="31"/>
  <c r="AW192" i="31"/>
  <c r="AW193" i="31"/>
  <c r="AW194" i="31"/>
  <c r="AW195" i="31"/>
  <c r="AW196" i="31"/>
  <c r="AW197" i="31"/>
  <c r="AW198" i="31"/>
  <c r="AW199" i="31"/>
  <c r="AW200" i="31"/>
  <c r="AW201" i="31"/>
  <c r="AW202" i="31"/>
  <c r="AW203" i="31"/>
  <c r="AW204" i="31"/>
  <c r="AW205" i="31"/>
  <c r="AW206" i="31"/>
  <c r="AW207" i="31"/>
  <c r="AW208" i="31"/>
  <c r="AW209" i="31"/>
  <c r="AW210" i="31"/>
  <c r="AW211" i="31"/>
  <c r="AW212" i="31"/>
  <c r="AW213" i="31"/>
  <c r="AW214" i="31"/>
  <c r="AW215" i="31"/>
  <c r="AW216" i="31"/>
  <c r="AW217" i="31"/>
  <c r="AW218" i="31"/>
  <c r="AW219" i="31"/>
  <c r="AW220" i="31"/>
  <c r="AW221" i="31"/>
  <c r="AW222" i="31"/>
  <c r="AW223" i="31"/>
  <c r="AW224" i="31"/>
  <c r="AW225" i="31"/>
  <c r="AW226" i="31"/>
  <c r="AW227" i="31"/>
  <c r="AW228" i="31"/>
  <c r="AW229" i="31"/>
  <c r="AW230" i="31"/>
  <c r="AW231" i="31"/>
  <c r="AW232" i="31"/>
  <c r="AW233" i="31"/>
  <c r="AW234" i="31"/>
  <c r="AW235" i="31"/>
  <c r="AW236" i="31"/>
  <c r="AW237" i="31"/>
  <c r="AW238" i="31"/>
  <c r="AW239" i="31"/>
  <c r="AW240" i="31"/>
  <c r="AW241" i="31"/>
  <c r="AW242" i="31"/>
  <c r="AW243" i="31"/>
  <c r="AW244" i="31"/>
  <c r="AW245" i="31"/>
  <c r="AW246" i="31"/>
  <c r="AW247" i="31"/>
  <c r="AW248" i="31"/>
  <c r="AW249" i="31"/>
  <c r="AW250" i="31"/>
  <c r="AW251" i="31"/>
  <c r="AW252" i="31"/>
  <c r="AW253" i="31"/>
  <c r="AW254" i="31"/>
  <c r="AW255" i="31"/>
  <c r="AW256" i="31"/>
  <c r="AW257" i="31"/>
  <c r="AW258" i="31"/>
  <c r="AW259" i="31"/>
  <c r="AW260" i="31"/>
  <c r="AW261" i="31"/>
  <c r="AW262" i="31"/>
  <c r="AW263" i="31"/>
  <c r="AW264" i="31"/>
  <c r="AW265" i="31"/>
  <c r="AW266" i="31"/>
  <c r="AW267" i="31"/>
  <c r="AW268" i="31"/>
  <c r="AW269" i="31"/>
  <c r="AW270" i="31"/>
  <c r="AW271" i="31"/>
  <c r="AW272" i="31"/>
  <c r="AW273" i="31"/>
  <c r="AW274" i="31"/>
  <c r="AW275" i="31"/>
  <c r="AW276" i="31"/>
  <c r="AW277" i="31"/>
  <c r="AW278" i="31"/>
  <c r="AW279" i="31"/>
  <c r="AW280" i="31"/>
  <c r="AW281" i="31"/>
  <c r="AW282" i="31"/>
  <c r="AW283" i="31"/>
  <c r="AW284" i="31"/>
  <c r="AW285" i="31"/>
  <c r="AW286" i="31"/>
  <c r="AW287" i="31"/>
  <c r="AW288" i="31"/>
  <c r="AW289" i="31"/>
  <c r="AW290" i="31"/>
  <c r="AW291" i="31"/>
  <c r="AW292" i="31"/>
  <c r="AW293" i="31"/>
  <c r="AW294" i="31"/>
  <c r="AW295" i="31"/>
  <c r="AW296" i="31"/>
  <c r="AW297" i="31"/>
  <c r="AW298" i="31"/>
  <c r="AW299" i="31"/>
  <c r="AW300" i="31"/>
  <c r="AW301" i="31"/>
  <c r="AW302" i="31"/>
  <c r="AW303" i="31"/>
  <c r="AW304" i="31"/>
  <c r="AW305" i="31"/>
  <c r="AW306" i="31"/>
  <c r="AW307" i="31"/>
  <c r="AW308" i="31"/>
  <c r="AW315" i="31"/>
  <c r="AW316" i="31"/>
  <c r="AW317" i="31"/>
  <c r="AW318" i="31"/>
  <c r="AW319" i="31"/>
  <c r="AW320" i="31"/>
  <c r="AW321" i="31"/>
  <c r="AW322" i="31"/>
  <c r="AW323" i="31"/>
  <c r="AW324" i="31"/>
  <c r="AW325" i="31"/>
  <c r="AW326" i="31"/>
  <c r="AW328" i="31"/>
  <c r="AW329" i="31"/>
  <c r="AW330" i="31"/>
  <c r="AW331" i="31"/>
  <c r="AW332" i="31"/>
  <c r="AW333" i="31"/>
  <c r="AW334" i="31"/>
  <c r="AW335" i="31"/>
  <c r="AW336" i="31"/>
  <c r="AW337" i="31"/>
  <c r="AW338" i="31"/>
  <c r="AW339" i="31"/>
  <c r="AW340" i="31"/>
  <c r="AW341" i="31"/>
  <c r="AW342" i="31"/>
  <c r="AW343" i="31"/>
  <c r="AW344" i="31"/>
  <c r="AW345" i="31"/>
  <c r="AW346" i="31"/>
  <c r="AW347" i="31"/>
  <c r="AW348" i="31"/>
  <c r="AW349" i="31"/>
  <c r="AW350" i="31"/>
  <c r="AW351" i="31"/>
  <c r="AW352" i="31"/>
  <c r="AW353" i="31"/>
  <c r="AW354" i="31"/>
  <c r="AW355" i="31"/>
  <c r="AW356" i="31"/>
  <c r="AW357" i="31"/>
  <c r="AW358" i="31"/>
  <c r="AW359" i="31"/>
  <c r="AW360" i="31"/>
  <c r="AW361" i="31"/>
  <c r="AW362" i="31"/>
  <c r="AW363" i="31"/>
  <c r="AW364" i="31"/>
  <c r="AW365" i="31"/>
  <c r="AW366" i="31"/>
  <c r="AW367" i="31"/>
  <c r="AW368" i="31"/>
  <c r="AW369" i="31"/>
  <c r="AW370" i="31"/>
  <c r="AW371" i="31"/>
  <c r="AW372" i="31"/>
  <c r="AW373" i="31"/>
  <c r="AW374" i="31"/>
  <c r="AW375" i="31"/>
  <c r="AW376" i="31"/>
  <c r="AW377" i="31"/>
  <c r="AW378" i="31"/>
  <c r="AW379" i="31"/>
  <c r="AW380" i="31"/>
  <c r="AW381" i="31"/>
  <c r="AW382" i="31"/>
  <c r="AW383" i="31"/>
  <c r="AW384" i="31"/>
  <c r="AW385" i="31"/>
  <c r="AW386" i="31"/>
  <c r="AW387" i="31"/>
  <c r="AW388" i="31"/>
  <c r="AW389" i="31"/>
  <c r="AW390" i="31"/>
  <c r="AW391" i="31"/>
  <c r="AW392" i="31"/>
  <c r="AW393" i="31"/>
  <c r="AW394" i="31"/>
  <c r="AW395" i="31"/>
  <c r="AW396" i="31"/>
  <c r="AW397" i="31"/>
  <c r="AW398" i="31"/>
  <c r="AW399" i="31"/>
  <c r="AW400" i="31"/>
  <c r="AW401" i="31"/>
  <c r="AW402" i="31"/>
  <c r="AW403" i="31"/>
  <c r="AW404" i="31"/>
  <c r="AW405" i="31"/>
  <c r="AW406" i="31"/>
  <c r="AW407" i="31"/>
  <c r="AW408" i="31"/>
  <c r="AW409" i="31"/>
  <c r="AW410" i="31"/>
  <c r="AW411" i="31"/>
  <c r="AW412" i="31"/>
  <c r="AW413" i="31"/>
  <c r="AW414" i="31"/>
  <c r="AW415" i="31"/>
  <c r="AW416" i="31"/>
  <c r="AW417" i="31"/>
  <c r="AW418" i="31"/>
  <c r="AW419" i="31"/>
  <c r="AW420" i="31"/>
  <c r="AW421" i="31"/>
  <c r="AW422" i="31"/>
  <c r="AW423" i="31"/>
  <c r="AW424" i="31"/>
  <c r="AW425" i="31"/>
  <c r="AW426" i="31"/>
  <c r="AW427" i="31"/>
  <c r="AW428" i="31"/>
  <c r="AW429" i="31"/>
  <c r="AW430" i="31"/>
  <c r="AW431" i="31"/>
  <c r="AW432" i="31"/>
  <c r="AW433" i="31"/>
  <c r="AW434" i="31"/>
  <c r="AW435" i="31"/>
  <c r="AW436" i="31"/>
  <c r="CM10" i="31"/>
  <c r="CM9" i="31"/>
  <c r="CM8" i="31"/>
  <c r="CM7" i="31"/>
  <c r="CM6" i="31"/>
  <c r="CM5" i="31"/>
  <c r="AQ6" i="31"/>
  <c r="AQ7" i="31"/>
  <c r="AQ8" i="31"/>
  <c r="AQ9" i="31"/>
  <c r="AQ10" i="31"/>
  <c r="AQ11" i="31"/>
  <c r="AQ12" i="31"/>
  <c r="AQ13" i="31"/>
  <c r="AQ14" i="31"/>
  <c r="AQ15" i="31"/>
  <c r="AQ16" i="31"/>
  <c r="AQ17" i="31"/>
  <c r="AQ18" i="31"/>
  <c r="AQ19" i="31"/>
  <c r="AQ20" i="31"/>
  <c r="AQ21" i="31"/>
  <c r="AQ22" i="31"/>
  <c r="AQ23" i="31"/>
  <c r="AQ24" i="31"/>
  <c r="AQ25" i="31"/>
  <c r="AQ26" i="31"/>
  <c r="AQ27" i="31"/>
  <c r="AQ28" i="31"/>
  <c r="AQ29" i="31"/>
  <c r="AQ30" i="31"/>
  <c r="AQ31" i="31"/>
  <c r="AQ32" i="31"/>
  <c r="AQ33" i="31"/>
  <c r="AQ34" i="31"/>
  <c r="AQ35" i="31"/>
  <c r="AQ36" i="31"/>
  <c r="AQ37" i="31"/>
  <c r="AQ38" i="31"/>
  <c r="AQ39" i="31"/>
  <c r="AQ40" i="31"/>
  <c r="AQ41" i="31"/>
  <c r="AQ42" i="31"/>
  <c r="AQ43" i="31"/>
  <c r="AQ44" i="31"/>
  <c r="AQ45" i="31"/>
  <c r="AQ46" i="31"/>
  <c r="AQ47" i="31"/>
  <c r="AQ48" i="31"/>
  <c r="AQ49" i="31"/>
  <c r="AQ50" i="31"/>
  <c r="AQ51" i="31"/>
  <c r="AQ52" i="31"/>
  <c r="AQ53" i="31"/>
  <c r="AQ54" i="31"/>
  <c r="AQ55" i="31"/>
  <c r="AQ56" i="31"/>
  <c r="AQ57" i="31"/>
  <c r="AQ58" i="31"/>
  <c r="AQ59" i="31"/>
  <c r="AQ60" i="31"/>
  <c r="AQ61" i="31"/>
  <c r="AQ62" i="31"/>
  <c r="AQ63" i="31"/>
  <c r="AQ64" i="31"/>
  <c r="AQ65" i="31"/>
  <c r="AQ66" i="31"/>
  <c r="AQ67" i="31"/>
  <c r="AQ68" i="31"/>
  <c r="AQ69" i="31"/>
  <c r="AQ70" i="31"/>
  <c r="AQ71" i="31"/>
  <c r="AQ72" i="31"/>
  <c r="AQ73" i="31"/>
  <c r="AQ74" i="31"/>
  <c r="AQ75" i="31"/>
  <c r="AQ76" i="31"/>
  <c r="AQ77" i="31"/>
  <c r="AQ78" i="31"/>
  <c r="AQ79" i="31"/>
  <c r="AQ80" i="31"/>
  <c r="AQ81" i="31"/>
  <c r="AQ82" i="31"/>
  <c r="AQ83" i="31"/>
  <c r="AQ84" i="31"/>
  <c r="AQ85" i="31"/>
  <c r="AQ86" i="31"/>
  <c r="AQ87" i="31"/>
  <c r="AQ88" i="31"/>
  <c r="AQ89" i="31"/>
  <c r="AQ90" i="31"/>
  <c r="AQ91" i="31"/>
  <c r="AQ92" i="31"/>
  <c r="AQ93" i="31"/>
  <c r="AQ94" i="31"/>
  <c r="AQ95" i="31"/>
  <c r="AQ96" i="31"/>
  <c r="AQ97" i="31"/>
  <c r="AQ98" i="31"/>
  <c r="AQ99" i="31"/>
  <c r="AQ100" i="31"/>
  <c r="AQ101" i="31"/>
  <c r="AQ102" i="31"/>
  <c r="AQ103" i="31"/>
  <c r="AQ104" i="31"/>
  <c r="AQ105" i="31"/>
  <c r="AQ106" i="31"/>
  <c r="AQ107" i="31"/>
  <c r="AQ108" i="31"/>
  <c r="AQ109" i="31"/>
  <c r="AQ110" i="31"/>
  <c r="AQ111" i="31"/>
  <c r="AQ112" i="31"/>
  <c r="AQ113" i="31"/>
  <c r="AQ114" i="31"/>
  <c r="AQ115" i="31"/>
  <c r="AQ116" i="31"/>
  <c r="AQ117" i="31"/>
  <c r="AQ118" i="31"/>
  <c r="AQ119" i="31"/>
  <c r="AQ120" i="31"/>
  <c r="AQ121" i="31"/>
  <c r="AQ122" i="31"/>
  <c r="AQ123" i="31"/>
  <c r="AQ124" i="31"/>
  <c r="AQ125" i="31"/>
  <c r="AQ126" i="31"/>
  <c r="AQ127" i="31"/>
  <c r="AQ128" i="31"/>
  <c r="AQ129" i="31"/>
  <c r="AQ130" i="31"/>
  <c r="AQ131" i="31"/>
  <c r="AQ132" i="31"/>
  <c r="AQ133" i="31"/>
  <c r="AQ134" i="31"/>
  <c r="AQ135" i="31"/>
  <c r="AQ136" i="31"/>
  <c r="AQ137" i="31"/>
  <c r="AQ138" i="31"/>
  <c r="AQ139" i="31"/>
  <c r="AQ140" i="31"/>
  <c r="AQ141" i="31"/>
  <c r="AQ142" i="31"/>
  <c r="AQ143" i="31"/>
  <c r="AQ144" i="31"/>
  <c r="AQ145" i="31"/>
  <c r="AQ146" i="31"/>
  <c r="AQ147" i="31"/>
  <c r="AQ148" i="31"/>
  <c r="AQ149" i="31"/>
  <c r="AQ150" i="31"/>
  <c r="AQ151" i="31"/>
  <c r="AQ152" i="31"/>
  <c r="AQ153" i="31"/>
  <c r="AQ154" i="31"/>
  <c r="AQ155" i="31"/>
  <c r="AQ156" i="31"/>
  <c r="AQ157" i="31"/>
  <c r="AQ158" i="31"/>
  <c r="AQ159" i="31"/>
  <c r="AQ160" i="31"/>
  <c r="AQ161" i="31"/>
  <c r="AQ162" i="31"/>
  <c r="AQ163" i="31"/>
  <c r="AQ164" i="31"/>
  <c r="AQ165" i="31"/>
  <c r="AQ166" i="31"/>
  <c r="AQ167" i="31"/>
  <c r="AQ168" i="31"/>
  <c r="AQ169" i="31"/>
  <c r="AQ170" i="31"/>
  <c r="AQ171" i="31"/>
  <c r="AQ172" i="31"/>
  <c r="AQ173" i="31"/>
  <c r="AQ174" i="31"/>
  <c r="AQ175" i="31"/>
  <c r="AQ176" i="31"/>
  <c r="AQ177" i="31"/>
  <c r="AQ178" i="31"/>
  <c r="AQ179" i="31"/>
  <c r="AQ180" i="31"/>
  <c r="AQ181" i="31"/>
  <c r="AQ182" i="31"/>
  <c r="AQ183" i="31"/>
  <c r="AQ184" i="31"/>
  <c r="AQ185" i="31"/>
  <c r="AQ186" i="31"/>
  <c r="AQ187" i="31"/>
  <c r="AQ188" i="31"/>
  <c r="AQ189" i="31"/>
  <c r="AQ190" i="31"/>
  <c r="AQ191" i="31"/>
  <c r="AQ192" i="31"/>
  <c r="AQ193" i="31"/>
  <c r="AQ194" i="31"/>
  <c r="AQ195" i="31"/>
  <c r="AQ196" i="31"/>
  <c r="AQ197" i="31"/>
  <c r="AQ198" i="31"/>
  <c r="AQ199" i="31"/>
  <c r="AQ200" i="31"/>
  <c r="AQ201" i="31"/>
  <c r="AQ202" i="31"/>
  <c r="AQ203" i="31"/>
  <c r="AQ204" i="31"/>
  <c r="AQ205" i="31"/>
  <c r="AQ206" i="31"/>
  <c r="AQ207" i="31"/>
  <c r="AQ208" i="31"/>
  <c r="AQ209" i="31"/>
  <c r="AQ210" i="31"/>
  <c r="AQ211" i="31"/>
  <c r="AQ212" i="31"/>
  <c r="AQ213" i="31"/>
  <c r="AQ214" i="31"/>
  <c r="AQ215" i="31"/>
  <c r="AQ216" i="31"/>
  <c r="AQ217" i="31"/>
  <c r="AQ218" i="31"/>
  <c r="AQ219" i="31"/>
  <c r="AQ220" i="31"/>
  <c r="AQ221" i="31"/>
  <c r="AQ222" i="31"/>
  <c r="AQ223" i="31"/>
  <c r="AQ224" i="31"/>
  <c r="AQ225" i="31"/>
  <c r="AQ226" i="31"/>
  <c r="AQ227" i="31"/>
  <c r="AQ228" i="31"/>
  <c r="AQ229" i="31"/>
  <c r="AQ230" i="31"/>
  <c r="AQ231" i="31"/>
  <c r="AQ232" i="31"/>
  <c r="AQ233" i="31"/>
  <c r="AQ234" i="31"/>
  <c r="AQ235" i="31"/>
  <c r="AQ236" i="31"/>
  <c r="AQ237" i="31"/>
  <c r="AQ238" i="31"/>
  <c r="AQ239" i="31"/>
  <c r="AQ240" i="31"/>
  <c r="AQ241" i="31"/>
  <c r="AQ242" i="31"/>
  <c r="AQ243" i="31"/>
  <c r="AQ244" i="31"/>
  <c r="AQ245" i="31"/>
  <c r="AQ246" i="31"/>
  <c r="AQ247" i="31"/>
  <c r="AQ248" i="31"/>
  <c r="AQ249" i="31"/>
  <c r="AQ250" i="31"/>
  <c r="AQ251" i="31"/>
  <c r="AQ252" i="31"/>
  <c r="AQ253" i="31"/>
  <c r="AQ254" i="31"/>
  <c r="AQ255" i="31"/>
  <c r="AQ256" i="31"/>
  <c r="AQ257" i="31"/>
  <c r="AQ258" i="31"/>
  <c r="AQ259" i="31"/>
  <c r="AQ260" i="31"/>
  <c r="AQ261" i="31"/>
  <c r="AQ262" i="31"/>
  <c r="AQ263" i="31"/>
  <c r="AQ264" i="31"/>
  <c r="AQ265" i="31"/>
  <c r="AQ266" i="31"/>
  <c r="AQ267" i="31"/>
  <c r="AQ268" i="31"/>
  <c r="AQ269" i="31"/>
  <c r="AQ270" i="31"/>
  <c r="AQ271" i="31"/>
  <c r="AQ272" i="31"/>
  <c r="AQ273" i="31"/>
  <c r="AQ274" i="31"/>
  <c r="AQ275" i="31"/>
  <c r="AQ276" i="31"/>
  <c r="AQ277" i="31"/>
  <c r="AQ278" i="31"/>
  <c r="AQ279" i="31"/>
  <c r="AQ280" i="31"/>
  <c r="AQ281" i="31"/>
  <c r="AQ282" i="31"/>
  <c r="AQ283" i="31"/>
  <c r="AQ284" i="31"/>
  <c r="AQ285" i="31"/>
  <c r="AQ286" i="31"/>
  <c r="AQ287" i="31"/>
  <c r="AQ288" i="31"/>
  <c r="AQ289" i="31"/>
  <c r="AQ290" i="31"/>
  <c r="AQ291" i="31"/>
  <c r="AQ292" i="31"/>
  <c r="AQ293" i="31"/>
  <c r="AQ294" i="31"/>
  <c r="AQ295" i="31"/>
  <c r="AQ296" i="31"/>
  <c r="AQ297" i="31"/>
  <c r="AQ298" i="31"/>
  <c r="AQ299" i="31"/>
  <c r="AQ300" i="31"/>
  <c r="AQ301" i="31"/>
  <c r="AQ302" i="31"/>
  <c r="AQ303" i="31"/>
  <c r="AQ304" i="31"/>
  <c r="AQ305" i="31"/>
  <c r="AQ306" i="31"/>
  <c r="AQ307" i="31"/>
  <c r="AQ308" i="31"/>
  <c r="AQ309" i="31"/>
  <c r="AQ313" i="31"/>
  <c r="AQ314" i="31"/>
  <c r="AQ315" i="31"/>
  <c r="AQ316" i="31"/>
  <c r="AQ317" i="31"/>
  <c r="AQ318" i="31"/>
  <c r="AQ319" i="31"/>
  <c r="AQ320" i="31"/>
  <c r="AQ321" i="31"/>
  <c r="AQ322" i="31"/>
  <c r="AQ323" i="31"/>
  <c r="AQ324" i="31"/>
  <c r="AQ325" i="31"/>
  <c r="AQ326" i="31"/>
  <c r="AQ328" i="31"/>
  <c r="AQ329" i="31"/>
  <c r="AQ330" i="31"/>
  <c r="AQ331" i="31"/>
  <c r="AQ332" i="31"/>
  <c r="AQ333" i="31"/>
  <c r="AQ334" i="31"/>
  <c r="AQ335" i="31"/>
  <c r="AQ336" i="31"/>
  <c r="AQ337" i="31"/>
  <c r="AQ338" i="31"/>
  <c r="AQ339" i="31"/>
  <c r="AQ340" i="31"/>
  <c r="AQ341" i="31"/>
  <c r="AQ342" i="31"/>
  <c r="AQ343" i="31"/>
  <c r="AQ344" i="31"/>
  <c r="AQ345" i="31"/>
  <c r="AQ346" i="31"/>
  <c r="AQ347" i="31"/>
  <c r="AQ348" i="31"/>
  <c r="AQ349" i="31"/>
  <c r="AQ350" i="31"/>
  <c r="AQ351" i="31"/>
  <c r="AQ352" i="31"/>
  <c r="AQ353" i="31"/>
  <c r="AQ354" i="31"/>
  <c r="AQ355" i="31"/>
  <c r="AQ356" i="31"/>
  <c r="AQ357" i="31"/>
  <c r="AQ358" i="31"/>
  <c r="AQ359" i="31"/>
  <c r="AQ360" i="31"/>
  <c r="AQ361" i="31"/>
  <c r="AQ362" i="31"/>
  <c r="AQ363" i="31"/>
  <c r="AQ364" i="31"/>
  <c r="AQ365" i="31"/>
  <c r="AQ366" i="31"/>
  <c r="AQ367" i="31"/>
  <c r="AQ368" i="31"/>
  <c r="AQ369" i="31"/>
  <c r="AQ370" i="31"/>
  <c r="AQ371" i="31"/>
  <c r="AQ372" i="31"/>
  <c r="AQ373" i="31"/>
  <c r="AQ374" i="31"/>
  <c r="AQ375" i="31"/>
  <c r="AQ376" i="31"/>
  <c r="AQ377" i="31"/>
  <c r="AQ378" i="31"/>
  <c r="AQ379" i="31"/>
  <c r="AQ380" i="31"/>
  <c r="AQ381" i="31"/>
  <c r="AQ382" i="31"/>
  <c r="AQ383" i="31"/>
  <c r="AQ384" i="31"/>
  <c r="AQ385" i="31"/>
  <c r="AQ386" i="31"/>
  <c r="AQ387" i="31"/>
  <c r="AQ388" i="31"/>
  <c r="AQ389" i="31"/>
  <c r="AQ390" i="31"/>
  <c r="AQ391" i="31"/>
  <c r="AQ392" i="31"/>
  <c r="AQ393" i="31"/>
  <c r="AQ394" i="31"/>
  <c r="AQ395" i="31"/>
  <c r="AQ396" i="31"/>
  <c r="AQ397" i="31"/>
  <c r="AQ398" i="31"/>
  <c r="AQ399" i="31"/>
  <c r="AQ400" i="31"/>
  <c r="AQ401" i="31"/>
  <c r="AQ402" i="31"/>
  <c r="AQ403" i="31"/>
  <c r="AQ404" i="31"/>
  <c r="AQ405" i="31"/>
  <c r="AQ406" i="31"/>
  <c r="AQ407" i="31"/>
  <c r="AQ408" i="31"/>
  <c r="AQ409" i="31"/>
  <c r="AQ410" i="31"/>
  <c r="AQ411" i="31"/>
  <c r="AQ412" i="31"/>
  <c r="AQ413" i="31"/>
  <c r="AQ414" i="31"/>
  <c r="AQ415" i="31"/>
  <c r="AQ416" i="31"/>
  <c r="AQ417" i="31"/>
  <c r="AQ418" i="31"/>
  <c r="AQ419" i="31"/>
  <c r="AQ420" i="31"/>
  <c r="AQ421" i="31"/>
  <c r="AQ422" i="31"/>
  <c r="AQ423" i="31"/>
  <c r="AQ424" i="31"/>
  <c r="AQ425" i="31"/>
  <c r="AQ426" i="31"/>
  <c r="AQ427" i="31"/>
  <c r="AQ428" i="31"/>
  <c r="AQ429" i="31"/>
  <c r="AQ430" i="31"/>
  <c r="AQ431" i="31"/>
  <c r="AQ432" i="31"/>
  <c r="AQ433" i="31"/>
  <c r="AQ434" i="31"/>
  <c r="AQ435" i="31"/>
  <c r="AQ436" i="31"/>
  <c r="CK10" i="31"/>
  <c r="CK9" i="31"/>
  <c r="CK8" i="31"/>
  <c r="CK7" i="31"/>
  <c r="CK6" i="31"/>
  <c r="CK5" i="31"/>
  <c r="AN6" i="31"/>
  <c r="AN7" i="31"/>
  <c r="AN8" i="31"/>
  <c r="AN9" i="31"/>
  <c r="AN10" i="31"/>
  <c r="AN11" i="31"/>
  <c r="AN12" i="31"/>
  <c r="AN13" i="31"/>
  <c r="AN14" i="31"/>
  <c r="AN15" i="31"/>
  <c r="AN16" i="31"/>
  <c r="AN17" i="31"/>
  <c r="AN18" i="31"/>
  <c r="AN19" i="31"/>
  <c r="AN20" i="31"/>
  <c r="AN21" i="31"/>
  <c r="AN22" i="31"/>
  <c r="AN23" i="31"/>
  <c r="AN24" i="31"/>
  <c r="AN25" i="31"/>
  <c r="AN26" i="31"/>
  <c r="AN27" i="31"/>
  <c r="AN28" i="31"/>
  <c r="AN29" i="31"/>
  <c r="AN30" i="31"/>
  <c r="AN31" i="31"/>
  <c r="AN32" i="31"/>
  <c r="AN33" i="31"/>
  <c r="AN34" i="31"/>
  <c r="AN35" i="31"/>
  <c r="AN36" i="31"/>
  <c r="AN37" i="31"/>
  <c r="AN38" i="31"/>
  <c r="AN39" i="31"/>
  <c r="AN40" i="31"/>
  <c r="AN41" i="31"/>
  <c r="AN42" i="31"/>
  <c r="AN43" i="31"/>
  <c r="AN44" i="31"/>
  <c r="AN45" i="31"/>
  <c r="AN46" i="31"/>
  <c r="AN47" i="31"/>
  <c r="AN48" i="31"/>
  <c r="AN49" i="31"/>
  <c r="AN50" i="31"/>
  <c r="AN51" i="31"/>
  <c r="AN52" i="31"/>
  <c r="AN53" i="31"/>
  <c r="AN54" i="31"/>
  <c r="AN55" i="31"/>
  <c r="AN56" i="31"/>
  <c r="AN57" i="31"/>
  <c r="AN58" i="31"/>
  <c r="AN59" i="31"/>
  <c r="AN60" i="31"/>
  <c r="AN61" i="31"/>
  <c r="AN62" i="31"/>
  <c r="AN63" i="31"/>
  <c r="AN64" i="31"/>
  <c r="AN65" i="31"/>
  <c r="AN66" i="31"/>
  <c r="AN67" i="31"/>
  <c r="AN68" i="31"/>
  <c r="AN69" i="31"/>
  <c r="AN70" i="31"/>
  <c r="AN71" i="31"/>
  <c r="AN72" i="31"/>
  <c r="AN73" i="31"/>
  <c r="AN74" i="31"/>
  <c r="AN75" i="31"/>
  <c r="AN76" i="31"/>
  <c r="AN77" i="31"/>
  <c r="AN78" i="31"/>
  <c r="AN79" i="31"/>
  <c r="AN80" i="31"/>
  <c r="AN81" i="31"/>
  <c r="AN82" i="31"/>
  <c r="AN83" i="31"/>
  <c r="AN84" i="31"/>
  <c r="AN85" i="31"/>
  <c r="AN86" i="31"/>
  <c r="AN87" i="31"/>
  <c r="AN88" i="31"/>
  <c r="AN89" i="31"/>
  <c r="AN90" i="31"/>
  <c r="AN91" i="31"/>
  <c r="AN92" i="31"/>
  <c r="AN93" i="31"/>
  <c r="AN94" i="31"/>
  <c r="AN95" i="31"/>
  <c r="AN96" i="31"/>
  <c r="AN97" i="31"/>
  <c r="AN98" i="31"/>
  <c r="AN99" i="31"/>
  <c r="AN100" i="31"/>
  <c r="AN101" i="31"/>
  <c r="AN102" i="31"/>
  <c r="AN103" i="31"/>
  <c r="AN104" i="31"/>
  <c r="AN105" i="31"/>
  <c r="AN106" i="31"/>
  <c r="AN107" i="31"/>
  <c r="AN108" i="31"/>
  <c r="AN109" i="31"/>
  <c r="AN110" i="31"/>
  <c r="AN111" i="31"/>
  <c r="AN112" i="31"/>
  <c r="AN113" i="31"/>
  <c r="AN114" i="31"/>
  <c r="AN115" i="31"/>
  <c r="AN116" i="31"/>
  <c r="AN117" i="31"/>
  <c r="AN118" i="31"/>
  <c r="AN119" i="31"/>
  <c r="AN120" i="31"/>
  <c r="AN121" i="31"/>
  <c r="AN122" i="31"/>
  <c r="AN123" i="31"/>
  <c r="AN124" i="31"/>
  <c r="AN125" i="31"/>
  <c r="AN126" i="31"/>
  <c r="AN127" i="31"/>
  <c r="AN128" i="31"/>
  <c r="AN129" i="31"/>
  <c r="AN130" i="31"/>
  <c r="AN131" i="31"/>
  <c r="AN132" i="31"/>
  <c r="AN133" i="31"/>
  <c r="AN134" i="31"/>
  <c r="AN135" i="31"/>
  <c r="AN136" i="31"/>
  <c r="AN137" i="31"/>
  <c r="AN138" i="31"/>
  <c r="AN139" i="31"/>
  <c r="AN140" i="31"/>
  <c r="AN141" i="31"/>
  <c r="AN142" i="31"/>
  <c r="AN143" i="31"/>
  <c r="AN144" i="31"/>
  <c r="AN145" i="31"/>
  <c r="AN146" i="31"/>
  <c r="AN147" i="31"/>
  <c r="AN148" i="31"/>
  <c r="AN149" i="31"/>
  <c r="AN150" i="31"/>
  <c r="AN151" i="31"/>
  <c r="AN152" i="31"/>
  <c r="AN153" i="31"/>
  <c r="AN154" i="31"/>
  <c r="AN155" i="31"/>
  <c r="AN156" i="31"/>
  <c r="AN157" i="31"/>
  <c r="AN158" i="31"/>
  <c r="AN159" i="31"/>
  <c r="AN160" i="31"/>
  <c r="AN161" i="31"/>
  <c r="AN162" i="31"/>
  <c r="AN163" i="31"/>
  <c r="AN164" i="31"/>
  <c r="AN165" i="31"/>
  <c r="AN166" i="31"/>
  <c r="AN167" i="31"/>
  <c r="AN168" i="31"/>
  <c r="AN169" i="31"/>
  <c r="AN170" i="31"/>
  <c r="AN171" i="31"/>
  <c r="AN172" i="31"/>
  <c r="AN173" i="31"/>
  <c r="AN174" i="31"/>
  <c r="AN175" i="31"/>
  <c r="AN176" i="31"/>
  <c r="AN177" i="31"/>
  <c r="AN178" i="31"/>
  <c r="AN179" i="31"/>
  <c r="AN180" i="31"/>
  <c r="AN181" i="31"/>
  <c r="AN182" i="31"/>
  <c r="AN183" i="31"/>
  <c r="AN184" i="31"/>
  <c r="AN185" i="31"/>
  <c r="AN186" i="31"/>
  <c r="AN187" i="31"/>
  <c r="AN188" i="31"/>
  <c r="AN189" i="31"/>
  <c r="AN190" i="31"/>
  <c r="AN191" i="31"/>
  <c r="AN192" i="31"/>
  <c r="AN193" i="31"/>
  <c r="AN194" i="31"/>
  <c r="AN195" i="31"/>
  <c r="AN196" i="31"/>
  <c r="AN197" i="31"/>
  <c r="AN198" i="31"/>
  <c r="AN199" i="31"/>
  <c r="AN200" i="31"/>
  <c r="AN201" i="31"/>
  <c r="AN202" i="31"/>
  <c r="AN203" i="31"/>
  <c r="AN204" i="31"/>
  <c r="AN205" i="31"/>
  <c r="AN206" i="31"/>
  <c r="AN207" i="31"/>
  <c r="AN208" i="31"/>
  <c r="AN209" i="31"/>
  <c r="AN210" i="31"/>
  <c r="AN211" i="31"/>
  <c r="AN212" i="31"/>
  <c r="AN213" i="31"/>
  <c r="AN214" i="31"/>
  <c r="AN215" i="31"/>
  <c r="AN216" i="31"/>
  <c r="AN217" i="31"/>
  <c r="AN218" i="31"/>
  <c r="AN219" i="31"/>
  <c r="AN220" i="31"/>
  <c r="AN221" i="31"/>
  <c r="AN222" i="31"/>
  <c r="AN223" i="31"/>
  <c r="AN224" i="31"/>
  <c r="AN225" i="31"/>
  <c r="AN226" i="31"/>
  <c r="AN227" i="31"/>
  <c r="AN228" i="31"/>
  <c r="AN229" i="31"/>
  <c r="AN230" i="31"/>
  <c r="AN231" i="31"/>
  <c r="AN232" i="31"/>
  <c r="AN233" i="31"/>
  <c r="AN234" i="31"/>
  <c r="AN235" i="31"/>
  <c r="AN236" i="31"/>
  <c r="AN237" i="31"/>
  <c r="AN238" i="31"/>
  <c r="AN239" i="31"/>
  <c r="AN240" i="31"/>
  <c r="AN241" i="31"/>
  <c r="AN242" i="31"/>
  <c r="AN243" i="31"/>
  <c r="AN244" i="31"/>
  <c r="AN245" i="31"/>
  <c r="AN246" i="31"/>
  <c r="AN247" i="31"/>
  <c r="AN248" i="31"/>
  <c r="AN249" i="31"/>
  <c r="AN250" i="31"/>
  <c r="AN251" i="31"/>
  <c r="AN252" i="31"/>
  <c r="AN253" i="31"/>
  <c r="AN254" i="31"/>
  <c r="AN255" i="31"/>
  <c r="AN256" i="31"/>
  <c r="AN257" i="31"/>
  <c r="AN258" i="31"/>
  <c r="AN259" i="31"/>
  <c r="AN260" i="31"/>
  <c r="AN261" i="31"/>
  <c r="AN262" i="31"/>
  <c r="AN263" i="31"/>
  <c r="AN264" i="31"/>
  <c r="AN265" i="31"/>
  <c r="AN266" i="31"/>
  <c r="AN267" i="31"/>
  <c r="AN268" i="31"/>
  <c r="AN269" i="31"/>
  <c r="AN270" i="31"/>
  <c r="AN271" i="31"/>
  <c r="AN272" i="31"/>
  <c r="AN273" i="31"/>
  <c r="AN274" i="31"/>
  <c r="AN275" i="31"/>
  <c r="AN276" i="31"/>
  <c r="AN277" i="31"/>
  <c r="AN278" i="31"/>
  <c r="AN279" i="31"/>
  <c r="AN280" i="31"/>
  <c r="AN281" i="31"/>
  <c r="AN282" i="31"/>
  <c r="AN283" i="31"/>
  <c r="AN284" i="31"/>
  <c r="AN285" i="31"/>
  <c r="AN286" i="31"/>
  <c r="AN287" i="31"/>
  <c r="AN288" i="31"/>
  <c r="AN289" i="31"/>
  <c r="AN290" i="31"/>
  <c r="AN291" i="31"/>
  <c r="AN292" i="31"/>
  <c r="AN293" i="31"/>
  <c r="AN294" i="31"/>
  <c r="AN295" i="31"/>
  <c r="AN296" i="31"/>
  <c r="AN297" i="31"/>
  <c r="AN298" i="31"/>
  <c r="AN299" i="31"/>
  <c r="AN300" i="31"/>
  <c r="AN301" i="31"/>
  <c r="AN302" i="31"/>
  <c r="AN303" i="31"/>
  <c r="AN304" i="31"/>
  <c r="AN305" i="31"/>
  <c r="AN306" i="31"/>
  <c r="AN307" i="31"/>
  <c r="AN308" i="31"/>
  <c r="AN309" i="31"/>
  <c r="AN313" i="31"/>
  <c r="AN314" i="31"/>
  <c r="AN315" i="31"/>
  <c r="AN316" i="31"/>
  <c r="AN317" i="31"/>
  <c r="AN318" i="31"/>
  <c r="AN319" i="31"/>
  <c r="AN320" i="31"/>
  <c r="AN321" i="31"/>
  <c r="AN322" i="31"/>
  <c r="AN323" i="31"/>
  <c r="AN324" i="31"/>
  <c r="AN325" i="31"/>
  <c r="AN326" i="31"/>
  <c r="AN328" i="31"/>
  <c r="AN329" i="31"/>
  <c r="AN330" i="31"/>
  <c r="AN331" i="31"/>
  <c r="AN332" i="31"/>
  <c r="AN333" i="31"/>
  <c r="AN334" i="31"/>
  <c r="AN335" i="31"/>
  <c r="AN336" i="31"/>
  <c r="AN337" i="31"/>
  <c r="AN338" i="31"/>
  <c r="AN339" i="31"/>
  <c r="AN340" i="31"/>
  <c r="AN341" i="31"/>
  <c r="AN342" i="31"/>
  <c r="AN343" i="31"/>
  <c r="AN344" i="31"/>
  <c r="AN345" i="31"/>
  <c r="AN346" i="31"/>
  <c r="AN347" i="31"/>
  <c r="AN348" i="31"/>
  <c r="AN349" i="31"/>
  <c r="AN350" i="31"/>
  <c r="AN351" i="31"/>
  <c r="AN352" i="31"/>
  <c r="AN353" i="31"/>
  <c r="AN354" i="31"/>
  <c r="AN355" i="31"/>
  <c r="AN356" i="31"/>
  <c r="AN357" i="31"/>
  <c r="AN358" i="31"/>
  <c r="AN359" i="31"/>
  <c r="AN360" i="31"/>
  <c r="AN361" i="31"/>
  <c r="AN362" i="31"/>
  <c r="AN363" i="31"/>
  <c r="AN364" i="31"/>
  <c r="AN365" i="31"/>
  <c r="AN366" i="31"/>
  <c r="AN367" i="31"/>
  <c r="AN368" i="31"/>
  <c r="AN369" i="31"/>
  <c r="AN370" i="31"/>
  <c r="AN371" i="31"/>
  <c r="AN372" i="31"/>
  <c r="AN373" i="31"/>
  <c r="AN374" i="31"/>
  <c r="AN375" i="31"/>
  <c r="AN376" i="31"/>
  <c r="AN377" i="31"/>
  <c r="AN378" i="31"/>
  <c r="AN379" i="31"/>
  <c r="AN380" i="31"/>
  <c r="AN381" i="31"/>
  <c r="AN382" i="31"/>
  <c r="AN383" i="31"/>
  <c r="AN384" i="31"/>
  <c r="AN385" i="31"/>
  <c r="AN386" i="31"/>
  <c r="AN387" i="31"/>
  <c r="AN388" i="31"/>
  <c r="AN389" i="31"/>
  <c r="AN390" i="31"/>
  <c r="AN391" i="31"/>
  <c r="AN392" i="31"/>
  <c r="AN393" i="31"/>
  <c r="AN394" i="31"/>
  <c r="AN395" i="31"/>
  <c r="AN396" i="31"/>
  <c r="AN397" i="31"/>
  <c r="AN398" i="31"/>
  <c r="AN399" i="31"/>
  <c r="AN400" i="31"/>
  <c r="AN401" i="31"/>
  <c r="AN402" i="31"/>
  <c r="AN403" i="31"/>
  <c r="AN404" i="31"/>
  <c r="AN405" i="31"/>
  <c r="AN406" i="31"/>
  <c r="AN407" i="31"/>
  <c r="AN408" i="31"/>
  <c r="AN409" i="31"/>
  <c r="AN410" i="31"/>
  <c r="AN411" i="31"/>
  <c r="AN412" i="31"/>
  <c r="AN413" i="31"/>
  <c r="AN414" i="31"/>
  <c r="AN415" i="31"/>
  <c r="AN416" i="31"/>
  <c r="AN417" i="31"/>
  <c r="AN418" i="31"/>
  <c r="AN419" i="31"/>
  <c r="AN420" i="31"/>
  <c r="AN421" i="31"/>
  <c r="AN422" i="31"/>
  <c r="AN423" i="31"/>
  <c r="AN424" i="31"/>
  <c r="AN425" i="31"/>
  <c r="AN426" i="31"/>
  <c r="AN427" i="31"/>
  <c r="AN428" i="31"/>
  <c r="AN429" i="31"/>
  <c r="AN430" i="31"/>
  <c r="AN431" i="31"/>
  <c r="AN432" i="31"/>
  <c r="AN433" i="31"/>
  <c r="AN434" i="31"/>
  <c r="AN435" i="31"/>
  <c r="AN436" i="31"/>
  <c r="CJ10" i="31"/>
  <c r="CJ9" i="31"/>
  <c r="CJ8" i="31"/>
  <c r="CJ7" i="31"/>
  <c r="CJ6" i="31"/>
  <c r="CJ5" i="31"/>
  <c r="AK6" i="31"/>
  <c r="AK7" i="31"/>
  <c r="AK8" i="31"/>
  <c r="AK9" i="31"/>
  <c r="AK10" i="31"/>
  <c r="AK11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25" i="31"/>
  <c r="AK26" i="31"/>
  <c r="AK27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40" i="31"/>
  <c r="AK41" i="31"/>
  <c r="AK42" i="31"/>
  <c r="AK43" i="31"/>
  <c r="AK44" i="31"/>
  <c r="AK45" i="31"/>
  <c r="AK46" i="31"/>
  <c r="AK47" i="31"/>
  <c r="AK48" i="31"/>
  <c r="AK49" i="31"/>
  <c r="AK50" i="31"/>
  <c r="AK51" i="31"/>
  <c r="AK52" i="31"/>
  <c r="AK53" i="31"/>
  <c r="AK54" i="31"/>
  <c r="AK55" i="31"/>
  <c r="AK56" i="31"/>
  <c r="AK57" i="31"/>
  <c r="AK58" i="31"/>
  <c r="AK59" i="31"/>
  <c r="AK60" i="31"/>
  <c r="AK61" i="31"/>
  <c r="AK62" i="31"/>
  <c r="AK63" i="31"/>
  <c r="AK64" i="31"/>
  <c r="AK65" i="31"/>
  <c r="AK66" i="31"/>
  <c r="AK67" i="31"/>
  <c r="AK68" i="31"/>
  <c r="AK69" i="31"/>
  <c r="AK70" i="31"/>
  <c r="AK71" i="31"/>
  <c r="AK72" i="31"/>
  <c r="AK73" i="31"/>
  <c r="AK74" i="31"/>
  <c r="AK75" i="31"/>
  <c r="AK76" i="31"/>
  <c r="AK77" i="31"/>
  <c r="AK78" i="31"/>
  <c r="AK79" i="31"/>
  <c r="AK80" i="31"/>
  <c r="AK81" i="31"/>
  <c r="AK82" i="31"/>
  <c r="AK83" i="31"/>
  <c r="AK84" i="31"/>
  <c r="AK85" i="31"/>
  <c r="AK86" i="31"/>
  <c r="AK87" i="31"/>
  <c r="AK88" i="31"/>
  <c r="AK89" i="31"/>
  <c r="AK90" i="31"/>
  <c r="AK91" i="31"/>
  <c r="AK92" i="31"/>
  <c r="AK93" i="31"/>
  <c r="AK94" i="31"/>
  <c r="AK95" i="31"/>
  <c r="AK96" i="31"/>
  <c r="AK97" i="31"/>
  <c r="AK98" i="31"/>
  <c r="AK99" i="31"/>
  <c r="AK100" i="31"/>
  <c r="AK101" i="31"/>
  <c r="AK102" i="31"/>
  <c r="AK103" i="31"/>
  <c r="AK104" i="31"/>
  <c r="AK105" i="31"/>
  <c r="AK106" i="31"/>
  <c r="AK107" i="31"/>
  <c r="AK108" i="31"/>
  <c r="AK109" i="31"/>
  <c r="AK110" i="31"/>
  <c r="AK111" i="31"/>
  <c r="AK112" i="31"/>
  <c r="AK113" i="31"/>
  <c r="AK114" i="31"/>
  <c r="AK115" i="31"/>
  <c r="AK116" i="31"/>
  <c r="AK117" i="31"/>
  <c r="AK118" i="31"/>
  <c r="AK119" i="31"/>
  <c r="AK120" i="31"/>
  <c r="AK121" i="31"/>
  <c r="AK122" i="31"/>
  <c r="AK123" i="31"/>
  <c r="AK124" i="31"/>
  <c r="AK125" i="31"/>
  <c r="AK126" i="31"/>
  <c r="AK127" i="31"/>
  <c r="AK128" i="31"/>
  <c r="AK129" i="31"/>
  <c r="AK130" i="31"/>
  <c r="AK131" i="31"/>
  <c r="AK132" i="31"/>
  <c r="AK133" i="31"/>
  <c r="AK134" i="31"/>
  <c r="AK135" i="31"/>
  <c r="AK136" i="31"/>
  <c r="AK137" i="31"/>
  <c r="AK138" i="31"/>
  <c r="AK139" i="31"/>
  <c r="AK140" i="31"/>
  <c r="AK141" i="31"/>
  <c r="AK142" i="31"/>
  <c r="AK143" i="31"/>
  <c r="AK144" i="31"/>
  <c r="AK145" i="31"/>
  <c r="AK146" i="31"/>
  <c r="AK147" i="31"/>
  <c r="AK148" i="31"/>
  <c r="AK149" i="31"/>
  <c r="AK150" i="31"/>
  <c r="AK151" i="31"/>
  <c r="AK152" i="31"/>
  <c r="AK153" i="31"/>
  <c r="AK154" i="31"/>
  <c r="AK155" i="31"/>
  <c r="AK156" i="31"/>
  <c r="AK157" i="31"/>
  <c r="AK158" i="31"/>
  <c r="AK159" i="31"/>
  <c r="AK160" i="31"/>
  <c r="AK161" i="31"/>
  <c r="AK162" i="31"/>
  <c r="AK163" i="31"/>
  <c r="AK164" i="31"/>
  <c r="AK165" i="31"/>
  <c r="AK166" i="31"/>
  <c r="AK167" i="31"/>
  <c r="AK168" i="31"/>
  <c r="AK169" i="31"/>
  <c r="AK170" i="31"/>
  <c r="AK171" i="31"/>
  <c r="AK172" i="31"/>
  <c r="AK173" i="31"/>
  <c r="AK174" i="31"/>
  <c r="AK175" i="31"/>
  <c r="AK176" i="31"/>
  <c r="AK177" i="31"/>
  <c r="AK178" i="31"/>
  <c r="AK179" i="31"/>
  <c r="AK180" i="31"/>
  <c r="AK181" i="31"/>
  <c r="AK182" i="31"/>
  <c r="AK183" i="31"/>
  <c r="AK184" i="31"/>
  <c r="AK185" i="31"/>
  <c r="AK186" i="31"/>
  <c r="AK187" i="31"/>
  <c r="AK188" i="31"/>
  <c r="AK189" i="31"/>
  <c r="AK190" i="31"/>
  <c r="AK191" i="31"/>
  <c r="AK192" i="31"/>
  <c r="AK193" i="31"/>
  <c r="AK194" i="31"/>
  <c r="AK195" i="31"/>
  <c r="AK196" i="31"/>
  <c r="AK197" i="31"/>
  <c r="AK198" i="31"/>
  <c r="AK199" i="31"/>
  <c r="AK200" i="31"/>
  <c r="AK201" i="31"/>
  <c r="AK202" i="31"/>
  <c r="AK203" i="31"/>
  <c r="AK204" i="31"/>
  <c r="AK205" i="31"/>
  <c r="AK206" i="31"/>
  <c r="AK207" i="31"/>
  <c r="AK208" i="31"/>
  <c r="AK209" i="31"/>
  <c r="AK210" i="31"/>
  <c r="AK211" i="31"/>
  <c r="AK212" i="31"/>
  <c r="AK213" i="31"/>
  <c r="AK214" i="31"/>
  <c r="AK215" i="31"/>
  <c r="AK216" i="31"/>
  <c r="AK217" i="31"/>
  <c r="AK218" i="31"/>
  <c r="AK219" i="31"/>
  <c r="AK220" i="31"/>
  <c r="AK221" i="31"/>
  <c r="AK222" i="31"/>
  <c r="AK223" i="31"/>
  <c r="AK224" i="31"/>
  <c r="AK225" i="31"/>
  <c r="AK226" i="31"/>
  <c r="AK227" i="31"/>
  <c r="AK228" i="31"/>
  <c r="AK229" i="31"/>
  <c r="AK230" i="31"/>
  <c r="AK231" i="31"/>
  <c r="AK232" i="31"/>
  <c r="AK233" i="31"/>
  <c r="AK234" i="31"/>
  <c r="AK235" i="31"/>
  <c r="AK236" i="31"/>
  <c r="AK237" i="31"/>
  <c r="AK238" i="31"/>
  <c r="AK239" i="31"/>
  <c r="AK240" i="31"/>
  <c r="AK241" i="31"/>
  <c r="AK242" i="31"/>
  <c r="AK243" i="31"/>
  <c r="AK244" i="31"/>
  <c r="AK245" i="31"/>
  <c r="AK246" i="31"/>
  <c r="AK247" i="31"/>
  <c r="AK248" i="31"/>
  <c r="AK249" i="31"/>
  <c r="AK250" i="31"/>
  <c r="AK251" i="31"/>
  <c r="AK252" i="31"/>
  <c r="AK253" i="31"/>
  <c r="AK254" i="31"/>
  <c r="AK255" i="31"/>
  <c r="AK256" i="31"/>
  <c r="AK257" i="31"/>
  <c r="AK258" i="31"/>
  <c r="AK259" i="31"/>
  <c r="AK260" i="31"/>
  <c r="AK261" i="31"/>
  <c r="AK262" i="31"/>
  <c r="AK263" i="31"/>
  <c r="AK264" i="31"/>
  <c r="AK265" i="31"/>
  <c r="AK266" i="31"/>
  <c r="AK267" i="31"/>
  <c r="AK268" i="31"/>
  <c r="AK269" i="31"/>
  <c r="AK270" i="31"/>
  <c r="AK271" i="31"/>
  <c r="AK272" i="31"/>
  <c r="AK273" i="31"/>
  <c r="AK274" i="31"/>
  <c r="AK275" i="31"/>
  <c r="AK276" i="31"/>
  <c r="AK277" i="31"/>
  <c r="AK278" i="31"/>
  <c r="AK279" i="31"/>
  <c r="AK280" i="31"/>
  <c r="AK281" i="31"/>
  <c r="AK282" i="31"/>
  <c r="AK283" i="31"/>
  <c r="AK284" i="31"/>
  <c r="AK285" i="31"/>
  <c r="AK286" i="31"/>
  <c r="AK287" i="31"/>
  <c r="AK288" i="31"/>
  <c r="AK289" i="31"/>
  <c r="AK290" i="31"/>
  <c r="AK291" i="31"/>
  <c r="AK292" i="31"/>
  <c r="AK293" i="31"/>
  <c r="AK294" i="31"/>
  <c r="AK295" i="31"/>
  <c r="AK296" i="31"/>
  <c r="AK297" i="31"/>
  <c r="AK298" i="31"/>
  <c r="AK299" i="31"/>
  <c r="AK300" i="31"/>
  <c r="AK301" i="31"/>
  <c r="AK302" i="31"/>
  <c r="AK303" i="31"/>
  <c r="AK304" i="31"/>
  <c r="AK305" i="31"/>
  <c r="AK306" i="31"/>
  <c r="AK307" i="31"/>
  <c r="AK308" i="31"/>
  <c r="AK309" i="31"/>
  <c r="AK313" i="31"/>
  <c r="AK314" i="31"/>
  <c r="AK315" i="31"/>
  <c r="AK316" i="31"/>
  <c r="AK317" i="31"/>
  <c r="AK318" i="31"/>
  <c r="AK319" i="31"/>
  <c r="AK320" i="31"/>
  <c r="AK321" i="31"/>
  <c r="AK322" i="31"/>
  <c r="AK323" i="31"/>
  <c r="AK324" i="31"/>
  <c r="AK325" i="31"/>
  <c r="AK326" i="31"/>
  <c r="AK328" i="31"/>
  <c r="AK329" i="31"/>
  <c r="AK330" i="31"/>
  <c r="AK331" i="31"/>
  <c r="AK332" i="31"/>
  <c r="AK333" i="31"/>
  <c r="AK334" i="31"/>
  <c r="AK335" i="31"/>
  <c r="AK336" i="31"/>
  <c r="AK337" i="31"/>
  <c r="AK338" i="31"/>
  <c r="AK339" i="31"/>
  <c r="AK340" i="31"/>
  <c r="AK341" i="31"/>
  <c r="AK342" i="31"/>
  <c r="AK343" i="31"/>
  <c r="AK344" i="31"/>
  <c r="AK345" i="31"/>
  <c r="AK346" i="31"/>
  <c r="AK347" i="31"/>
  <c r="AK348" i="31"/>
  <c r="AK349" i="31"/>
  <c r="AK350" i="31"/>
  <c r="AK351" i="31"/>
  <c r="AK352" i="31"/>
  <c r="AK353" i="31"/>
  <c r="AK354" i="31"/>
  <c r="AK355" i="31"/>
  <c r="AK356" i="31"/>
  <c r="AK357" i="31"/>
  <c r="AK358" i="31"/>
  <c r="AK359" i="31"/>
  <c r="AK360" i="31"/>
  <c r="AK361" i="31"/>
  <c r="AK362" i="31"/>
  <c r="AK363" i="31"/>
  <c r="AK364" i="31"/>
  <c r="AK365" i="31"/>
  <c r="AK366" i="31"/>
  <c r="AK367" i="31"/>
  <c r="AK368" i="31"/>
  <c r="AK369" i="31"/>
  <c r="AK370" i="31"/>
  <c r="AK371" i="31"/>
  <c r="AK372" i="31"/>
  <c r="AK373" i="31"/>
  <c r="AK374" i="31"/>
  <c r="AK375" i="31"/>
  <c r="AK376" i="31"/>
  <c r="AK377" i="31"/>
  <c r="AK378" i="31"/>
  <c r="AK379" i="31"/>
  <c r="AK380" i="31"/>
  <c r="AK381" i="31"/>
  <c r="AK382" i="31"/>
  <c r="AK383" i="31"/>
  <c r="AK384" i="31"/>
  <c r="AK385" i="31"/>
  <c r="AK386" i="31"/>
  <c r="AK387" i="31"/>
  <c r="AK388" i="31"/>
  <c r="AK389" i="31"/>
  <c r="AK390" i="31"/>
  <c r="AK391" i="31"/>
  <c r="AK392" i="31"/>
  <c r="AK393" i="31"/>
  <c r="AK394" i="31"/>
  <c r="AK395" i="31"/>
  <c r="AK396" i="31"/>
  <c r="AK397" i="31"/>
  <c r="AK398" i="31"/>
  <c r="AK399" i="31"/>
  <c r="AK400" i="31"/>
  <c r="AK401" i="31"/>
  <c r="AK402" i="31"/>
  <c r="AK403" i="31"/>
  <c r="AK404" i="31"/>
  <c r="AK405" i="31"/>
  <c r="AK406" i="31"/>
  <c r="AK407" i="31"/>
  <c r="AK408" i="31"/>
  <c r="AK409" i="31"/>
  <c r="AK410" i="31"/>
  <c r="AK411" i="31"/>
  <c r="AK412" i="31"/>
  <c r="AK413" i="31"/>
  <c r="AK414" i="31"/>
  <c r="AK415" i="31"/>
  <c r="AK416" i="31"/>
  <c r="AK417" i="31"/>
  <c r="AK418" i="31"/>
  <c r="AK419" i="31"/>
  <c r="AK420" i="31"/>
  <c r="AK421" i="31"/>
  <c r="AK422" i="31"/>
  <c r="AK423" i="31"/>
  <c r="AK424" i="31"/>
  <c r="AK425" i="31"/>
  <c r="AK426" i="31"/>
  <c r="AK427" i="31"/>
  <c r="AK428" i="31"/>
  <c r="AK429" i="31"/>
  <c r="AK430" i="31"/>
  <c r="AK431" i="31"/>
  <c r="AK432" i="31"/>
  <c r="AK433" i="31"/>
  <c r="AK434" i="31"/>
  <c r="AK435" i="31"/>
  <c r="AK436" i="31"/>
  <c r="CI10" i="31"/>
  <c r="CI9" i="31"/>
  <c r="CI8" i="31"/>
  <c r="CI7" i="31"/>
  <c r="CI6" i="31"/>
  <c r="CI5" i="31"/>
  <c r="AH6" i="31"/>
  <c r="AH7" i="31"/>
  <c r="AH8" i="31"/>
  <c r="AH9" i="31"/>
  <c r="AH10" i="31"/>
  <c r="AH11" i="31"/>
  <c r="AH12" i="31"/>
  <c r="AH13" i="31"/>
  <c r="AH14" i="31"/>
  <c r="AH15" i="31"/>
  <c r="AH16" i="31"/>
  <c r="AH17" i="31"/>
  <c r="AH18" i="31"/>
  <c r="AH19" i="31"/>
  <c r="AH20" i="31"/>
  <c r="AH21" i="31"/>
  <c r="AH22" i="31"/>
  <c r="AH23" i="31"/>
  <c r="AH24" i="31"/>
  <c r="AH25" i="31"/>
  <c r="AH26" i="31"/>
  <c r="AH27" i="31"/>
  <c r="AH28" i="31"/>
  <c r="AH29" i="31"/>
  <c r="AH30" i="31"/>
  <c r="AH31" i="31"/>
  <c r="AH32" i="31"/>
  <c r="AH33" i="31"/>
  <c r="AH34" i="31"/>
  <c r="AH35" i="31"/>
  <c r="AH36" i="31"/>
  <c r="AH37" i="31"/>
  <c r="AH38" i="31"/>
  <c r="AH39" i="31"/>
  <c r="AH40" i="31"/>
  <c r="AH41" i="31"/>
  <c r="AH42" i="31"/>
  <c r="AH43" i="31"/>
  <c r="AH44" i="31"/>
  <c r="AH45" i="31"/>
  <c r="AH46" i="31"/>
  <c r="AH47" i="31"/>
  <c r="AH48" i="31"/>
  <c r="AH49" i="31"/>
  <c r="AH50" i="31"/>
  <c r="AH51" i="31"/>
  <c r="AH52" i="31"/>
  <c r="AH53" i="31"/>
  <c r="AH54" i="31"/>
  <c r="AH55" i="31"/>
  <c r="AH56" i="31"/>
  <c r="AH57" i="31"/>
  <c r="AH58" i="31"/>
  <c r="AH59" i="31"/>
  <c r="AH60" i="31"/>
  <c r="AH61" i="31"/>
  <c r="AH62" i="31"/>
  <c r="AH63" i="31"/>
  <c r="AH64" i="31"/>
  <c r="AH65" i="31"/>
  <c r="AH66" i="31"/>
  <c r="AH67" i="31"/>
  <c r="AH68" i="31"/>
  <c r="AH69" i="31"/>
  <c r="AH70" i="31"/>
  <c r="AH71" i="31"/>
  <c r="AH72" i="31"/>
  <c r="AH73" i="31"/>
  <c r="AH74" i="31"/>
  <c r="AH75" i="31"/>
  <c r="AH76" i="31"/>
  <c r="AH77" i="31"/>
  <c r="AH78" i="31"/>
  <c r="AH79" i="31"/>
  <c r="AH80" i="31"/>
  <c r="AH81" i="31"/>
  <c r="AH82" i="31"/>
  <c r="AH83" i="31"/>
  <c r="AH84" i="31"/>
  <c r="AH85" i="31"/>
  <c r="AH86" i="31"/>
  <c r="AH87" i="31"/>
  <c r="AH88" i="31"/>
  <c r="AH89" i="31"/>
  <c r="AH90" i="31"/>
  <c r="AH91" i="31"/>
  <c r="AH92" i="31"/>
  <c r="AH93" i="31"/>
  <c r="AH94" i="31"/>
  <c r="AH95" i="31"/>
  <c r="AH96" i="31"/>
  <c r="AH97" i="31"/>
  <c r="AH98" i="31"/>
  <c r="AH99" i="31"/>
  <c r="AH100" i="31"/>
  <c r="AH101" i="31"/>
  <c r="AH102" i="31"/>
  <c r="AH103" i="31"/>
  <c r="AH104" i="31"/>
  <c r="AH105" i="31"/>
  <c r="AH106" i="31"/>
  <c r="AH107" i="31"/>
  <c r="AH108" i="31"/>
  <c r="AH109" i="31"/>
  <c r="AH110" i="31"/>
  <c r="AH111" i="31"/>
  <c r="AH112" i="31"/>
  <c r="AH113" i="31"/>
  <c r="AH114" i="31"/>
  <c r="AH115" i="31"/>
  <c r="AH116" i="31"/>
  <c r="AH117" i="31"/>
  <c r="AH118" i="31"/>
  <c r="AH119" i="31"/>
  <c r="AH120" i="31"/>
  <c r="AH121" i="31"/>
  <c r="AH122" i="31"/>
  <c r="AH123" i="31"/>
  <c r="AH124" i="31"/>
  <c r="AH125" i="31"/>
  <c r="AH126" i="31"/>
  <c r="AH127" i="31"/>
  <c r="AH128" i="31"/>
  <c r="AH129" i="31"/>
  <c r="AH130" i="31"/>
  <c r="AH131" i="31"/>
  <c r="AH132" i="31"/>
  <c r="AH133" i="31"/>
  <c r="AH134" i="31"/>
  <c r="AH135" i="31"/>
  <c r="AH136" i="31"/>
  <c r="AH137" i="31"/>
  <c r="AH138" i="31"/>
  <c r="AH139" i="31"/>
  <c r="AH140" i="31"/>
  <c r="AH141" i="31"/>
  <c r="AH142" i="31"/>
  <c r="AH143" i="31"/>
  <c r="AH144" i="31"/>
  <c r="AH145" i="31"/>
  <c r="AH146" i="31"/>
  <c r="AH147" i="31"/>
  <c r="AH148" i="31"/>
  <c r="AH149" i="31"/>
  <c r="AH150" i="31"/>
  <c r="AH151" i="31"/>
  <c r="AH152" i="31"/>
  <c r="AH153" i="31"/>
  <c r="AH154" i="31"/>
  <c r="AH155" i="31"/>
  <c r="AH156" i="31"/>
  <c r="AH157" i="31"/>
  <c r="AH158" i="31"/>
  <c r="AH159" i="31"/>
  <c r="AH160" i="31"/>
  <c r="AH161" i="31"/>
  <c r="AH162" i="31"/>
  <c r="AH163" i="31"/>
  <c r="AH164" i="31"/>
  <c r="AH165" i="31"/>
  <c r="AH166" i="31"/>
  <c r="AH167" i="31"/>
  <c r="AH168" i="31"/>
  <c r="AH169" i="31"/>
  <c r="AH170" i="31"/>
  <c r="AH171" i="31"/>
  <c r="AH172" i="31"/>
  <c r="AH173" i="31"/>
  <c r="AH174" i="31"/>
  <c r="AH175" i="31"/>
  <c r="AH176" i="31"/>
  <c r="AH177" i="31"/>
  <c r="AH178" i="31"/>
  <c r="AH179" i="31"/>
  <c r="AH180" i="31"/>
  <c r="AH181" i="31"/>
  <c r="AH182" i="31"/>
  <c r="AH183" i="31"/>
  <c r="AH184" i="31"/>
  <c r="AH185" i="31"/>
  <c r="AH186" i="31"/>
  <c r="AH187" i="31"/>
  <c r="AH188" i="31"/>
  <c r="AH189" i="31"/>
  <c r="AH190" i="31"/>
  <c r="AH191" i="31"/>
  <c r="AH192" i="31"/>
  <c r="AH193" i="31"/>
  <c r="AH194" i="31"/>
  <c r="AH195" i="31"/>
  <c r="AH196" i="31"/>
  <c r="AH197" i="31"/>
  <c r="AH198" i="31"/>
  <c r="AH199" i="31"/>
  <c r="AH200" i="31"/>
  <c r="AH201" i="31"/>
  <c r="AH202" i="31"/>
  <c r="AH203" i="31"/>
  <c r="AH204" i="31"/>
  <c r="AH205" i="31"/>
  <c r="AH206" i="31"/>
  <c r="AH207" i="31"/>
  <c r="AH208" i="31"/>
  <c r="AH209" i="31"/>
  <c r="AH210" i="31"/>
  <c r="AH211" i="31"/>
  <c r="AH212" i="31"/>
  <c r="AH213" i="31"/>
  <c r="AH214" i="31"/>
  <c r="AH215" i="31"/>
  <c r="AH216" i="31"/>
  <c r="AH217" i="31"/>
  <c r="AH218" i="31"/>
  <c r="AH219" i="31"/>
  <c r="AH220" i="31"/>
  <c r="AH221" i="31"/>
  <c r="AH222" i="31"/>
  <c r="AH223" i="31"/>
  <c r="AH224" i="31"/>
  <c r="AH225" i="31"/>
  <c r="AH226" i="31"/>
  <c r="AH227" i="31"/>
  <c r="AH228" i="31"/>
  <c r="AH229" i="31"/>
  <c r="AH230" i="31"/>
  <c r="AH231" i="31"/>
  <c r="AH232" i="31"/>
  <c r="AH233" i="31"/>
  <c r="AH234" i="31"/>
  <c r="AH235" i="31"/>
  <c r="AH236" i="31"/>
  <c r="AH237" i="31"/>
  <c r="AH238" i="31"/>
  <c r="AH239" i="31"/>
  <c r="AH240" i="31"/>
  <c r="AH241" i="31"/>
  <c r="AH242" i="31"/>
  <c r="AH243" i="31"/>
  <c r="AH244" i="31"/>
  <c r="AH245" i="31"/>
  <c r="AH246" i="31"/>
  <c r="AH247" i="31"/>
  <c r="AH248" i="31"/>
  <c r="AH249" i="31"/>
  <c r="AH250" i="31"/>
  <c r="AH251" i="31"/>
  <c r="AH252" i="31"/>
  <c r="AH253" i="31"/>
  <c r="AH254" i="31"/>
  <c r="AH255" i="31"/>
  <c r="AH256" i="31"/>
  <c r="AH257" i="31"/>
  <c r="AH258" i="31"/>
  <c r="AH259" i="31"/>
  <c r="AH260" i="31"/>
  <c r="AH261" i="31"/>
  <c r="AH262" i="31"/>
  <c r="AH263" i="31"/>
  <c r="AH264" i="31"/>
  <c r="AH265" i="31"/>
  <c r="AH266" i="31"/>
  <c r="AH267" i="31"/>
  <c r="AH268" i="31"/>
  <c r="AH269" i="31"/>
  <c r="AH270" i="31"/>
  <c r="AH271" i="31"/>
  <c r="AH272" i="31"/>
  <c r="AH273" i="31"/>
  <c r="AH274" i="31"/>
  <c r="AH275" i="31"/>
  <c r="AH276" i="31"/>
  <c r="AH277" i="31"/>
  <c r="AH278" i="31"/>
  <c r="AH279" i="31"/>
  <c r="AH280" i="31"/>
  <c r="AH281" i="31"/>
  <c r="AH282" i="31"/>
  <c r="AH283" i="31"/>
  <c r="AH284" i="31"/>
  <c r="AH285" i="31"/>
  <c r="AH286" i="31"/>
  <c r="AH287" i="31"/>
  <c r="AH288" i="31"/>
  <c r="AH289" i="31"/>
  <c r="AH290" i="31"/>
  <c r="AH291" i="31"/>
  <c r="AH292" i="31"/>
  <c r="AH293" i="31"/>
  <c r="AH294" i="31"/>
  <c r="AH295" i="31"/>
  <c r="AH296" i="31"/>
  <c r="AH297" i="31"/>
  <c r="AH298" i="31"/>
  <c r="AH299" i="31"/>
  <c r="AH300" i="31"/>
  <c r="AH301" i="31"/>
  <c r="AH302" i="31"/>
  <c r="AH303" i="31"/>
  <c r="AH304" i="31"/>
  <c r="AH305" i="31"/>
  <c r="AH306" i="31"/>
  <c r="AH307" i="31"/>
  <c r="AH308" i="31"/>
  <c r="AH309" i="31"/>
  <c r="AH313" i="31"/>
  <c r="AH314" i="31"/>
  <c r="AH315" i="31"/>
  <c r="AH316" i="31"/>
  <c r="AH317" i="31"/>
  <c r="AH318" i="31"/>
  <c r="AH319" i="31"/>
  <c r="AH320" i="31"/>
  <c r="AH321" i="31"/>
  <c r="AH322" i="31"/>
  <c r="AH323" i="31"/>
  <c r="AH324" i="31"/>
  <c r="AH325" i="31"/>
  <c r="AH326" i="31"/>
  <c r="AH328" i="31"/>
  <c r="AH329" i="31"/>
  <c r="AH330" i="31"/>
  <c r="AH331" i="31"/>
  <c r="AH332" i="31"/>
  <c r="AH333" i="31"/>
  <c r="AH334" i="31"/>
  <c r="AH335" i="31"/>
  <c r="AH336" i="31"/>
  <c r="AH337" i="31"/>
  <c r="AH338" i="31"/>
  <c r="AH339" i="31"/>
  <c r="AH340" i="31"/>
  <c r="AH341" i="31"/>
  <c r="AH342" i="31"/>
  <c r="AH343" i="31"/>
  <c r="AH344" i="31"/>
  <c r="AH345" i="31"/>
  <c r="AH346" i="31"/>
  <c r="AH347" i="31"/>
  <c r="AH348" i="31"/>
  <c r="AH349" i="31"/>
  <c r="AH350" i="31"/>
  <c r="AH351" i="31"/>
  <c r="AH352" i="31"/>
  <c r="AH353" i="31"/>
  <c r="AH354" i="31"/>
  <c r="AH355" i="31"/>
  <c r="AH356" i="31"/>
  <c r="AH357" i="31"/>
  <c r="AH358" i="31"/>
  <c r="AH359" i="31"/>
  <c r="AH360" i="31"/>
  <c r="AH361" i="31"/>
  <c r="AH362" i="31"/>
  <c r="AH363" i="31"/>
  <c r="AH364" i="31"/>
  <c r="AH365" i="31"/>
  <c r="AH366" i="31"/>
  <c r="AH367" i="31"/>
  <c r="AH368" i="31"/>
  <c r="AH369" i="31"/>
  <c r="AH370" i="31"/>
  <c r="AH371" i="31"/>
  <c r="AH372" i="31"/>
  <c r="AH373" i="31"/>
  <c r="AH374" i="31"/>
  <c r="AH375" i="31"/>
  <c r="AH376" i="31"/>
  <c r="AH377" i="31"/>
  <c r="AH378" i="31"/>
  <c r="AH379" i="31"/>
  <c r="AH380" i="31"/>
  <c r="AH381" i="31"/>
  <c r="AH382" i="31"/>
  <c r="AH383" i="31"/>
  <c r="AH384" i="31"/>
  <c r="AH385" i="31"/>
  <c r="AH386" i="31"/>
  <c r="AH387" i="31"/>
  <c r="AH388" i="31"/>
  <c r="AH389" i="31"/>
  <c r="AH390" i="31"/>
  <c r="AH391" i="31"/>
  <c r="AH392" i="31"/>
  <c r="AH393" i="31"/>
  <c r="AH394" i="31"/>
  <c r="AH395" i="31"/>
  <c r="AH396" i="31"/>
  <c r="AH397" i="31"/>
  <c r="AH398" i="31"/>
  <c r="AH399" i="31"/>
  <c r="AH400" i="31"/>
  <c r="AH401" i="31"/>
  <c r="AH402" i="31"/>
  <c r="AH403" i="31"/>
  <c r="AH404" i="31"/>
  <c r="AH405" i="31"/>
  <c r="AH406" i="31"/>
  <c r="AH407" i="31"/>
  <c r="AH408" i="31"/>
  <c r="AH409" i="31"/>
  <c r="AH410" i="31"/>
  <c r="AH411" i="31"/>
  <c r="AH412" i="31"/>
  <c r="AH413" i="31"/>
  <c r="AH414" i="31"/>
  <c r="AH415" i="31"/>
  <c r="AH416" i="31"/>
  <c r="AH417" i="31"/>
  <c r="AH418" i="31"/>
  <c r="AH419" i="31"/>
  <c r="AH420" i="31"/>
  <c r="AH421" i="31"/>
  <c r="AH422" i="31"/>
  <c r="AH423" i="31"/>
  <c r="AH424" i="31"/>
  <c r="AH425" i="31"/>
  <c r="AH426" i="31"/>
  <c r="AH427" i="31"/>
  <c r="AH428" i="31"/>
  <c r="AH429" i="31"/>
  <c r="AH430" i="31"/>
  <c r="AH431" i="31"/>
  <c r="AH432" i="31"/>
  <c r="AH433" i="31"/>
  <c r="AH434" i="31"/>
  <c r="AH435" i="31"/>
  <c r="AH436" i="31"/>
  <c r="CH10" i="31"/>
  <c r="CH9" i="31"/>
  <c r="CH8" i="31"/>
  <c r="CH7" i="31"/>
  <c r="CH6" i="31"/>
  <c r="CH5" i="31"/>
  <c r="AV6" i="31"/>
  <c r="AV7" i="31"/>
  <c r="AV8" i="31"/>
  <c r="AV9" i="31"/>
  <c r="AV10" i="31"/>
  <c r="AV11" i="31"/>
  <c r="AV12" i="31"/>
  <c r="AV13" i="31"/>
  <c r="AV14" i="31"/>
  <c r="AV15" i="31"/>
  <c r="AV16" i="31"/>
  <c r="AV17" i="31"/>
  <c r="AV18" i="31"/>
  <c r="AV19" i="31"/>
  <c r="AV20" i="31"/>
  <c r="AV21" i="31"/>
  <c r="AV22" i="31"/>
  <c r="AV23" i="31"/>
  <c r="AV24" i="31"/>
  <c r="AV25" i="31"/>
  <c r="AV26" i="31"/>
  <c r="AV27" i="31"/>
  <c r="AV28" i="31"/>
  <c r="AV29" i="31"/>
  <c r="AV30" i="31"/>
  <c r="AV31" i="31"/>
  <c r="AV32" i="31"/>
  <c r="AV33" i="31"/>
  <c r="AV34" i="31"/>
  <c r="AV35" i="31"/>
  <c r="AV36" i="31"/>
  <c r="AV37" i="31"/>
  <c r="AV38" i="31"/>
  <c r="AV39" i="31"/>
  <c r="AV40" i="31"/>
  <c r="AV41" i="31"/>
  <c r="AV42" i="31"/>
  <c r="AV43" i="31"/>
  <c r="AV44" i="31"/>
  <c r="AV45" i="31"/>
  <c r="AV46" i="31"/>
  <c r="AV47" i="31"/>
  <c r="AV48" i="31"/>
  <c r="AV49" i="31"/>
  <c r="AV50" i="31"/>
  <c r="AV51" i="31"/>
  <c r="AV52" i="31"/>
  <c r="AV53" i="31"/>
  <c r="AV54" i="31"/>
  <c r="AV55" i="31"/>
  <c r="AV56" i="31"/>
  <c r="AV57" i="31"/>
  <c r="AV58" i="31"/>
  <c r="AV59" i="31"/>
  <c r="AV60" i="31"/>
  <c r="AV61" i="31"/>
  <c r="AV62" i="31"/>
  <c r="AV63" i="31"/>
  <c r="AV64" i="31"/>
  <c r="AV65" i="31"/>
  <c r="AV66" i="31"/>
  <c r="AV67" i="31"/>
  <c r="AV68" i="31"/>
  <c r="AV69" i="31"/>
  <c r="AV70" i="31"/>
  <c r="AV71" i="31"/>
  <c r="AV72" i="31"/>
  <c r="AV73" i="31"/>
  <c r="AV74" i="31"/>
  <c r="AV75" i="31"/>
  <c r="AV76" i="31"/>
  <c r="AV77" i="31"/>
  <c r="AV78" i="31"/>
  <c r="AV79" i="31"/>
  <c r="AV80" i="31"/>
  <c r="AV81" i="31"/>
  <c r="AV82" i="31"/>
  <c r="AV83" i="31"/>
  <c r="AV84" i="31"/>
  <c r="AV85" i="31"/>
  <c r="AV86" i="31"/>
  <c r="AV87" i="31"/>
  <c r="AV88" i="31"/>
  <c r="AV89" i="31"/>
  <c r="AV90" i="31"/>
  <c r="AV91" i="31"/>
  <c r="AV92" i="31"/>
  <c r="AV93" i="31"/>
  <c r="AV94" i="31"/>
  <c r="AV95" i="31"/>
  <c r="AV96" i="31"/>
  <c r="AV97" i="31"/>
  <c r="AV98" i="31"/>
  <c r="AV99" i="31"/>
  <c r="AV100" i="31"/>
  <c r="AV101" i="31"/>
  <c r="AV102" i="31"/>
  <c r="AV103" i="31"/>
  <c r="AV104" i="31"/>
  <c r="AV105" i="31"/>
  <c r="AV106" i="31"/>
  <c r="AV107" i="31"/>
  <c r="AV108" i="31"/>
  <c r="AV109" i="31"/>
  <c r="AV110" i="31"/>
  <c r="AV111" i="31"/>
  <c r="AV112" i="31"/>
  <c r="AV113" i="31"/>
  <c r="AV114" i="31"/>
  <c r="AV115" i="31"/>
  <c r="AV116" i="31"/>
  <c r="AV117" i="31"/>
  <c r="AV118" i="31"/>
  <c r="AV119" i="31"/>
  <c r="AV120" i="31"/>
  <c r="AV121" i="31"/>
  <c r="AV122" i="31"/>
  <c r="AV123" i="31"/>
  <c r="AV124" i="31"/>
  <c r="AV125" i="31"/>
  <c r="AV126" i="31"/>
  <c r="AV127" i="31"/>
  <c r="AV128" i="31"/>
  <c r="AV129" i="31"/>
  <c r="AV130" i="31"/>
  <c r="AV131" i="31"/>
  <c r="AV132" i="31"/>
  <c r="AV133" i="31"/>
  <c r="AV134" i="31"/>
  <c r="AV135" i="31"/>
  <c r="AV136" i="31"/>
  <c r="AV137" i="31"/>
  <c r="AV138" i="31"/>
  <c r="AV139" i="31"/>
  <c r="AV140" i="31"/>
  <c r="AV141" i="31"/>
  <c r="AV142" i="31"/>
  <c r="AV143" i="31"/>
  <c r="AV144" i="31"/>
  <c r="AV145" i="31"/>
  <c r="AV146" i="31"/>
  <c r="AV147" i="31"/>
  <c r="AV148" i="31"/>
  <c r="AV149" i="31"/>
  <c r="AV150" i="31"/>
  <c r="AV151" i="31"/>
  <c r="AV152" i="31"/>
  <c r="AV153" i="31"/>
  <c r="AV154" i="31"/>
  <c r="AV155" i="31"/>
  <c r="AV156" i="31"/>
  <c r="AV157" i="31"/>
  <c r="AV158" i="31"/>
  <c r="AV159" i="31"/>
  <c r="AV160" i="31"/>
  <c r="AV161" i="31"/>
  <c r="AV162" i="31"/>
  <c r="AV163" i="31"/>
  <c r="AV164" i="31"/>
  <c r="AV165" i="31"/>
  <c r="AV166" i="31"/>
  <c r="AV167" i="31"/>
  <c r="AV168" i="31"/>
  <c r="AV169" i="31"/>
  <c r="AV170" i="31"/>
  <c r="AV171" i="31"/>
  <c r="AV172" i="31"/>
  <c r="AV173" i="31"/>
  <c r="AV174" i="31"/>
  <c r="AV175" i="31"/>
  <c r="AV176" i="31"/>
  <c r="AV177" i="31"/>
  <c r="AV178" i="31"/>
  <c r="AV179" i="31"/>
  <c r="AV180" i="31"/>
  <c r="AV181" i="31"/>
  <c r="AV182" i="31"/>
  <c r="AV183" i="31"/>
  <c r="AV184" i="31"/>
  <c r="AV185" i="31"/>
  <c r="AV186" i="31"/>
  <c r="AV187" i="31"/>
  <c r="AV188" i="31"/>
  <c r="AV189" i="31"/>
  <c r="AV190" i="31"/>
  <c r="AV191" i="31"/>
  <c r="AV192" i="31"/>
  <c r="AV193" i="31"/>
  <c r="AV194" i="31"/>
  <c r="AV195" i="31"/>
  <c r="AV196" i="31"/>
  <c r="AV197" i="31"/>
  <c r="AV198" i="31"/>
  <c r="AV199" i="31"/>
  <c r="AV200" i="31"/>
  <c r="AV201" i="31"/>
  <c r="AV202" i="31"/>
  <c r="AV203" i="31"/>
  <c r="AV204" i="31"/>
  <c r="AV205" i="31"/>
  <c r="AV206" i="31"/>
  <c r="AV207" i="31"/>
  <c r="AV208" i="31"/>
  <c r="AV209" i="31"/>
  <c r="AV210" i="31"/>
  <c r="AV211" i="31"/>
  <c r="AV212" i="31"/>
  <c r="AV213" i="31"/>
  <c r="AV214" i="31"/>
  <c r="AV215" i="31"/>
  <c r="AV216" i="31"/>
  <c r="AV217" i="31"/>
  <c r="AV218" i="31"/>
  <c r="AV219" i="31"/>
  <c r="AV220" i="31"/>
  <c r="AV221" i="31"/>
  <c r="AV222" i="31"/>
  <c r="AV223" i="31"/>
  <c r="AV224" i="31"/>
  <c r="AV225" i="31"/>
  <c r="AV226" i="31"/>
  <c r="AV227" i="31"/>
  <c r="AV228" i="31"/>
  <c r="AV229" i="31"/>
  <c r="AV230" i="31"/>
  <c r="AV231" i="31"/>
  <c r="AV232" i="31"/>
  <c r="AV233" i="31"/>
  <c r="AV234" i="31"/>
  <c r="AV235" i="31"/>
  <c r="AV236" i="31"/>
  <c r="AV237" i="31"/>
  <c r="AV238" i="31"/>
  <c r="AV239" i="31"/>
  <c r="AV240" i="31"/>
  <c r="AV241" i="31"/>
  <c r="AV242" i="31"/>
  <c r="AV243" i="31"/>
  <c r="AV244" i="31"/>
  <c r="AV245" i="31"/>
  <c r="AV246" i="31"/>
  <c r="AV247" i="31"/>
  <c r="AV248" i="31"/>
  <c r="AV249" i="31"/>
  <c r="AV250" i="31"/>
  <c r="AV251" i="31"/>
  <c r="AV252" i="31"/>
  <c r="AV253" i="31"/>
  <c r="AV254" i="31"/>
  <c r="AV255" i="31"/>
  <c r="AV256" i="31"/>
  <c r="AV257" i="31"/>
  <c r="AV258" i="31"/>
  <c r="AV259" i="31"/>
  <c r="AV260" i="31"/>
  <c r="AV261" i="31"/>
  <c r="AV262" i="31"/>
  <c r="AV263" i="31"/>
  <c r="AV264" i="31"/>
  <c r="AV265" i="31"/>
  <c r="AV266" i="31"/>
  <c r="AV267" i="31"/>
  <c r="AV268" i="31"/>
  <c r="AV269" i="31"/>
  <c r="AV270" i="31"/>
  <c r="AV271" i="31"/>
  <c r="AV272" i="31"/>
  <c r="AV273" i="31"/>
  <c r="AV274" i="31"/>
  <c r="AV275" i="31"/>
  <c r="AV276" i="31"/>
  <c r="AV277" i="31"/>
  <c r="AV278" i="31"/>
  <c r="AV279" i="31"/>
  <c r="AV280" i="31"/>
  <c r="AV281" i="31"/>
  <c r="AV282" i="31"/>
  <c r="AV283" i="31"/>
  <c r="AV284" i="31"/>
  <c r="AV285" i="31"/>
  <c r="AV286" i="31"/>
  <c r="AV287" i="31"/>
  <c r="AV288" i="31"/>
  <c r="AV289" i="31"/>
  <c r="AV290" i="31"/>
  <c r="AV291" i="31"/>
  <c r="AV292" i="31"/>
  <c r="AV293" i="31"/>
  <c r="AV294" i="31"/>
  <c r="AV295" i="31"/>
  <c r="AV296" i="31"/>
  <c r="AV297" i="31"/>
  <c r="AV298" i="31"/>
  <c r="AV299" i="31"/>
  <c r="AV300" i="31"/>
  <c r="AV301" i="31"/>
  <c r="AV302" i="31"/>
  <c r="AV303" i="31"/>
  <c r="AV304" i="31"/>
  <c r="AV305" i="31"/>
  <c r="AV306" i="31"/>
  <c r="AV307" i="31"/>
  <c r="AV308" i="31"/>
  <c r="AV309" i="31"/>
  <c r="AV315" i="31"/>
  <c r="AV316" i="31"/>
  <c r="AV317" i="31"/>
  <c r="AV318" i="31"/>
  <c r="AV319" i="31"/>
  <c r="AV320" i="31"/>
  <c r="AV321" i="31"/>
  <c r="AV322" i="31"/>
  <c r="AV323" i="31"/>
  <c r="AV324" i="31"/>
  <c r="AV325" i="31"/>
  <c r="AV326" i="31"/>
  <c r="AV328" i="31"/>
  <c r="AV329" i="31"/>
  <c r="AV330" i="31"/>
  <c r="AV331" i="31"/>
  <c r="AV332" i="31"/>
  <c r="AV333" i="31"/>
  <c r="AV334" i="31"/>
  <c r="AV335" i="31"/>
  <c r="AV336" i="31"/>
  <c r="AV337" i="31"/>
  <c r="AV338" i="31"/>
  <c r="AV339" i="31"/>
  <c r="AV340" i="31"/>
  <c r="AV341" i="31"/>
  <c r="AV342" i="31"/>
  <c r="AV343" i="31"/>
  <c r="AV344" i="31"/>
  <c r="AV345" i="31"/>
  <c r="AV346" i="31"/>
  <c r="AV347" i="31"/>
  <c r="AV348" i="31"/>
  <c r="AV349" i="31"/>
  <c r="AV350" i="31"/>
  <c r="AV351" i="31"/>
  <c r="AV352" i="31"/>
  <c r="AV353" i="31"/>
  <c r="AV354" i="31"/>
  <c r="AV355" i="31"/>
  <c r="AV356" i="31"/>
  <c r="AV357" i="31"/>
  <c r="AV358" i="31"/>
  <c r="AV359" i="31"/>
  <c r="AV360" i="31"/>
  <c r="AV361" i="31"/>
  <c r="AV362" i="31"/>
  <c r="AV363" i="31"/>
  <c r="AV364" i="31"/>
  <c r="AV365" i="31"/>
  <c r="AV366" i="31"/>
  <c r="AV367" i="31"/>
  <c r="AV368" i="31"/>
  <c r="AV369" i="31"/>
  <c r="AV370" i="31"/>
  <c r="AV371" i="31"/>
  <c r="AV372" i="31"/>
  <c r="AV373" i="31"/>
  <c r="AV374" i="31"/>
  <c r="AV375" i="31"/>
  <c r="AV376" i="31"/>
  <c r="AV377" i="31"/>
  <c r="AV378" i="31"/>
  <c r="AV379" i="31"/>
  <c r="AV380" i="31"/>
  <c r="AV381" i="31"/>
  <c r="AV382" i="31"/>
  <c r="AV383" i="31"/>
  <c r="AV384" i="31"/>
  <c r="AV385" i="31"/>
  <c r="AV386" i="31"/>
  <c r="AV387" i="31"/>
  <c r="AV388" i="31"/>
  <c r="AV389" i="31"/>
  <c r="AV390" i="31"/>
  <c r="AV391" i="31"/>
  <c r="AV392" i="31"/>
  <c r="AV393" i="31"/>
  <c r="AV394" i="31"/>
  <c r="AV395" i="31"/>
  <c r="AV396" i="31"/>
  <c r="AV397" i="31"/>
  <c r="AV398" i="31"/>
  <c r="AV399" i="31"/>
  <c r="AV400" i="31"/>
  <c r="AV401" i="31"/>
  <c r="AV402" i="31"/>
  <c r="AV403" i="31"/>
  <c r="AV404" i="31"/>
  <c r="AV405" i="31"/>
  <c r="AV406" i="31"/>
  <c r="AV407" i="31"/>
  <c r="AV408" i="31"/>
  <c r="AV409" i="31"/>
  <c r="AV410" i="31"/>
  <c r="AV411" i="31"/>
  <c r="AV412" i="31"/>
  <c r="AV413" i="31"/>
  <c r="AV414" i="31"/>
  <c r="AV415" i="31"/>
  <c r="AV416" i="31"/>
  <c r="AV417" i="31"/>
  <c r="AV418" i="31"/>
  <c r="AV419" i="31"/>
  <c r="AV420" i="31"/>
  <c r="AV421" i="31"/>
  <c r="AV422" i="31"/>
  <c r="AV423" i="31"/>
  <c r="AV424" i="31"/>
  <c r="AV425" i="31"/>
  <c r="AV426" i="31"/>
  <c r="AV427" i="31"/>
  <c r="AV428" i="31"/>
  <c r="AV429" i="31"/>
  <c r="AV430" i="31"/>
  <c r="AV431" i="31"/>
  <c r="AV432" i="31"/>
  <c r="AV433" i="31"/>
  <c r="AV434" i="31"/>
  <c r="AV435" i="31"/>
  <c r="AV436" i="31"/>
  <c r="CF10" i="31"/>
  <c r="CF9" i="31"/>
  <c r="CF8" i="31"/>
  <c r="CF7" i="31"/>
  <c r="CF6" i="31"/>
  <c r="CF5" i="31"/>
  <c r="AP6" i="31"/>
  <c r="AP7" i="31"/>
  <c r="AP8" i="31"/>
  <c r="AP9" i="31"/>
  <c r="AP10" i="31"/>
  <c r="AP11" i="31"/>
  <c r="AP12" i="31"/>
  <c r="AP13" i="31"/>
  <c r="AP14" i="31"/>
  <c r="AP15" i="31"/>
  <c r="AP16" i="31"/>
  <c r="AP17" i="31"/>
  <c r="AP18" i="31"/>
  <c r="AP19" i="31"/>
  <c r="AP20" i="31"/>
  <c r="AP21" i="31"/>
  <c r="AP22" i="31"/>
  <c r="AP23" i="31"/>
  <c r="AP24" i="31"/>
  <c r="AP25" i="31"/>
  <c r="AP26" i="31"/>
  <c r="AP27" i="31"/>
  <c r="AP28" i="31"/>
  <c r="AP29" i="31"/>
  <c r="AP30" i="31"/>
  <c r="AP31" i="31"/>
  <c r="AP32" i="31"/>
  <c r="AP33" i="31"/>
  <c r="AP34" i="31"/>
  <c r="AP35" i="31"/>
  <c r="AP36" i="31"/>
  <c r="AP37" i="31"/>
  <c r="AP38" i="31"/>
  <c r="AP39" i="31"/>
  <c r="AP40" i="31"/>
  <c r="AP41" i="31"/>
  <c r="AP42" i="31"/>
  <c r="AP43" i="31"/>
  <c r="AP44" i="31"/>
  <c r="AP45" i="31"/>
  <c r="AP46" i="31"/>
  <c r="AP47" i="31"/>
  <c r="AP48" i="31"/>
  <c r="AP49" i="31"/>
  <c r="AP50" i="31"/>
  <c r="AP51" i="31"/>
  <c r="AP52" i="31"/>
  <c r="AP53" i="31"/>
  <c r="AP54" i="31"/>
  <c r="AP55" i="31"/>
  <c r="AP56" i="31"/>
  <c r="AP57" i="31"/>
  <c r="AP58" i="31"/>
  <c r="AP59" i="31"/>
  <c r="AP60" i="31"/>
  <c r="AP61" i="31"/>
  <c r="AP62" i="31"/>
  <c r="AP63" i="31"/>
  <c r="AP64" i="31"/>
  <c r="AP65" i="31"/>
  <c r="AP66" i="31"/>
  <c r="AP67" i="31"/>
  <c r="AP68" i="31"/>
  <c r="AP69" i="31"/>
  <c r="AP70" i="31"/>
  <c r="AP71" i="31"/>
  <c r="AP72" i="31"/>
  <c r="AP73" i="31"/>
  <c r="AP74" i="31"/>
  <c r="AP75" i="31"/>
  <c r="AP76" i="31"/>
  <c r="AP77" i="31"/>
  <c r="AP78" i="31"/>
  <c r="AP79" i="31"/>
  <c r="AP80" i="31"/>
  <c r="AP81" i="31"/>
  <c r="AP82" i="31"/>
  <c r="AP83" i="31"/>
  <c r="AP84" i="31"/>
  <c r="AP85" i="31"/>
  <c r="AP86" i="31"/>
  <c r="AP87" i="31"/>
  <c r="AP88" i="31"/>
  <c r="AP89" i="31"/>
  <c r="AP90" i="31"/>
  <c r="AP91" i="31"/>
  <c r="AP92" i="31"/>
  <c r="AP93" i="31"/>
  <c r="AP94" i="31"/>
  <c r="AP95" i="31"/>
  <c r="AP96" i="31"/>
  <c r="AP97" i="31"/>
  <c r="AP98" i="31"/>
  <c r="AP99" i="31"/>
  <c r="AP100" i="31"/>
  <c r="AP101" i="31"/>
  <c r="AP102" i="31"/>
  <c r="AP103" i="31"/>
  <c r="AP104" i="31"/>
  <c r="AP105" i="31"/>
  <c r="AP106" i="31"/>
  <c r="AP107" i="31"/>
  <c r="AP108" i="31"/>
  <c r="AP109" i="31"/>
  <c r="AP110" i="31"/>
  <c r="AP111" i="31"/>
  <c r="AP112" i="31"/>
  <c r="AP113" i="31"/>
  <c r="AP114" i="31"/>
  <c r="AP115" i="31"/>
  <c r="AP116" i="31"/>
  <c r="AP117" i="31"/>
  <c r="AP118" i="31"/>
  <c r="AP119" i="31"/>
  <c r="AP120" i="31"/>
  <c r="AP121" i="31"/>
  <c r="AP122" i="31"/>
  <c r="AP123" i="31"/>
  <c r="AP124" i="31"/>
  <c r="AP125" i="31"/>
  <c r="AP126" i="31"/>
  <c r="AP127" i="31"/>
  <c r="AP128" i="31"/>
  <c r="AP129" i="31"/>
  <c r="AP130" i="31"/>
  <c r="AP131" i="31"/>
  <c r="AP132" i="31"/>
  <c r="AP133" i="31"/>
  <c r="AP134" i="31"/>
  <c r="AP135" i="31"/>
  <c r="AP136" i="31"/>
  <c r="AP137" i="31"/>
  <c r="AP138" i="31"/>
  <c r="AP139" i="31"/>
  <c r="AP140" i="31"/>
  <c r="AP141" i="31"/>
  <c r="AP142" i="31"/>
  <c r="AP143" i="31"/>
  <c r="AP144" i="31"/>
  <c r="AP145" i="31"/>
  <c r="AP146" i="31"/>
  <c r="AP147" i="31"/>
  <c r="AP148" i="31"/>
  <c r="AP149" i="31"/>
  <c r="AP150" i="31"/>
  <c r="AP151" i="31"/>
  <c r="AP152" i="31"/>
  <c r="AP153" i="31"/>
  <c r="AP154" i="31"/>
  <c r="AP155" i="31"/>
  <c r="AP156" i="31"/>
  <c r="AP157" i="31"/>
  <c r="AP158" i="31"/>
  <c r="AP159" i="31"/>
  <c r="AP160" i="31"/>
  <c r="AP161" i="31"/>
  <c r="AP162" i="31"/>
  <c r="AP163" i="31"/>
  <c r="AP164" i="31"/>
  <c r="AP165" i="31"/>
  <c r="AP166" i="31"/>
  <c r="AP167" i="31"/>
  <c r="AP168" i="31"/>
  <c r="AP169" i="31"/>
  <c r="AP170" i="31"/>
  <c r="AP171" i="31"/>
  <c r="AP172" i="31"/>
  <c r="AP173" i="31"/>
  <c r="AP174" i="31"/>
  <c r="AP175" i="31"/>
  <c r="AP176" i="31"/>
  <c r="AP177" i="31"/>
  <c r="AP178" i="31"/>
  <c r="AP179" i="31"/>
  <c r="AP180" i="31"/>
  <c r="AP181" i="31"/>
  <c r="AP182" i="31"/>
  <c r="AP183" i="31"/>
  <c r="AP184" i="31"/>
  <c r="AP185" i="31"/>
  <c r="AP186" i="31"/>
  <c r="AP187" i="31"/>
  <c r="AP188" i="31"/>
  <c r="AP189" i="31"/>
  <c r="AP190" i="31"/>
  <c r="AP191" i="31"/>
  <c r="AP192" i="31"/>
  <c r="AP193" i="31"/>
  <c r="AP194" i="31"/>
  <c r="AP195" i="31"/>
  <c r="AP196" i="31"/>
  <c r="AP197" i="31"/>
  <c r="AP198" i="31"/>
  <c r="AP199" i="31"/>
  <c r="AP200" i="31"/>
  <c r="AP201" i="31"/>
  <c r="AP202" i="31"/>
  <c r="AP203" i="31"/>
  <c r="AP204" i="31"/>
  <c r="AP205" i="31"/>
  <c r="AP206" i="31"/>
  <c r="AP207" i="31"/>
  <c r="AP208" i="31"/>
  <c r="AP209" i="31"/>
  <c r="AP210" i="31"/>
  <c r="AP211" i="31"/>
  <c r="AP212" i="31"/>
  <c r="AP213" i="31"/>
  <c r="AP214" i="31"/>
  <c r="AP215" i="31"/>
  <c r="AP216" i="31"/>
  <c r="AP217" i="31"/>
  <c r="AP218" i="31"/>
  <c r="AP219" i="31"/>
  <c r="AP220" i="31"/>
  <c r="AP221" i="31"/>
  <c r="AP222" i="31"/>
  <c r="AP223" i="31"/>
  <c r="AP224" i="31"/>
  <c r="AP225" i="31"/>
  <c r="AP226" i="31"/>
  <c r="AP227" i="31"/>
  <c r="AP228" i="31"/>
  <c r="AP229" i="31"/>
  <c r="AP230" i="31"/>
  <c r="AP231" i="31"/>
  <c r="AP232" i="31"/>
  <c r="AP233" i="31"/>
  <c r="AP234" i="31"/>
  <c r="AP235" i="31"/>
  <c r="AP236" i="31"/>
  <c r="AP237" i="31"/>
  <c r="AP238" i="31"/>
  <c r="AP239" i="31"/>
  <c r="AP240" i="31"/>
  <c r="AP241" i="31"/>
  <c r="AP242" i="31"/>
  <c r="AP243" i="31"/>
  <c r="AP244" i="31"/>
  <c r="AP245" i="31"/>
  <c r="AP246" i="31"/>
  <c r="AP247" i="31"/>
  <c r="AP248" i="31"/>
  <c r="AP249" i="31"/>
  <c r="AP250" i="31"/>
  <c r="AP251" i="31"/>
  <c r="AP252" i="31"/>
  <c r="AP253" i="31"/>
  <c r="AP254" i="31"/>
  <c r="AP255" i="31"/>
  <c r="AP256" i="31"/>
  <c r="AP257" i="31"/>
  <c r="AP258" i="31"/>
  <c r="AP259" i="31"/>
  <c r="AP260" i="31"/>
  <c r="AP261" i="31"/>
  <c r="AP262" i="31"/>
  <c r="AP263" i="31"/>
  <c r="AP264" i="31"/>
  <c r="AP265" i="31"/>
  <c r="AP266" i="31"/>
  <c r="AP267" i="31"/>
  <c r="AP268" i="31"/>
  <c r="AP269" i="31"/>
  <c r="AP270" i="31"/>
  <c r="AP271" i="31"/>
  <c r="AP272" i="31"/>
  <c r="AP273" i="31"/>
  <c r="AP274" i="31"/>
  <c r="AP275" i="31"/>
  <c r="AP276" i="31"/>
  <c r="AP277" i="31"/>
  <c r="AP278" i="31"/>
  <c r="AP279" i="31"/>
  <c r="AP280" i="31"/>
  <c r="AP281" i="31"/>
  <c r="AP282" i="31"/>
  <c r="AP283" i="31"/>
  <c r="AP284" i="31"/>
  <c r="AP285" i="31"/>
  <c r="AP286" i="31"/>
  <c r="AP287" i="31"/>
  <c r="AP288" i="31"/>
  <c r="AP289" i="31"/>
  <c r="AP290" i="31"/>
  <c r="AP291" i="31"/>
  <c r="AP292" i="31"/>
  <c r="AP293" i="31"/>
  <c r="AP294" i="31"/>
  <c r="AP295" i="31"/>
  <c r="AP296" i="31"/>
  <c r="AP297" i="31"/>
  <c r="AP298" i="31"/>
  <c r="AP299" i="31"/>
  <c r="AP300" i="31"/>
  <c r="AP301" i="31"/>
  <c r="AP302" i="31"/>
  <c r="AP303" i="31"/>
  <c r="AP304" i="31"/>
  <c r="AP305" i="31"/>
  <c r="AP306" i="31"/>
  <c r="AP307" i="31"/>
  <c r="AP308" i="31"/>
  <c r="AP309" i="31"/>
  <c r="AP313" i="31"/>
  <c r="AP314" i="31"/>
  <c r="AP315" i="31"/>
  <c r="AP316" i="31"/>
  <c r="AP317" i="31"/>
  <c r="AP318" i="31"/>
  <c r="AP319" i="31"/>
  <c r="AP320" i="31"/>
  <c r="AP321" i="31"/>
  <c r="AP322" i="31"/>
  <c r="AP323" i="31"/>
  <c r="AP324" i="31"/>
  <c r="AP325" i="31"/>
  <c r="AP326" i="31"/>
  <c r="AP328" i="31"/>
  <c r="AP329" i="31"/>
  <c r="AP330" i="31"/>
  <c r="AP331" i="31"/>
  <c r="AP332" i="31"/>
  <c r="AP333" i="31"/>
  <c r="AP334" i="31"/>
  <c r="AP335" i="31"/>
  <c r="AP336" i="31"/>
  <c r="AP337" i="31"/>
  <c r="AP338" i="31"/>
  <c r="AP339" i="31"/>
  <c r="AP340" i="31"/>
  <c r="AP341" i="31"/>
  <c r="AP342" i="31"/>
  <c r="AP343" i="31"/>
  <c r="AP344" i="31"/>
  <c r="AP345" i="31"/>
  <c r="AP346" i="31"/>
  <c r="AP347" i="31"/>
  <c r="AP348" i="31"/>
  <c r="AP349" i="31"/>
  <c r="AP350" i="31"/>
  <c r="AP351" i="31"/>
  <c r="AP352" i="31"/>
  <c r="AP353" i="31"/>
  <c r="AP354" i="31"/>
  <c r="AP355" i="31"/>
  <c r="AP356" i="31"/>
  <c r="AP357" i="31"/>
  <c r="AP358" i="31"/>
  <c r="AP359" i="31"/>
  <c r="AP360" i="31"/>
  <c r="AP361" i="31"/>
  <c r="AP362" i="31"/>
  <c r="AP363" i="31"/>
  <c r="AP364" i="31"/>
  <c r="AP365" i="31"/>
  <c r="AP366" i="31"/>
  <c r="AP367" i="31"/>
  <c r="AP368" i="31"/>
  <c r="AP369" i="31"/>
  <c r="AP370" i="31"/>
  <c r="AP371" i="31"/>
  <c r="AP372" i="31"/>
  <c r="AP373" i="31"/>
  <c r="AP374" i="31"/>
  <c r="AP375" i="31"/>
  <c r="AP376" i="31"/>
  <c r="AP377" i="31"/>
  <c r="AP378" i="31"/>
  <c r="AP379" i="31"/>
  <c r="AP380" i="31"/>
  <c r="AP381" i="31"/>
  <c r="AP382" i="31"/>
  <c r="AP383" i="31"/>
  <c r="AP384" i="31"/>
  <c r="AP385" i="31"/>
  <c r="AP386" i="31"/>
  <c r="AP387" i="31"/>
  <c r="AP388" i="31"/>
  <c r="AP389" i="31"/>
  <c r="AP390" i="31"/>
  <c r="AP391" i="31"/>
  <c r="AP392" i="31"/>
  <c r="AP393" i="31"/>
  <c r="AP394" i="31"/>
  <c r="AP395" i="31"/>
  <c r="AP396" i="31"/>
  <c r="AP397" i="31"/>
  <c r="AP398" i="31"/>
  <c r="AP399" i="31"/>
  <c r="AP400" i="31"/>
  <c r="AP401" i="31"/>
  <c r="AP402" i="31"/>
  <c r="AP403" i="31"/>
  <c r="AP404" i="31"/>
  <c r="AP405" i="31"/>
  <c r="AP406" i="31"/>
  <c r="AP407" i="31"/>
  <c r="AP408" i="31"/>
  <c r="AP409" i="31"/>
  <c r="AP410" i="31"/>
  <c r="AP411" i="31"/>
  <c r="AP412" i="31"/>
  <c r="AP413" i="31"/>
  <c r="AP414" i="31"/>
  <c r="AP415" i="31"/>
  <c r="AP416" i="31"/>
  <c r="AP417" i="31"/>
  <c r="AP418" i="31"/>
  <c r="AP419" i="31"/>
  <c r="AP420" i="31"/>
  <c r="AP421" i="31"/>
  <c r="AP422" i="31"/>
  <c r="AP423" i="31"/>
  <c r="AP424" i="31"/>
  <c r="AP425" i="31"/>
  <c r="AP426" i="31"/>
  <c r="AP427" i="31"/>
  <c r="AP428" i="31"/>
  <c r="AP429" i="31"/>
  <c r="AP430" i="31"/>
  <c r="AP431" i="31"/>
  <c r="AP432" i="31"/>
  <c r="AP433" i="31"/>
  <c r="AP434" i="31"/>
  <c r="AP435" i="31"/>
  <c r="AP436" i="31"/>
  <c r="CD10" i="31"/>
  <c r="CD9" i="31"/>
  <c r="CD8" i="31"/>
  <c r="CD7" i="31"/>
  <c r="CD6" i="31"/>
  <c r="CD5" i="31"/>
  <c r="AM6" i="31"/>
  <c r="AM7" i="31"/>
  <c r="AM8" i="31"/>
  <c r="AM9" i="31"/>
  <c r="AM10" i="31"/>
  <c r="AM11" i="31"/>
  <c r="AM12" i="31"/>
  <c r="AM13" i="31"/>
  <c r="AM14" i="31"/>
  <c r="AM15" i="31"/>
  <c r="AM16" i="31"/>
  <c r="AM17" i="31"/>
  <c r="AM18" i="31"/>
  <c r="AM19" i="31"/>
  <c r="AM20" i="31"/>
  <c r="AM21" i="31"/>
  <c r="AM22" i="31"/>
  <c r="AM23" i="31"/>
  <c r="AM24" i="31"/>
  <c r="AM25" i="31"/>
  <c r="AM26" i="31"/>
  <c r="AM27" i="31"/>
  <c r="AM28" i="31"/>
  <c r="AM29" i="31"/>
  <c r="AM30" i="31"/>
  <c r="AM31" i="31"/>
  <c r="AM32" i="31"/>
  <c r="AM33" i="31"/>
  <c r="AM34" i="31"/>
  <c r="AM35" i="31"/>
  <c r="AM36" i="31"/>
  <c r="AM37" i="31"/>
  <c r="AM38" i="31"/>
  <c r="AM39" i="31"/>
  <c r="AM40" i="31"/>
  <c r="AM41" i="31"/>
  <c r="AM42" i="31"/>
  <c r="AM43" i="31"/>
  <c r="AM44" i="31"/>
  <c r="AM45" i="31"/>
  <c r="AM46" i="31"/>
  <c r="AM47" i="31"/>
  <c r="AM48" i="31"/>
  <c r="AM49" i="31"/>
  <c r="AM50" i="31"/>
  <c r="AM51" i="31"/>
  <c r="AM52" i="31"/>
  <c r="AM53" i="31"/>
  <c r="AM54" i="31"/>
  <c r="AM55" i="31"/>
  <c r="AM56" i="31"/>
  <c r="AM57" i="31"/>
  <c r="AM58" i="31"/>
  <c r="AM59" i="31"/>
  <c r="AM60" i="31"/>
  <c r="AM61" i="31"/>
  <c r="AM62" i="31"/>
  <c r="AM63" i="31"/>
  <c r="AM64" i="31"/>
  <c r="AM65" i="31"/>
  <c r="AM66" i="31"/>
  <c r="AM67" i="31"/>
  <c r="AM68" i="31"/>
  <c r="AM69" i="31"/>
  <c r="AM70" i="31"/>
  <c r="AM71" i="31"/>
  <c r="AM72" i="31"/>
  <c r="AM73" i="31"/>
  <c r="AM74" i="31"/>
  <c r="AM75" i="31"/>
  <c r="AM76" i="31"/>
  <c r="AM77" i="31"/>
  <c r="AM78" i="31"/>
  <c r="AM79" i="31"/>
  <c r="AM80" i="31"/>
  <c r="AM81" i="31"/>
  <c r="AM82" i="31"/>
  <c r="AM83" i="31"/>
  <c r="AM84" i="31"/>
  <c r="AM85" i="31"/>
  <c r="AM86" i="31"/>
  <c r="AM87" i="31"/>
  <c r="AM88" i="31"/>
  <c r="AM89" i="31"/>
  <c r="AM90" i="31"/>
  <c r="AM91" i="31"/>
  <c r="AM92" i="31"/>
  <c r="AM93" i="31"/>
  <c r="AM94" i="31"/>
  <c r="AM95" i="31"/>
  <c r="AM96" i="31"/>
  <c r="AM97" i="31"/>
  <c r="AM98" i="31"/>
  <c r="AM99" i="31"/>
  <c r="AM100" i="31"/>
  <c r="AM101" i="31"/>
  <c r="AM102" i="31"/>
  <c r="AM103" i="31"/>
  <c r="AM104" i="31"/>
  <c r="AM105" i="31"/>
  <c r="AM106" i="31"/>
  <c r="AM107" i="31"/>
  <c r="AM108" i="31"/>
  <c r="AM109" i="31"/>
  <c r="AM110" i="31"/>
  <c r="AM111" i="31"/>
  <c r="AM112" i="31"/>
  <c r="AM113" i="31"/>
  <c r="AM114" i="31"/>
  <c r="AM115" i="31"/>
  <c r="AM116" i="31"/>
  <c r="AM117" i="31"/>
  <c r="AM118" i="31"/>
  <c r="AM119" i="31"/>
  <c r="AM120" i="31"/>
  <c r="AM121" i="31"/>
  <c r="AM122" i="31"/>
  <c r="AM123" i="31"/>
  <c r="AM124" i="31"/>
  <c r="AM125" i="31"/>
  <c r="AM126" i="31"/>
  <c r="AM127" i="31"/>
  <c r="AM128" i="31"/>
  <c r="AM129" i="31"/>
  <c r="AM130" i="31"/>
  <c r="AM131" i="31"/>
  <c r="AM132" i="31"/>
  <c r="AM133" i="31"/>
  <c r="AM134" i="31"/>
  <c r="AM135" i="31"/>
  <c r="AM136" i="31"/>
  <c r="AM137" i="31"/>
  <c r="AM138" i="31"/>
  <c r="AM139" i="31"/>
  <c r="AM140" i="31"/>
  <c r="AM141" i="31"/>
  <c r="AM142" i="31"/>
  <c r="AM143" i="31"/>
  <c r="AM144" i="31"/>
  <c r="AM145" i="31"/>
  <c r="AM146" i="31"/>
  <c r="AM147" i="31"/>
  <c r="AM148" i="31"/>
  <c r="AM149" i="31"/>
  <c r="AM150" i="31"/>
  <c r="AM151" i="31"/>
  <c r="AM152" i="31"/>
  <c r="AM153" i="31"/>
  <c r="AM154" i="31"/>
  <c r="AM155" i="31"/>
  <c r="AM156" i="31"/>
  <c r="AM157" i="31"/>
  <c r="AM158" i="31"/>
  <c r="AM159" i="31"/>
  <c r="AM160" i="31"/>
  <c r="AM161" i="31"/>
  <c r="AM162" i="31"/>
  <c r="AM163" i="31"/>
  <c r="AM164" i="31"/>
  <c r="AM165" i="31"/>
  <c r="AM166" i="31"/>
  <c r="AM167" i="31"/>
  <c r="AM168" i="31"/>
  <c r="AM169" i="31"/>
  <c r="AM170" i="31"/>
  <c r="AM171" i="31"/>
  <c r="AM172" i="31"/>
  <c r="AM173" i="31"/>
  <c r="AM174" i="31"/>
  <c r="AM175" i="31"/>
  <c r="AM176" i="31"/>
  <c r="AM177" i="31"/>
  <c r="AM178" i="31"/>
  <c r="AM179" i="31"/>
  <c r="AM180" i="31"/>
  <c r="AM181" i="31"/>
  <c r="AM182" i="31"/>
  <c r="AM183" i="31"/>
  <c r="AM184" i="31"/>
  <c r="AM185" i="31"/>
  <c r="AM186" i="31"/>
  <c r="AM187" i="31"/>
  <c r="AM188" i="31"/>
  <c r="AM189" i="31"/>
  <c r="AM190" i="31"/>
  <c r="AM191" i="31"/>
  <c r="AM192" i="31"/>
  <c r="AM193" i="31"/>
  <c r="AM194" i="31"/>
  <c r="AM195" i="31"/>
  <c r="AM196" i="31"/>
  <c r="AM197" i="31"/>
  <c r="AM198" i="31"/>
  <c r="AM199" i="31"/>
  <c r="AM200" i="31"/>
  <c r="AM201" i="31"/>
  <c r="AM202" i="31"/>
  <c r="AM203" i="31"/>
  <c r="AM204" i="31"/>
  <c r="AM205" i="31"/>
  <c r="AM206" i="31"/>
  <c r="AM207" i="31"/>
  <c r="AM208" i="31"/>
  <c r="AM209" i="31"/>
  <c r="AM210" i="31"/>
  <c r="AM211" i="31"/>
  <c r="AM212" i="31"/>
  <c r="AM213" i="31"/>
  <c r="AM214" i="31"/>
  <c r="AM215" i="31"/>
  <c r="AM216" i="31"/>
  <c r="AM217" i="31"/>
  <c r="AM218" i="31"/>
  <c r="AM219" i="31"/>
  <c r="AM220" i="31"/>
  <c r="AM221" i="31"/>
  <c r="AM222" i="31"/>
  <c r="AM223" i="31"/>
  <c r="AM224" i="31"/>
  <c r="AM225" i="31"/>
  <c r="AM226" i="31"/>
  <c r="AM227" i="31"/>
  <c r="AM228" i="31"/>
  <c r="AM229" i="31"/>
  <c r="AM230" i="31"/>
  <c r="AM231" i="31"/>
  <c r="AM232" i="31"/>
  <c r="AM233" i="31"/>
  <c r="AM234" i="31"/>
  <c r="AM235" i="31"/>
  <c r="AM236" i="31"/>
  <c r="AM237" i="31"/>
  <c r="AM238" i="31"/>
  <c r="AM239" i="31"/>
  <c r="AM240" i="31"/>
  <c r="AM241" i="31"/>
  <c r="AM242" i="31"/>
  <c r="AM243" i="31"/>
  <c r="AM244" i="31"/>
  <c r="AM245" i="31"/>
  <c r="AM246" i="31"/>
  <c r="AM247" i="31"/>
  <c r="AM248" i="31"/>
  <c r="AM249" i="31"/>
  <c r="AM250" i="31"/>
  <c r="AM251" i="31"/>
  <c r="AM252" i="31"/>
  <c r="AM253" i="31"/>
  <c r="AM254" i="31"/>
  <c r="AM255" i="31"/>
  <c r="AM256" i="31"/>
  <c r="AM257" i="31"/>
  <c r="AM258" i="31"/>
  <c r="AM259" i="31"/>
  <c r="AM260" i="31"/>
  <c r="AM261" i="31"/>
  <c r="AM262" i="31"/>
  <c r="AM263" i="31"/>
  <c r="AM264" i="31"/>
  <c r="AM265" i="31"/>
  <c r="AM266" i="31"/>
  <c r="AM267" i="31"/>
  <c r="AM268" i="31"/>
  <c r="AM269" i="31"/>
  <c r="AM270" i="31"/>
  <c r="AM271" i="31"/>
  <c r="AM272" i="31"/>
  <c r="AM273" i="31"/>
  <c r="AM274" i="31"/>
  <c r="AM275" i="31"/>
  <c r="AM276" i="31"/>
  <c r="AM277" i="31"/>
  <c r="AM278" i="31"/>
  <c r="AM279" i="31"/>
  <c r="AM280" i="31"/>
  <c r="AM281" i="31"/>
  <c r="AM282" i="31"/>
  <c r="AM283" i="31"/>
  <c r="AM284" i="31"/>
  <c r="AM285" i="31"/>
  <c r="AM286" i="31"/>
  <c r="AM287" i="31"/>
  <c r="AM288" i="31"/>
  <c r="AM289" i="31"/>
  <c r="AM290" i="31"/>
  <c r="AM291" i="31"/>
  <c r="AM292" i="31"/>
  <c r="AM293" i="31"/>
  <c r="AM294" i="31"/>
  <c r="AM295" i="31"/>
  <c r="AM296" i="31"/>
  <c r="AM297" i="31"/>
  <c r="AM298" i="31"/>
  <c r="AM299" i="31"/>
  <c r="AM300" i="31"/>
  <c r="AM301" i="31"/>
  <c r="AM302" i="31"/>
  <c r="AM303" i="31"/>
  <c r="AM304" i="31"/>
  <c r="AM305" i="31"/>
  <c r="AM306" i="31"/>
  <c r="AM307" i="31"/>
  <c r="AM308" i="31"/>
  <c r="AM309" i="31"/>
  <c r="AM313" i="31"/>
  <c r="AM314" i="31"/>
  <c r="AM315" i="31"/>
  <c r="AM316" i="31"/>
  <c r="AM317" i="31"/>
  <c r="AM318" i="31"/>
  <c r="AM319" i="31"/>
  <c r="AM320" i="31"/>
  <c r="AM321" i="31"/>
  <c r="AM322" i="31"/>
  <c r="AM323" i="31"/>
  <c r="AM324" i="31"/>
  <c r="AM325" i="31"/>
  <c r="AM326" i="31"/>
  <c r="AM328" i="31"/>
  <c r="AM329" i="31"/>
  <c r="AM330" i="31"/>
  <c r="AM331" i="31"/>
  <c r="AM332" i="31"/>
  <c r="AM333" i="31"/>
  <c r="AM334" i="31"/>
  <c r="AM335" i="31"/>
  <c r="AM336" i="31"/>
  <c r="AM337" i="31"/>
  <c r="AM338" i="31"/>
  <c r="AM339" i="31"/>
  <c r="AM340" i="31"/>
  <c r="AM341" i="31"/>
  <c r="AM342" i="31"/>
  <c r="AM343" i="31"/>
  <c r="AM344" i="31"/>
  <c r="AM345" i="31"/>
  <c r="AM346" i="31"/>
  <c r="AM347" i="31"/>
  <c r="AM348" i="31"/>
  <c r="AM349" i="31"/>
  <c r="AM350" i="31"/>
  <c r="AM351" i="31"/>
  <c r="AM352" i="31"/>
  <c r="AM353" i="31"/>
  <c r="AM354" i="31"/>
  <c r="AM355" i="31"/>
  <c r="AM356" i="31"/>
  <c r="AM357" i="31"/>
  <c r="AM358" i="31"/>
  <c r="AM359" i="31"/>
  <c r="AM360" i="31"/>
  <c r="AM361" i="31"/>
  <c r="AM362" i="31"/>
  <c r="AM363" i="31"/>
  <c r="AM364" i="31"/>
  <c r="AM365" i="31"/>
  <c r="AM366" i="31"/>
  <c r="AM367" i="31"/>
  <c r="AM368" i="31"/>
  <c r="AM369" i="31"/>
  <c r="AM370" i="31"/>
  <c r="AM371" i="31"/>
  <c r="AM372" i="31"/>
  <c r="AM373" i="31"/>
  <c r="AM374" i="31"/>
  <c r="AM375" i="31"/>
  <c r="AM376" i="31"/>
  <c r="AM377" i="31"/>
  <c r="AM378" i="31"/>
  <c r="AM379" i="31"/>
  <c r="AM380" i="31"/>
  <c r="AM381" i="31"/>
  <c r="AM382" i="31"/>
  <c r="AM383" i="31"/>
  <c r="AM384" i="31"/>
  <c r="AM385" i="31"/>
  <c r="AM386" i="31"/>
  <c r="AM387" i="31"/>
  <c r="AM388" i="31"/>
  <c r="AM389" i="31"/>
  <c r="AM390" i="31"/>
  <c r="AM391" i="31"/>
  <c r="AM392" i="31"/>
  <c r="AM393" i="31"/>
  <c r="AM394" i="31"/>
  <c r="AM395" i="31"/>
  <c r="AM396" i="31"/>
  <c r="AM397" i="31"/>
  <c r="AM398" i="31"/>
  <c r="AM399" i="31"/>
  <c r="AM400" i="31"/>
  <c r="AM401" i="31"/>
  <c r="AM402" i="31"/>
  <c r="AM403" i="31"/>
  <c r="AM404" i="31"/>
  <c r="AM405" i="31"/>
  <c r="AM406" i="31"/>
  <c r="AM407" i="31"/>
  <c r="AM408" i="31"/>
  <c r="AM409" i="31"/>
  <c r="AM410" i="31"/>
  <c r="AM411" i="31"/>
  <c r="AM412" i="31"/>
  <c r="AM413" i="31"/>
  <c r="AM414" i="31"/>
  <c r="AM415" i="31"/>
  <c r="AM416" i="31"/>
  <c r="AM417" i="31"/>
  <c r="AM418" i="31"/>
  <c r="AM419" i="31"/>
  <c r="AM420" i="31"/>
  <c r="AM421" i="31"/>
  <c r="AM422" i="31"/>
  <c r="AM423" i="31"/>
  <c r="AM424" i="31"/>
  <c r="AM425" i="31"/>
  <c r="AM426" i="31"/>
  <c r="AM427" i="31"/>
  <c r="AM428" i="31"/>
  <c r="AM429" i="31"/>
  <c r="AM430" i="31"/>
  <c r="AM431" i="31"/>
  <c r="AM432" i="31"/>
  <c r="AM433" i="31"/>
  <c r="AM434" i="31"/>
  <c r="AM435" i="31"/>
  <c r="AM436" i="31"/>
  <c r="CC10" i="31"/>
  <c r="CC9" i="31"/>
  <c r="CC8" i="31"/>
  <c r="CC7" i="31"/>
  <c r="CC6" i="31"/>
  <c r="CC5" i="31"/>
  <c r="AJ6" i="31"/>
  <c r="AJ7" i="31"/>
  <c r="AJ8" i="31"/>
  <c r="AJ9" i="31"/>
  <c r="AJ10" i="31"/>
  <c r="AJ11" i="31"/>
  <c r="AJ12" i="31"/>
  <c r="AJ13" i="31"/>
  <c r="AJ14" i="31"/>
  <c r="AJ15" i="31"/>
  <c r="AJ16" i="31"/>
  <c r="AJ17" i="31"/>
  <c r="AJ18" i="31"/>
  <c r="AJ19" i="31"/>
  <c r="AJ20" i="31"/>
  <c r="AJ21" i="31"/>
  <c r="AJ22" i="31"/>
  <c r="AJ23" i="31"/>
  <c r="AJ24" i="31"/>
  <c r="AJ25" i="31"/>
  <c r="AJ26" i="31"/>
  <c r="AJ27" i="31"/>
  <c r="AJ28" i="31"/>
  <c r="AJ29" i="31"/>
  <c r="AJ30" i="31"/>
  <c r="AJ31" i="31"/>
  <c r="AJ32" i="31"/>
  <c r="AJ33" i="31"/>
  <c r="AJ34" i="31"/>
  <c r="AJ35" i="31"/>
  <c r="AJ36" i="31"/>
  <c r="AJ37" i="31"/>
  <c r="AJ38" i="31"/>
  <c r="AJ39" i="31"/>
  <c r="AJ40" i="31"/>
  <c r="AJ41" i="31"/>
  <c r="AJ42" i="31"/>
  <c r="AJ43" i="31"/>
  <c r="AJ44" i="31"/>
  <c r="AJ45" i="31"/>
  <c r="AJ46" i="31"/>
  <c r="AJ47" i="31"/>
  <c r="AJ48" i="31"/>
  <c r="AJ49" i="31"/>
  <c r="AJ50" i="31"/>
  <c r="AJ51" i="31"/>
  <c r="AJ52" i="31"/>
  <c r="AJ53" i="31"/>
  <c r="AJ54" i="31"/>
  <c r="AJ55" i="31"/>
  <c r="AJ56" i="31"/>
  <c r="AJ57" i="31"/>
  <c r="AJ58" i="31"/>
  <c r="AJ59" i="31"/>
  <c r="AJ60" i="31"/>
  <c r="AJ61" i="31"/>
  <c r="AJ62" i="31"/>
  <c r="AJ63" i="31"/>
  <c r="AJ64" i="31"/>
  <c r="AJ65" i="31"/>
  <c r="AJ66" i="31"/>
  <c r="AJ67" i="31"/>
  <c r="AJ68" i="31"/>
  <c r="AJ69" i="31"/>
  <c r="AJ70" i="31"/>
  <c r="AJ71" i="31"/>
  <c r="AJ72" i="31"/>
  <c r="AJ73" i="31"/>
  <c r="AJ74" i="31"/>
  <c r="AJ75" i="31"/>
  <c r="AJ76" i="31"/>
  <c r="AJ77" i="31"/>
  <c r="AJ78" i="31"/>
  <c r="AJ79" i="31"/>
  <c r="AJ80" i="31"/>
  <c r="AJ81" i="31"/>
  <c r="AJ82" i="31"/>
  <c r="AJ83" i="31"/>
  <c r="AJ84" i="31"/>
  <c r="AJ85" i="31"/>
  <c r="AJ86" i="31"/>
  <c r="AJ87" i="31"/>
  <c r="AJ88" i="31"/>
  <c r="AJ89" i="31"/>
  <c r="AJ90" i="31"/>
  <c r="AJ91" i="31"/>
  <c r="AJ92" i="31"/>
  <c r="AJ93" i="31"/>
  <c r="AJ94" i="31"/>
  <c r="AJ95" i="31"/>
  <c r="AJ96" i="31"/>
  <c r="AJ97" i="31"/>
  <c r="AJ98" i="31"/>
  <c r="AJ99" i="31"/>
  <c r="AJ100" i="31"/>
  <c r="AJ101" i="31"/>
  <c r="AJ102" i="31"/>
  <c r="AJ103" i="31"/>
  <c r="AJ104" i="31"/>
  <c r="AJ105" i="31"/>
  <c r="AJ106" i="31"/>
  <c r="AJ107" i="31"/>
  <c r="AJ108" i="31"/>
  <c r="AJ109" i="31"/>
  <c r="AJ110" i="31"/>
  <c r="AJ111" i="31"/>
  <c r="AJ112" i="31"/>
  <c r="AJ113" i="31"/>
  <c r="AJ114" i="31"/>
  <c r="AJ115" i="31"/>
  <c r="AJ116" i="31"/>
  <c r="AJ117" i="31"/>
  <c r="AJ118" i="31"/>
  <c r="AJ119" i="31"/>
  <c r="AJ120" i="31"/>
  <c r="AJ121" i="31"/>
  <c r="AJ122" i="31"/>
  <c r="AJ123" i="31"/>
  <c r="AJ124" i="31"/>
  <c r="AJ125" i="31"/>
  <c r="AJ126" i="31"/>
  <c r="AJ127" i="31"/>
  <c r="AJ128" i="31"/>
  <c r="AJ129" i="31"/>
  <c r="AJ130" i="31"/>
  <c r="AJ131" i="31"/>
  <c r="AJ132" i="31"/>
  <c r="AJ133" i="31"/>
  <c r="AJ134" i="31"/>
  <c r="AJ135" i="31"/>
  <c r="AJ136" i="31"/>
  <c r="AJ137" i="31"/>
  <c r="AJ138" i="31"/>
  <c r="AJ139" i="31"/>
  <c r="AJ140" i="31"/>
  <c r="AJ141" i="31"/>
  <c r="AJ142" i="31"/>
  <c r="AJ143" i="31"/>
  <c r="AJ144" i="31"/>
  <c r="AJ145" i="31"/>
  <c r="AJ146" i="31"/>
  <c r="AJ147" i="31"/>
  <c r="AJ148" i="31"/>
  <c r="AJ149" i="31"/>
  <c r="AJ150" i="31"/>
  <c r="AJ151" i="31"/>
  <c r="AJ152" i="31"/>
  <c r="AJ153" i="31"/>
  <c r="AJ154" i="31"/>
  <c r="AJ155" i="31"/>
  <c r="AJ156" i="31"/>
  <c r="AJ157" i="31"/>
  <c r="AJ158" i="31"/>
  <c r="AJ159" i="31"/>
  <c r="AJ160" i="31"/>
  <c r="AJ161" i="31"/>
  <c r="AJ162" i="31"/>
  <c r="AJ163" i="31"/>
  <c r="AJ164" i="31"/>
  <c r="AJ165" i="31"/>
  <c r="AJ166" i="31"/>
  <c r="AJ167" i="31"/>
  <c r="AJ168" i="31"/>
  <c r="AJ169" i="31"/>
  <c r="AJ170" i="31"/>
  <c r="AJ171" i="31"/>
  <c r="AJ172" i="31"/>
  <c r="AJ173" i="31"/>
  <c r="AJ174" i="31"/>
  <c r="AJ175" i="31"/>
  <c r="AJ176" i="31"/>
  <c r="AJ177" i="31"/>
  <c r="AJ178" i="31"/>
  <c r="AJ179" i="31"/>
  <c r="AJ180" i="31"/>
  <c r="AJ181" i="31"/>
  <c r="AJ182" i="31"/>
  <c r="AJ183" i="31"/>
  <c r="AJ184" i="31"/>
  <c r="AJ185" i="31"/>
  <c r="AJ186" i="31"/>
  <c r="AJ187" i="31"/>
  <c r="AJ188" i="31"/>
  <c r="AJ189" i="31"/>
  <c r="AJ190" i="31"/>
  <c r="AJ191" i="31"/>
  <c r="AJ192" i="31"/>
  <c r="AJ193" i="31"/>
  <c r="AJ194" i="31"/>
  <c r="AJ195" i="31"/>
  <c r="AJ196" i="31"/>
  <c r="AJ197" i="31"/>
  <c r="AJ198" i="31"/>
  <c r="AJ199" i="31"/>
  <c r="AJ200" i="31"/>
  <c r="AJ201" i="31"/>
  <c r="AJ202" i="31"/>
  <c r="AJ203" i="31"/>
  <c r="AJ204" i="31"/>
  <c r="AJ205" i="31"/>
  <c r="AJ206" i="31"/>
  <c r="AJ207" i="31"/>
  <c r="AJ208" i="31"/>
  <c r="AJ209" i="31"/>
  <c r="AJ210" i="31"/>
  <c r="AJ211" i="31"/>
  <c r="AJ212" i="31"/>
  <c r="AJ213" i="31"/>
  <c r="AJ214" i="31"/>
  <c r="AJ215" i="31"/>
  <c r="AJ216" i="31"/>
  <c r="AJ217" i="31"/>
  <c r="AJ218" i="31"/>
  <c r="AJ219" i="31"/>
  <c r="AJ220" i="31"/>
  <c r="AJ221" i="31"/>
  <c r="AJ222" i="31"/>
  <c r="AJ223" i="31"/>
  <c r="AJ224" i="31"/>
  <c r="AJ225" i="31"/>
  <c r="AJ226" i="31"/>
  <c r="AJ227" i="31"/>
  <c r="AJ228" i="31"/>
  <c r="AJ229" i="31"/>
  <c r="AJ230" i="31"/>
  <c r="AJ231" i="31"/>
  <c r="AJ232" i="31"/>
  <c r="AJ233" i="31"/>
  <c r="AJ234" i="31"/>
  <c r="AJ235" i="31"/>
  <c r="AJ236" i="31"/>
  <c r="AJ237" i="31"/>
  <c r="AJ238" i="31"/>
  <c r="AJ239" i="31"/>
  <c r="AJ240" i="31"/>
  <c r="AJ241" i="31"/>
  <c r="AJ242" i="31"/>
  <c r="AJ243" i="31"/>
  <c r="AJ244" i="31"/>
  <c r="AJ245" i="31"/>
  <c r="AJ246" i="31"/>
  <c r="AJ247" i="31"/>
  <c r="AJ248" i="31"/>
  <c r="AJ249" i="31"/>
  <c r="AJ250" i="31"/>
  <c r="AJ251" i="31"/>
  <c r="AJ252" i="31"/>
  <c r="AJ253" i="31"/>
  <c r="AJ254" i="31"/>
  <c r="AJ255" i="31"/>
  <c r="AJ256" i="31"/>
  <c r="AJ257" i="31"/>
  <c r="AJ258" i="31"/>
  <c r="AJ259" i="31"/>
  <c r="AJ260" i="31"/>
  <c r="AJ261" i="31"/>
  <c r="AJ262" i="31"/>
  <c r="AJ263" i="31"/>
  <c r="AJ264" i="31"/>
  <c r="AJ265" i="31"/>
  <c r="AJ266" i="31"/>
  <c r="AJ267" i="31"/>
  <c r="AJ268" i="31"/>
  <c r="AJ269" i="31"/>
  <c r="AJ270" i="31"/>
  <c r="AJ271" i="31"/>
  <c r="AJ272" i="31"/>
  <c r="AJ273" i="31"/>
  <c r="AJ274" i="31"/>
  <c r="AJ275" i="31"/>
  <c r="AJ276" i="31"/>
  <c r="AJ277" i="31"/>
  <c r="AJ278" i="31"/>
  <c r="AJ279" i="31"/>
  <c r="AJ280" i="31"/>
  <c r="AJ281" i="31"/>
  <c r="AJ282" i="31"/>
  <c r="AJ283" i="31"/>
  <c r="AJ284" i="31"/>
  <c r="AJ285" i="31"/>
  <c r="AJ286" i="31"/>
  <c r="AJ287" i="31"/>
  <c r="AJ288" i="31"/>
  <c r="AJ289" i="31"/>
  <c r="AJ290" i="31"/>
  <c r="AJ291" i="31"/>
  <c r="AJ292" i="31"/>
  <c r="AJ293" i="31"/>
  <c r="AJ294" i="31"/>
  <c r="AJ295" i="31"/>
  <c r="AJ296" i="31"/>
  <c r="AJ297" i="31"/>
  <c r="AJ298" i="31"/>
  <c r="AJ299" i="31"/>
  <c r="AJ300" i="31"/>
  <c r="AJ301" i="31"/>
  <c r="AJ302" i="31"/>
  <c r="AJ303" i="31"/>
  <c r="AJ304" i="31"/>
  <c r="AJ305" i="31"/>
  <c r="AJ306" i="31"/>
  <c r="AJ307" i="31"/>
  <c r="AJ308" i="31"/>
  <c r="AJ309" i="31"/>
  <c r="AJ313" i="31"/>
  <c r="AJ314" i="31"/>
  <c r="AJ315" i="31"/>
  <c r="AJ316" i="31"/>
  <c r="AJ317" i="31"/>
  <c r="AJ318" i="31"/>
  <c r="AJ319" i="31"/>
  <c r="AJ320" i="31"/>
  <c r="AJ321" i="31"/>
  <c r="AJ322" i="31"/>
  <c r="AJ323" i="31"/>
  <c r="AJ324" i="31"/>
  <c r="AJ325" i="31"/>
  <c r="AJ326" i="31"/>
  <c r="AJ328" i="31"/>
  <c r="AJ329" i="31"/>
  <c r="AJ330" i="31"/>
  <c r="AJ331" i="31"/>
  <c r="AJ332" i="31"/>
  <c r="AJ333" i="31"/>
  <c r="AJ334" i="31"/>
  <c r="AJ335" i="31"/>
  <c r="AJ336" i="31"/>
  <c r="AJ337" i="31"/>
  <c r="AJ338" i="31"/>
  <c r="AJ339" i="31"/>
  <c r="AJ340" i="31"/>
  <c r="AJ341" i="31"/>
  <c r="AJ342" i="31"/>
  <c r="AJ343" i="31"/>
  <c r="AJ344" i="31"/>
  <c r="AJ345" i="31"/>
  <c r="AJ346" i="31"/>
  <c r="AJ347" i="31"/>
  <c r="AJ348" i="31"/>
  <c r="AJ349" i="31"/>
  <c r="AJ350" i="31"/>
  <c r="AJ351" i="31"/>
  <c r="AJ352" i="31"/>
  <c r="AJ353" i="31"/>
  <c r="AJ354" i="31"/>
  <c r="AJ355" i="31"/>
  <c r="AJ356" i="31"/>
  <c r="AJ357" i="31"/>
  <c r="AJ358" i="31"/>
  <c r="AJ359" i="31"/>
  <c r="AJ360" i="31"/>
  <c r="AJ361" i="31"/>
  <c r="AJ362" i="31"/>
  <c r="AJ363" i="31"/>
  <c r="AJ364" i="31"/>
  <c r="AJ365" i="31"/>
  <c r="AJ366" i="31"/>
  <c r="AJ367" i="31"/>
  <c r="AJ368" i="31"/>
  <c r="AJ369" i="31"/>
  <c r="AJ370" i="31"/>
  <c r="AJ371" i="31"/>
  <c r="AJ372" i="31"/>
  <c r="AJ373" i="31"/>
  <c r="AJ374" i="31"/>
  <c r="AJ375" i="31"/>
  <c r="AJ376" i="31"/>
  <c r="AJ377" i="31"/>
  <c r="AJ378" i="31"/>
  <c r="AJ379" i="31"/>
  <c r="AJ380" i="31"/>
  <c r="AJ381" i="31"/>
  <c r="AJ382" i="31"/>
  <c r="AJ383" i="31"/>
  <c r="AJ384" i="31"/>
  <c r="AJ385" i="31"/>
  <c r="AJ386" i="31"/>
  <c r="AJ387" i="31"/>
  <c r="AJ388" i="31"/>
  <c r="AJ389" i="31"/>
  <c r="AJ390" i="31"/>
  <c r="AJ391" i="31"/>
  <c r="AJ392" i="31"/>
  <c r="AJ393" i="31"/>
  <c r="AJ394" i="31"/>
  <c r="AJ395" i="31"/>
  <c r="AJ396" i="31"/>
  <c r="AJ397" i="31"/>
  <c r="AJ398" i="31"/>
  <c r="AJ399" i="31"/>
  <c r="AJ400" i="31"/>
  <c r="AJ401" i="31"/>
  <c r="AJ402" i="31"/>
  <c r="AJ403" i="31"/>
  <c r="AJ404" i="31"/>
  <c r="AJ405" i="31"/>
  <c r="AJ406" i="31"/>
  <c r="AJ407" i="31"/>
  <c r="AJ408" i="31"/>
  <c r="AJ409" i="31"/>
  <c r="AJ410" i="31"/>
  <c r="AJ411" i="31"/>
  <c r="AJ412" i="31"/>
  <c r="AJ413" i="31"/>
  <c r="AJ414" i="31"/>
  <c r="AJ415" i="31"/>
  <c r="AJ416" i="31"/>
  <c r="AJ417" i="31"/>
  <c r="AJ418" i="31"/>
  <c r="AJ419" i="31"/>
  <c r="AJ420" i="31"/>
  <c r="AJ421" i="31"/>
  <c r="AJ422" i="31"/>
  <c r="AJ423" i="31"/>
  <c r="AJ424" i="31"/>
  <c r="AJ425" i="31"/>
  <c r="AJ426" i="31"/>
  <c r="AJ427" i="31"/>
  <c r="AJ428" i="31"/>
  <c r="AJ429" i="31"/>
  <c r="AJ430" i="31"/>
  <c r="AJ431" i="31"/>
  <c r="AJ432" i="31"/>
  <c r="AJ433" i="31"/>
  <c r="AJ434" i="31"/>
  <c r="AJ435" i="31"/>
  <c r="AJ436" i="31"/>
  <c r="CB10" i="31"/>
  <c r="CB9" i="31"/>
  <c r="CB8" i="31"/>
  <c r="CB7" i="31"/>
  <c r="CB6" i="31"/>
  <c r="CB5" i="31"/>
  <c r="AG6" i="31"/>
  <c r="AG7" i="31"/>
  <c r="AG8" i="31"/>
  <c r="AG9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25" i="31"/>
  <c r="AG26" i="31"/>
  <c r="AG27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40" i="31"/>
  <c r="AG41" i="31"/>
  <c r="AG42" i="31"/>
  <c r="AG43" i="31"/>
  <c r="AG44" i="31"/>
  <c r="AG45" i="31"/>
  <c r="AG46" i="31"/>
  <c r="AG47" i="31"/>
  <c r="AG48" i="31"/>
  <c r="AG49" i="31"/>
  <c r="AG50" i="31"/>
  <c r="AG51" i="31"/>
  <c r="AG52" i="31"/>
  <c r="AG53" i="31"/>
  <c r="AG54" i="31"/>
  <c r="AG55" i="31"/>
  <c r="AG56" i="31"/>
  <c r="AG57" i="31"/>
  <c r="AG58" i="31"/>
  <c r="AG59" i="31"/>
  <c r="AG60" i="31"/>
  <c r="AG61" i="31"/>
  <c r="AG62" i="31"/>
  <c r="AG63" i="31"/>
  <c r="AG64" i="31"/>
  <c r="AG65" i="31"/>
  <c r="AG66" i="31"/>
  <c r="AG67" i="31"/>
  <c r="AG68" i="31"/>
  <c r="AG69" i="31"/>
  <c r="AG70" i="31"/>
  <c r="AG71" i="31"/>
  <c r="AG72" i="31"/>
  <c r="AG73" i="31"/>
  <c r="AG74" i="31"/>
  <c r="AG75" i="31"/>
  <c r="AG76" i="31"/>
  <c r="AG77" i="31"/>
  <c r="AG78" i="31"/>
  <c r="AG79" i="31"/>
  <c r="AG80" i="31"/>
  <c r="AG81" i="31"/>
  <c r="AG82" i="31"/>
  <c r="AG83" i="31"/>
  <c r="AG84" i="31"/>
  <c r="AG85" i="31"/>
  <c r="AG86" i="31"/>
  <c r="AG87" i="31"/>
  <c r="AG88" i="31"/>
  <c r="AG89" i="31"/>
  <c r="AG90" i="31"/>
  <c r="AG91" i="31"/>
  <c r="AG92" i="31"/>
  <c r="AG93" i="31"/>
  <c r="AG94" i="31"/>
  <c r="AG95" i="31"/>
  <c r="AG96" i="31"/>
  <c r="AG97" i="31"/>
  <c r="AG98" i="31"/>
  <c r="AG99" i="31"/>
  <c r="AG100" i="31"/>
  <c r="AG101" i="31"/>
  <c r="AG102" i="31"/>
  <c r="AG103" i="31"/>
  <c r="AG104" i="31"/>
  <c r="AG105" i="31"/>
  <c r="AG106" i="31"/>
  <c r="AG107" i="31"/>
  <c r="AG108" i="31"/>
  <c r="AG109" i="31"/>
  <c r="AG110" i="31"/>
  <c r="AG111" i="31"/>
  <c r="AG112" i="31"/>
  <c r="AG113" i="31"/>
  <c r="AG114" i="31"/>
  <c r="AG115" i="31"/>
  <c r="AG116" i="31"/>
  <c r="AG117" i="31"/>
  <c r="AG118" i="31"/>
  <c r="AG119" i="31"/>
  <c r="AG120" i="31"/>
  <c r="AG121" i="31"/>
  <c r="AG122" i="31"/>
  <c r="AG123" i="31"/>
  <c r="AG124" i="31"/>
  <c r="AG125" i="31"/>
  <c r="AG126" i="31"/>
  <c r="AG127" i="31"/>
  <c r="AG128" i="31"/>
  <c r="AG129" i="31"/>
  <c r="AG130" i="31"/>
  <c r="AG131" i="31"/>
  <c r="AG132" i="31"/>
  <c r="AG133" i="31"/>
  <c r="AG134" i="31"/>
  <c r="AG135" i="31"/>
  <c r="AG136" i="31"/>
  <c r="AG137" i="31"/>
  <c r="AG138" i="31"/>
  <c r="AG139" i="31"/>
  <c r="AG140" i="31"/>
  <c r="AG141" i="31"/>
  <c r="AG142" i="31"/>
  <c r="AG143" i="31"/>
  <c r="AG144" i="31"/>
  <c r="AG145" i="31"/>
  <c r="AG146" i="31"/>
  <c r="AG147" i="31"/>
  <c r="AG148" i="31"/>
  <c r="AG149" i="31"/>
  <c r="AG150" i="31"/>
  <c r="AG151" i="31"/>
  <c r="AG152" i="31"/>
  <c r="AG153" i="31"/>
  <c r="AG154" i="31"/>
  <c r="AG155" i="31"/>
  <c r="AG156" i="31"/>
  <c r="AG157" i="31"/>
  <c r="AG158" i="31"/>
  <c r="AG159" i="31"/>
  <c r="AG160" i="31"/>
  <c r="AG161" i="31"/>
  <c r="AG162" i="31"/>
  <c r="AG163" i="31"/>
  <c r="AG164" i="31"/>
  <c r="AG165" i="31"/>
  <c r="AG166" i="31"/>
  <c r="AG167" i="31"/>
  <c r="AG168" i="31"/>
  <c r="AG169" i="31"/>
  <c r="AG170" i="31"/>
  <c r="AG171" i="31"/>
  <c r="AG172" i="31"/>
  <c r="AG173" i="31"/>
  <c r="AG174" i="31"/>
  <c r="AG175" i="31"/>
  <c r="AG176" i="31"/>
  <c r="AG177" i="31"/>
  <c r="AG178" i="31"/>
  <c r="AG179" i="31"/>
  <c r="AG180" i="31"/>
  <c r="AG181" i="31"/>
  <c r="AG182" i="31"/>
  <c r="AG183" i="31"/>
  <c r="AG184" i="31"/>
  <c r="AG185" i="31"/>
  <c r="AG186" i="31"/>
  <c r="AG187" i="31"/>
  <c r="AG188" i="31"/>
  <c r="AG189" i="31"/>
  <c r="AG190" i="31"/>
  <c r="AG191" i="31"/>
  <c r="AG192" i="31"/>
  <c r="AG193" i="31"/>
  <c r="AG194" i="31"/>
  <c r="AG195" i="31"/>
  <c r="AG196" i="31"/>
  <c r="AG197" i="31"/>
  <c r="AG198" i="31"/>
  <c r="AG199" i="31"/>
  <c r="AG200" i="31"/>
  <c r="AG201" i="31"/>
  <c r="AG202" i="31"/>
  <c r="AG203" i="31"/>
  <c r="AG204" i="31"/>
  <c r="AG205" i="31"/>
  <c r="AG206" i="31"/>
  <c r="AG207" i="31"/>
  <c r="AG208" i="31"/>
  <c r="AG209" i="31"/>
  <c r="AG210" i="31"/>
  <c r="AG211" i="31"/>
  <c r="AG212" i="31"/>
  <c r="AG213" i="31"/>
  <c r="AG214" i="31"/>
  <c r="AG215" i="31"/>
  <c r="AG216" i="31"/>
  <c r="AG217" i="31"/>
  <c r="AG218" i="31"/>
  <c r="AG219" i="31"/>
  <c r="AG220" i="31"/>
  <c r="AG221" i="31"/>
  <c r="AG222" i="31"/>
  <c r="AG223" i="31"/>
  <c r="AG224" i="31"/>
  <c r="AG225" i="31"/>
  <c r="AG226" i="31"/>
  <c r="AG227" i="31"/>
  <c r="AG228" i="31"/>
  <c r="AG229" i="31"/>
  <c r="AG230" i="31"/>
  <c r="AG231" i="31"/>
  <c r="AG232" i="31"/>
  <c r="AG233" i="31"/>
  <c r="AG234" i="31"/>
  <c r="AG235" i="31"/>
  <c r="AG236" i="31"/>
  <c r="AG237" i="31"/>
  <c r="AG238" i="31"/>
  <c r="AG239" i="31"/>
  <c r="AG240" i="31"/>
  <c r="AG241" i="31"/>
  <c r="AG242" i="31"/>
  <c r="AG243" i="31"/>
  <c r="AG244" i="31"/>
  <c r="AG245" i="31"/>
  <c r="AG246" i="31"/>
  <c r="AG247" i="31"/>
  <c r="AG248" i="31"/>
  <c r="AG249" i="31"/>
  <c r="AG250" i="31"/>
  <c r="AG251" i="31"/>
  <c r="AG252" i="31"/>
  <c r="AG253" i="31"/>
  <c r="AG254" i="31"/>
  <c r="AG255" i="31"/>
  <c r="AG256" i="31"/>
  <c r="AG257" i="31"/>
  <c r="AG258" i="31"/>
  <c r="AG259" i="31"/>
  <c r="AG260" i="31"/>
  <c r="AG261" i="31"/>
  <c r="AG262" i="31"/>
  <c r="AG263" i="31"/>
  <c r="AG264" i="31"/>
  <c r="AG265" i="31"/>
  <c r="AG266" i="31"/>
  <c r="AG267" i="31"/>
  <c r="AG268" i="31"/>
  <c r="AG269" i="31"/>
  <c r="AG270" i="31"/>
  <c r="AG271" i="31"/>
  <c r="AG272" i="31"/>
  <c r="AG273" i="31"/>
  <c r="AG274" i="31"/>
  <c r="AG275" i="31"/>
  <c r="AG276" i="31"/>
  <c r="AG277" i="31"/>
  <c r="AG278" i="31"/>
  <c r="AG279" i="31"/>
  <c r="AG280" i="31"/>
  <c r="AG281" i="31"/>
  <c r="AG282" i="31"/>
  <c r="AG283" i="31"/>
  <c r="AG284" i="31"/>
  <c r="AG285" i="31"/>
  <c r="AG286" i="31"/>
  <c r="AG287" i="31"/>
  <c r="AG288" i="31"/>
  <c r="AG289" i="31"/>
  <c r="AG290" i="31"/>
  <c r="AG291" i="31"/>
  <c r="AG292" i="31"/>
  <c r="AG293" i="31"/>
  <c r="AG294" i="31"/>
  <c r="AG295" i="31"/>
  <c r="AG296" i="31"/>
  <c r="AG297" i="31"/>
  <c r="AG298" i="31"/>
  <c r="AG299" i="31"/>
  <c r="AG300" i="31"/>
  <c r="AG301" i="31"/>
  <c r="AG302" i="31"/>
  <c r="AG303" i="31"/>
  <c r="AG304" i="31"/>
  <c r="AG305" i="31"/>
  <c r="AG306" i="31"/>
  <c r="AG307" i="31"/>
  <c r="AG308" i="31"/>
  <c r="AG309" i="31"/>
  <c r="AG313" i="31"/>
  <c r="AG314" i="31"/>
  <c r="AG315" i="31"/>
  <c r="AG316" i="31"/>
  <c r="AG317" i="31"/>
  <c r="AG318" i="31"/>
  <c r="AG319" i="31"/>
  <c r="AG320" i="31"/>
  <c r="AG321" i="31"/>
  <c r="AG322" i="31"/>
  <c r="AG323" i="31"/>
  <c r="AG324" i="31"/>
  <c r="AG325" i="31"/>
  <c r="AG326" i="31"/>
  <c r="AG328" i="31"/>
  <c r="AG329" i="31"/>
  <c r="AG330" i="31"/>
  <c r="AG331" i="31"/>
  <c r="AG332" i="31"/>
  <c r="AG333" i="31"/>
  <c r="AG334" i="31"/>
  <c r="AG335" i="31"/>
  <c r="AG336" i="31"/>
  <c r="AG337" i="31"/>
  <c r="AG338" i="31"/>
  <c r="AG339" i="31"/>
  <c r="AG340" i="31"/>
  <c r="AG341" i="31"/>
  <c r="AG342" i="31"/>
  <c r="AG343" i="31"/>
  <c r="AG344" i="31"/>
  <c r="AG345" i="31"/>
  <c r="AG346" i="31"/>
  <c r="AG347" i="31"/>
  <c r="AG348" i="31"/>
  <c r="AG349" i="31"/>
  <c r="AG350" i="31"/>
  <c r="AG351" i="31"/>
  <c r="AG352" i="31"/>
  <c r="AG353" i="31"/>
  <c r="AG354" i="31"/>
  <c r="AG355" i="31"/>
  <c r="AG356" i="31"/>
  <c r="AG357" i="31"/>
  <c r="AG358" i="31"/>
  <c r="AG359" i="31"/>
  <c r="AG360" i="31"/>
  <c r="AG361" i="31"/>
  <c r="AG362" i="31"/>
  <c r="AG363" i="31"/>
  <c r="AG364" i="31"/>
  <c r="AG365" i="31"/>
  <c r="AG366" i="31"/>
  <c r="AG367" i="31"/>
  <c r="AG368" i="31"/>
  <c r="AG369" i="31"/>
  <c r="AG370" i="31"/>
  <c r="AG371" i="31"/>
  <c r="AG372" i="31"/>
  <c r="AG373" i="31"/>
  <c r="AG374" i="31"/>
  <c r="AG375" i="31"/>
  <c r="AG376" i="31"/>
  <c r="AG377" i="31"/>
  <c r="AG378" i="31"/>
  <c r="AG379" i="31"/>
  <c r="AG380" i="31"/>
  <c r="AG381" i="31"/>
  <c r="AG382" i="31"/>
  <c r="AG383" i="31"/>
  <c r="AG384" i="31"/>
  <c r="AG385" i="31"/>
  <c r="AG386" i="31"/>
  <c r="AG387" i="31"/>
  <c r="AG388" i="31"/>
  <c r="AG389" i="31"/>
  <c r="AG390" i="31"/>
  <c r="AG391" i="31"/>
  <c r="AG392" i="31"/>
  <c r="AG393" i="31"/>
  <c r="AG394" i="31"/>
  <c r="AG395" i="31"/>
  <c r="AG396" i="31"/>
  <c r="AG397" i="31"/>
  <c r="AG398" i="31"/>
  <c r="AG399" i="31"/>
  <c r="AG400" i="31"/>
  <c r="AG401" i="31"/>
  <c r="AG402" i="31"/>
  <c r="AG403" i="31"/>
  <c r="AG404" i="31"/>
  <c r="AG405" i="31"/>
  <c r="AG406" i="31"/>
  <c r="AG407" i="31"/>
  <c r="AG408" i="31"/>
  <c r="AG409" i="31"/>
  <c r="AG410" i="31"/>
  <c r="AG411" i="31"/>
  <c r="AG412" i="31"/>
  <c r="AG413" i="31"/>
  <c r="AG414" i="31"/>
  <c r="AG415" i="31"/>
  <c r="AG416" i="31"/>
  <c r="AG417" i="31"/>
  <c r="AG418" i="31"/>
  <c r="AG419" i="31"/>
  <c r="AG420" i="31"/>
  <c r="AG421" i="31"/>
  <c r="AG422" i="31"/>
  <c r="AG423" i="31"/>
  <c r="AG424" i="31"/>
  <c r="AG425" i="31"/>
  <c r="AG426" i="31"/>
  <c r="AG427" i="31"/>
  <c r="AG428" i="31"/>
  <c r="AG429" i="31"/>
  <c r="AG430" i="31"/>
  <c r="AG431" i="31"/>
  <c r="AG432" i="31"/>
  <c r="AG433" i="31"/>
  <c r="AG434" i="31"/>
  <c r="AG435" i="31"/>
  <c r="AG436" i="31"/>
  <c r="CA10" i="31"/>
  <c r="CA9" i="31"/>
  <c r="CA8" i="31"/>
  <c r="CA7" i="31"/>
  <c r="CA6" i="31"/>
  <c r="CA5" i="31"/>
  <c r="AB6" i="31"/>
  <c r="AB7" i="31"/>
  <c r="AB8" i="31"/>
  <c r="AB9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AB52" i="31"/>
  <c r="AB53" i="31"/>
  <c r="AB54" i="31"/>
  <c r="AB55" i="31"/>
  <c r="AB56" i="31"/>
  <c r="AB57" i="31"/>
  <c r="AB58" i="31"/>
  <c r="AB59" i="31"/>
  <c r="AB60" i="31"/>
  <c r="AB61" i="31"/>
  <c r="AB62" i="31"/>
  <c r="AB63" i="31"/>
  <c r="AB64" i="31"/>
  <c r="AB65" i="31"/>
  <c r="AB66" i="31"/>
  <c r="AB67" i="31"/>
  <c r="AB68" i="31"/>
  <c r="AB69" i="31"/>
  <c r="AB70" i="31"/>
  <c r="AB71" i="31"/>
  <c r="AB72" i="31"/>
  <c r="AB73" i="31"/>
  <c r="AB74" i="31"/>
  <c r="AB75" i="31"/>
  <c r="AB76" i="31"/>
  <c r="AB77" i="31"/>
  <c r="AB78" i="31"/>
  <c r="AB79" i="31"/>
  <c r="AB80" i="31"/>
  <c r="AB81" i="31"/>
  <c r="AB82" i="31"/>
  <c r="AB83" i="31"/>
  <c r="AB84" i="31"/>
  <c r="AB85" i="31"/>
  <c r="AB86" i="31"/>
  <c r="AB87" i="31"/>
  <c r="AB88" i="31"/>
  <c r="AB89" i="31"/>
  <c r="AB90" i="31"/>
  <c r="AB91" i="31"/>
  <c r="AB92" i="31"/>
  <c r="AB93" i="31"/>
  <c r="AB94" i="31"/>
  <c r="AB95" i="31"/>
  <c r="AB96" i="31"/>
  <c r="AB97" i="31"/>
  <c r="AB98" i="31"/>
  <c r="AB99" i="31"/>
  <c r="AB100" i="31"/>
  <c r="AB101" i="31"/>
  <c r="AB102" i="31"/>
  <c r="AB103" i="31"/>
  <c r="AB104" i="31"/>
  <c r="AB105" i="31"/>
  <c r="AB106" i="31"/>
  <c r="AB107" i="31"/>
  <c r="AB108" i="31"/>
  <c r="AB109" i="31"/>
  <c r="AB110" i="31"/>
  <c r="AB111" i="31"/>
  <c r="AB112" i="31"/>
  <c r="AB113" i="31"/>
  <c r="AB114" i="31"/>
  <c r="AB115" i="31"/>
  <c r="AB116" i="31"/>
  <c r="AB117" i="31"/>
  <c r="AB118" i="31"/>
  <c r="AB119" i="31"/>
  <c r="AB120" i="31"/>
  <c r="AB121" i="31"/>
  <c r="AB122" i="31"/>
  <c r="AB123" i="31"/>
  <c r="AB124" i="31"/>
  <c r="AB125" i="31"/>
  <c r="AB126" i="31"/>
  <c r="AB127" i="31"/>
  <c r="AB128" i="31"/>
  <c r="AB129" i="31"/>
  <c r="AB130" i="31"/>
  <c r="AB131" i="31"/>
  <c r="AB132" i="31"/>
  <c r="AB133" i="31"/>
  <c r="AB134" i="31"/>
  <c r="AB135" i="31"/>
  <c r="AB136" i="31"/>
  <c r="AB137" i="31"/>
  <c r="AB138" i="31"/>
  <c r="AB139" i="31"/>
  <c r="AB140" i="31"/>
  <c r="AB141" i="31"/>
  <c r="AB142" i="31"/>
  <c r="AB143" i="31"/>
  <c r="AB144" i="31"/>
  <c r="AB145" i="31"/>
  <c r="AB146" i="31"/>
  <c r="AB147" i="31"/>
  <c r="AB148" i="31"/>
  <c r="AB149" i="31"/>
  <c r="AB150" i="31"/>
  <c r="AB151" i="31"/>
  <c r="AB152" i="31"/>
  <c r="AB153" i="31"/>
  <c r="AB154" i="31"/>
  <c r="AB155" i="31"/>
  <c r="AB156" i="31"/>
  <c r="AB157" i="31"/>
  <c r="AB158" i="31"/>
  <c r="AB159" i="31"/>
  <c r="AB160" i="31"/>
  <c r="AB161" i="31"/>
  <c r="AB162" i="31"/>
  <c r="AB163" i="31"/>
  <c r="AB164" i="31"/>
  <c r="AB165" i="31"/>
  <c r="AB166" i="31"/>
  <c r="AB167" i="31"/>
  <c r="AB168" i="31"/>
  <c r="AB169" i="31"/>
  <c r="AB170" i="31"/>
  <c r="AB171" i="31"/>
  <c r="AB172" i="31"/>
  <c r="AB173" i="31"/>
  <c r="AB174" i="31"/>
  <c r="AB175" i="31"/>
  <c r="AB176" i="31"/>
  <c r="AB177" i="31"/>
  <c r="AB178" i="31"/>
  <c r="AB179" i="31"/>
  <c r="AB180" i="31"/>
  <c r="AB181" i="31"/>
  <c r="AB182" i="31"/>
  <c r="AB183" i="31"/>
  <c r="AB184" i="31"/>
  <c r="AB185" i="31"/>
  <c r="AB186" i="31"/>
  <c r="AB187" i="31"/>
  <c r="AB188" i="31"/>
  <c r="AB189" i="31"/>
  <c r="AB190" i="31"/>
  <c r="AB191" i="31"/>
  <c r="AB192" i="31"/>
  <c r="AB193" i="31"/>
  <c r="AB194" i="31"/>
  <c r="AB195" i="31"/>
  <c r="AB196" i="31"/>
  <c r="AB197" i="31"/>
  <c r="AB198" i="31"/>
  <c r="AB199" i="31"/>
  <c r="AB200" i="31"/>
  <c r="AB201" i="31"/>
  <c r="AB202" i="31"/>
  <c r="AB203" i="31"/>
  <c r="AB204" i="31"/>
  <c r="AB205" i="31"/>
  <c r="AB206" i="31"/>
  <c r="AB207" i="31"/>
  <c r="AB208" i="31"/>
  <c r="AB209" i="31"/>
  <c r="AB210" i="31"/>
  <c r="AB211" i="31"/>
  <c r="AB212" i="31"/>
  <c r="AB213" i="31"/>
  <c r="AB214" i="31"/>
  <c r="AB215" i="31"/>
  <c r="AB216" i="31"/>
  <c r="AB217" i="31"/>
  <c r="AB218" i="31"/>
  <c r="AB219" i="31"/>
  <c r="AB220" i="31"/>
  <c r="AB221" i="31"/>
  <c r="AB222" i="31"/>
  <c r="AB223" i="31"/>
  <c r="AB224" i="31"/>
  <c r="AB225" i="31"/>
  <c r="AB226" i="31"/>
  <c r="AB227" i="31"/>
  <c r="AB228" i="31"/>
  <c r="AB229" i="31"/>
  <c r="AB230" i="31"/>
  <c r="AB231" i="31"/>
  <c r="AB232" i="31"/>
  <c r="AB233" i="31"/>
  <c r="AB234" i="31"/>
  <c r="AB235" i="31"/>
  <c r="AB236" i="31"/>
  <c r="AB237" i="31"/>
  <c r="AB238" i="31"/>
  <c r="AB239" i="31"/>
  <c r="AB240" i="31"/>
  <c r="AB241" i="31"/>
  <c r="AB242" i="31"/>
  <c r="AB243" i="31"/>
  <c r="AB244" i="31"/>
  <c r="AB245" i="31"/>
  <c r="AB246" i="31"/>
  <c r="AB247" i="31"/>
  <c r="AB248" i="31"/>
  <c r="AB249" i="31"/>
  <c r="AB250" i="31"/>
  <c r="AB251" i="31"/>
  <c r="AB252" i="31"/>
  <c r="AB253" i="31"/>
  <c r="AB254" i="31"/>
  <c r="AB255" i="31"/>
  <c r="AB256" i="31"/>
  <c r="AB257" i="31"/>
  <c r="AB258" i="31"/>
  <c r="AB259" i="31"/>
  <c r="AB260" i="31"/>
  <c r="AB261" i="31"/>
  <c r="AB262" i="31"/>
  <c r="AB263" i="31"/>
  <c r="AB264" i="31"/>
  <c r="AB265" i="31"/>
  <c r="AB266" i="31"/>
  <c r="AB267" i="31"/>
  <c r="AB268" i="31"/>
  <c r="AB269" i="31"/>
  <c r="AB270" i="31"/>
  <c r="AB271" i="31"/>
  <c r="AB272" i="31"/>
  <c r="AB273" i="31"/>
  <c r="AB274" i="31"/>
  <c r="AB275" i="31"/>
  <c r="AB276" i="31"/>
  <c r="AB277" i="31"/>
  <c r="AB278" i="31"/>
  <c r="AB279" i="31"/>
  <c r="AB280" i="31"/>
  <c r="AB281" i="31"/>
  <c r="AB282" i="31"/>
  <c r="AB283" i="31"/>
  <c r="AB284" i="31"/>
  <c r="AB285" i="31"/>
  <c r="AB286" i="31"/>
  <c r="AB287" i="31"/>
  <c r="AB288" i="31"/>
  <c r="AB289" i="31"/>
  <c r="AB290" i="31"/>
  <c r="AB291" i="31"/>
  <c r="AB292" i="31"/>
  <c r="AB293" i="31"/>
  <c r="AB294" i="31"/>
  <c r="AB295" i="31"/>
  <c r="AB296" i="31"/>
  <c r="AB297" i="31"/>
  <c r="AB298" i="31"/>
  <c r="AB299" i="31"/>
  <c r="AB300" i="31"/>
  <c r="AB301" i="31"/>
  <c r="AB302" i="31"/>
  <c r="AB303" i="31"/>
  <c r="AB304" i="31"/>
  <c r="AB305" i="31"/>
  <c r="AB306" i="31"/>
  <c r="AB307" i="31"/>
  <c r="AB308" i="31"/>
  <c r="AB315" i="31"/>
  <c r="AB316" i="31"/>
  <c r="AB317" i="31"/>
  <c r="AB318" i="31"/>
  <c r="AB319" i="31"/>
  <c r="AB320" i="31"/>
  <c r="AB321" i="31"/>
  <c r="AB322" i="31"/>
  <c r="AB323" i="31"/>
  <c r="AB324" i="31"/>
  <c r="AB325" i="31"/>
  <c r="AB326" i="31"/>
  <c r="AB328" i="31"/>
  <c r="AB329" i="31"/>
  <c r="AB330" i="31"/>
  <c r="AB331" i="31"/>
  <c r="AB332" i="31"/>
  <c r="AB333" i="31"/>
  <c r="AB334" i="31"/>
  <c r="AB335" i="31"/>
  <c r="AB336" i="31"/>
  <c r="AB337" i="31"/>
  <c r="AB338" i="31"/>
  <c r="AB339" i="31"/>
  <c r="AB340" i="31"/>
  <c r="AB341" i="31"/>
  <c r="AB342" i="31"/>
  <c r="AB343" i="31"/>
  <c r="AB344" i="31"/>
  <c r="AB345" i="31"/>
  <c r="AB346" i="31"/>
  <c r="AB347" i="31"/>
  <c r="AB348" i="31"/>
  <c r="AB349" i="31"/>
  <c r="AB350" i="31"/>
  <c r="AB351" i="31"/>
  <c r="AB352" i="31"/>
  <c r="AB353" i="31"/>
  <c r="AB354" i="31"/>
  <c r="AB355" i="31"/>
  <c r="AB356" i="31"/>
  <c r="AB357" i="31"/>
  <c r="AB358" i="31"/>
  <c r="AB359" i="31"/>
  <c r="AB360" i="31"/>
  <c r="AB361" i="31"/>
  <c r="AB362" i="31"/>
  <c r="AB363" i="31"/>
  <c r="AB364" i="31"/>
  <c r="AB365" i="31"/>
  <c r="AB366" i="31"/>
  <c r="AB367" i="31"/>
  <c r="AB368" i="31"/>
  <c r="AB369" i="31"/>
  <c r="AB370" i="31"/>
  <c r="AB371" i="31"/>
  <c r="AB372" i="31"/>
  <c r="AB373" i="31"/>
  <c r="AB374" i="31"/>
  <c r="AB375" i="31"/>
  <c r="AB376" i="31"/>
  <c r="AB377" i="31"/>
  <c r="AB378" i="31"/>
  <c r="AB379" i="31"/>
  <c r="AB380" i="31"/>
  <c r="AB381" i="31"/>
  <c r="AB382" i="31"/>
  <c r="AB383" i="31"/>
  <c r="AB384" i="31"/>
  <c r="AB385" i="31"/>
  <c r="AB386" i="31"/>
  <c r="AB387" i="31"/>
  <c r="AB388" i="31"/>
  <c r="AB389" i="31"/>
  <c r="AB390" i="31"/>
  <c r="AB391" i="31"/>
  <c r="AB392" i="31"/>
  <c r="AB393" i="31"/>
  <c r="AB394" i="31"/>
  <c r="AB395" i="31"/>
  <c r="AB396" i="31"/>
  <c r="AB397" i="31"/>
  <c r="AB398" i="31"/>
  <c r="AB399" i="31"/>
  <c r="AB400" i="31"/>
  <c r="AB401" i="31"/>
  <c r="AB402" i="31"/>
  <c r="AB403" i="31"/>
  <c r="AB404" i="31"/>
  <c r="AB405" i="31"/>
  <c r="AB406" i="31"/>
  <c r="AB407" i="31"/>
  <c r="AB408" i="31"/>
  <c r="AB409" i="31"/>
  <c r="AB410" i="31"/>
  <c r="AB411" i="31"/>
  <c r="AB412" i="31"/>
  <c r="AB413" i="31"/>
  <c r="AB414" i="31"/>
  <c r="AB415" i="31"/>
  <c r="AB416" i="31"/>
  <c r="AB417" i="31"/>
  <c r="AB418" i="31"/>
  <c r="AB419" i="31"/>
  <c r="AB420" i="31"/>
  <c r="AB421" i="31"/>
  <c r="AB422" i="31"/>
  <c r="AB423" i="31"/>
  <c r="AB424" i="31"/>
  <c r="AB425" i="31"/>
  <c r="AB426" i="31"/>
  <c r="AB427" i="31"/>
  <c r="AB428" i="31"/>
  <c r="AB429" i="31"/>
  <c r="AB430" i="31"/>
  <c r="AB431" i="31"/>
  <c r="AB432" i="31"/>
  <c r="AB433" i="31"/>
  <c r="AB434" i="31"/>
  <c r="AB435" i="31"/>
  <c r="AB436" i="31"/>
  <c r="BW10" i="31"/>
  <c r="BW9" i="31"/>
  <c r="BW8" i="31"/>
  <c r="BW7" i="31"/>
  <c r="BW6" i="31"/>
  <c r="BW5" i="31"/>
  <c r="V6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58" i="31"/>
  <c r="V59" i="31"/>
  <c r="V60" i="31"/>
  <c r="V61" i="31"/>
  <c r="V62" i="31"/>
  <c r="V63" i="31"/>
  <c r="V64" i="31"/>
  <c r="V65" i="31"/>
  <c r="V66" i="31"/>
  <c r="V67" i="31"/>
  <c r="V68" i="31"/>
  <c r="V69" i="31"/>
  <c r="V70" i="31"/>
  <c r="V71" i="31"/>
  <c r="V72" i="31"/>
  <c r="V73" i="31"/>
  <c r="V74" i="31"/>
  <c r="V75" i="31"/>
  <c r="V76" i="31"/>
  <c r="V77" i="31"/>
  <c r="V78" i="31"/>
  <c r="V79" i="31"/>
  <c r="V80" i="31"/>
  <c r="V81" i="31"/>
  <c r="V82" i="31"/>
  <c r="V83" i="31"/>
  <c r="V84" i="31"/>
  <c r="V85" i="31"/>
  <c r="V86" i="31"/>
  <c r="V87" i="31"/>
  <c r="V88" i="31"/>
  <c r="V89" i="31"/>
  <c r="V90" i="31"/>
  <c r="V91" i="31"/>
  <c r="V92" i="31"/>
  <c r="V93" i="31"/>
  <c r="V94" i="31"/>
  <c r="V95" i="31"/>
  <c r="V96" i="31"/>
  <c r="V97" i="31"/>
  <c r="V98" i="31"/>
  <c r="V99" i="31"/>
  <c r="V100" i="31"/>
  <c r="V101" i="31"/>
  <c r="V102" i="31"/>
  <c r="V103" i="31"/>
  <c r="V104" i="31"/>
  <c r="V105" i="31"/>
  <c r="V106" i="31"/>
  <c r="V107" i="31"/>
  <c r="V108" i="31"/>
  <c r="V109" i="31"/>
  <c r="V110" i="31"/>
  <c r="V111" i="31"/>
  <c r="V112" i="31"/>
  <c r="V113" i="31"/>
  <c r="V114" i="31"/>
  <c r="V115" i="31"/>
  <c r="V116" i="31"/>
  <c r="V117" i="31"/>
  <c r="V118" i="31"/>
  <c r="V119" i="31"/>
  <c r="V120" i="31"/>
  <c r="V121" i="31"/>
  <c r="V122" i="31"/>
  <c r="V123" i="31"/>
  <c r="V124" i="31"/>
  <c r="V125" i="31"/>
  <c r="V126" i="31"/>
  <c r="V127" i="31"/>
  <c r="V128" i="31"/>
  <c r="V129" i="31"/>
  <c r="V130" i="31"/>
  <c r="V131" i="31"/>
  <c r="V132" i="31"/>
  <c r="V133" i="31"/>
  <c r="V134" i="31"/>
  <c r="V135" i="31"/>
  <c r="V136" i="31"/>
  <c r="V137" i="31"/>
  <c r="V138" i="31"/>
  <c r="V139" i="31"/>
  <c r="V140" i="31"/>
  <c r="V141" i="31"/>
  <c r="V142" i="31"/>
  <c r="V143" i="31"/>
  <c r="V144" i="31"/>
  <c r="V145" i="31"/>
  <c r="V146" i="31"/>
  <c r="V147" i="31"/>
  <c r="V148" i="31"/>
  <c r="V149" i="31"/>
  <c r="V150" i="31"/>
  <c r="V151" i="31"/>
  <c r="V152" i="31"/>
  <c r="V153" i="31"/>
  <c r="V154" i="31"/>
  <c r="V155" i="31"/>
  <c r="V156" i="31"/>
  <c r="V157" i="31"/>
  <c r="V158" i="31"/>
  <c r="V159" i="31"/>
  <c r="V160" i="31"/>
  <c r="V161" i="31"/>
  <c r="V162" i="31"/>
  <c r="V163" i="31"/>
  <c r="V164" i="31"/>
  <c r="V165" i="31"/>
  <c r="V166" i="31"/>
  <c r="V167" i="31"/>
  <c r="V168" i="31"/>
  <c r="V169" i="31"/>
  <c r="V170" i="31"/>
  <c r="V171" i="31"/>
  <c r="V172" i="31"/>
  <c r="V173" i="31"/>
  <c r="V174" i="31"/>
  <c r="V175" i="31"/>
  <c r="V176" i="31"/>
  <c r="V177" i="31"/>
  <c r="V178" i="31"/>
  <c r="V179" i="31"/>
  <c r="V180" i="31"/>
  <c r="V181" i="31"/>
  <c r="V182" i="31"/>
  <c r="V183" i="31"/>
  <c r="V184" i="31"/>
  <c r="V185" i="31"/>
  <c r="V186" i="31"/>
  <c r="V187" i="31"/>
  <c r="V188" i="31"/>
  <c r="V189" i="31"/>
  <c r="V190" i="31"/>
  <c r="V191" i="31"/>
  <c r="V192" i="31"/>
  <c r="V193" i="31"/>
  <c r="V194" i="31"/>
  <c r="V195" i="31"/>
  <c r="V196" i="31"/>
  <c r="V197" i="31"/>
  <c r="V198" i="31"/>
  <c r="V199" i="31"/>
  <c r="V200" i="31"/>
  <c r="V201" i="31"/>
  <c r="V202" i="31"/>
  <c r="V203" i="31"/>
  <c r="V204" i="31"/>
  <c r="V205" i="31"/>
  <c r="V206" i="31"/>
  <c r="V207" i="31"/>
  <c r="V208" i="31"/>
  <c r="V209" i="31"/>
  <c r="V210" i="31"/>
  <c r="V211" i="31"/>
  <c r="V212" i="31"/>
  <c r="V213" i="31"/>
  <c r="V214" i="31"/>
  <c r="V215" i="31"/>
  <c r="V216" i="31"/>
  <c r="V217" i="31"/>
  <c r="V218" i="31"/>
  <c r="V219" i="31"/>
  <c r="V220" i="31"/>
  <c r="V221" i="31"/>
  <c r="V222" i="31"/>
  <c r="V223" i="31"/>
  <c r="V224" i="31"/>
  <c r="V225" i="31"/>
  <c r="V226" i="31"/>
  <c r="V227" i="31"/>
  <c r="V228" i="31"/>
  <c r="V229" i="31"/>
  <c r="V230" i="31"/>
  <c r="V231" i="31"/>
  <c r="V232" i="31"/>
  <c r="V233" i="31"/>
  <c r="V234" i="31"/>
  <c r="V235" i="31"/>
  <c r="V236" i="31"/>
  <c r="V237" i="31"/>
  <c r="V238" i="31"/>
  <c r="V239" i="31"/>
  <c r="V240" i="31"/>
  <c r="V241" i="31"/>
  <c r="V242" i="31"/>
  <c r="V243" i="31"/>
  <c r="V244" i="31"/>
  <c r="V245" i="31"/>
  <c r="V246" i="31"/>
  <c r="V247" i="31"/>
  <c r="V248" i="31"/>
  <c r="V249" i="31"/>
  <c r="V250" i="31"/>
  <c r="V251" i="31"/>
  <c r="V252" i="31"/>
  <c r="V253" i="31"/>
  <c r="V254" i="31"/>
  <c r="V255" i="31"/>
  <c r="V256" i="31"/>
  <c r="V257" i="31"/>
  <c r="V258" i="31"/>
  <c r="V259" i="31"/>
  <c r="V260" i="31"/>
  <c r="V261" i="31"/>
  <c r="V262" i="31"/>
  <c r="V263" i="31"/>
  <c r="V264" i="31"/>
  <c r="V265" i="31"/>
  <c r="V266" i="31"/>
  <c r="V267" i="31"/>
  <c r="V268" i="31"/>
  <c r="V269" i="31"/>
  <c r="V270" i="31"/>
  <c r="V271" i="31"/>
  <c r="V272" i="31"/>
  <c r="V273" i="31"/>
  <c r="V274" i="31"/>
  <c r="V275" i="31"/>
  <c r="V276" i="31"/>
  <c r="V277" i="31"/>
  <c r="V278" i="31"/>
  <c r="V279" i="31"/>
  <c r="V280" i="31"/>
  <c r="V281" i="31"/>
  <c r="V282" i="31"/>
  <c r="V283" i="31"/>
  <c r="V284" i="31"/>
  <c r="V285" i="31"/>
  <c r="V286" i="31"/>
  <c r="V287" i="31"/>
  <c r="V288" i="31"/>
  <c r="V289" i="31"/>
  <c r="V290" i="31"/>
  <c r="V291" i="31"/>
  <c r="V292" i="31"/>
  <c r="V293" i="31"/>
  <c r="V294" i="31"/>
  <c r="V295" i="31"/>
  <c r="V296" i="31"/>
  <c r="V297" i="31"/>
  <c r="V298" i="31"/>
  <c r="V299" i="31"/>
  <c r="V300" i="31"/>
  <c r="V301" i="31"/>
  <c r="V302" i="31"/>
  <c r="V303" i="31"/>
  <c r="V304" i="31"/>
  <c r="V305" i="31"/>
  <c r="V306" i="31"/>
  <c r="V307" i="31"/>
  <c r="V308" i="31"/>
  <c r="V309" i="31"/>
  <c r="V313" i="31"/>
  <c r="V314" i="31"/>
  <c r="V315" i="31"/>
  <c r="V316" i="31"/>
  <c r="V317" i="31"/>
  <c r="V318" i="31"/>
  <c r="V319" i="31"/>
  <c r="V320" i="31"/>
  <c r="V321" i="31"/>
  <c r="V322" i="31"/>
  <c r="V323" i="31"/>
  <c r="V324" i="31"/>
  <c r="V325" i="31"/>
  <c r="V326" i="31"/>
  <c r="V328" i="31"/>
  <c r="V329" i="31"/>
  <c r="V330" i="31"/>
  <c r="V331" i="31"/>
  <c r="V332" i="31"/>
  <c r="V333" i="31"/>
  <c r="V334" i="31"/>
  <c r="V335" i="31"/>
  <c r="V336" i="31"/>
  <c r="V337" i="31"/>
  <c r="V338" i="31"/>
  <c r="V339" i="31"/>
  <c r="V340" i="31"/>
  <c r="V341" i="31"/>
  <c r="V342" i="31"/>
  <c r="V343" i="31"/>
  <c r="V344" i="31"/>
  <c r="V345" i="31"/>
  <c r="V346" i="31"/>
  <c r="V347" i="31"/>
  <c r="V348" i="31"/>
  <c r="V349" i="31"/>
  <c r="V350" i="31"/>
  <c r="V351" i="31"/>
  <c r="V352" i="31"/>
  <c r="V353" i="31"/>
  <c r="V354" i="31"/>
  <c r="V355" i="31"/>
  <c r="V356" i="31"/>
  <c r="V357" i="31"/>
  <c r="V358" i="31"/>
  <c r="V359" i="31"/>
  <c r="V360" i="31"/>
  <c r="V361" i="31"/>
  <c r="V362" i="31"/>
  <c r="V363" i="31"/>
  <c r="V364" i="31"/>
  <c r="V365" i="31"/>
  <c r="V366" i="31"/>
  <c r="V367" i="31"/>
  <c r="V368" i="31"/>
  <c r="V369" i="31"/>
  <c r="V370" i="31"/>
  <c r="V371" i="31"/>
  <c r="V372" i="31"/>
  <c r="V373" i="31"/>
  <c r="V374" i="31"/>
  <c r="V375" i="31"/>
  <c r="V376" i="31"/>
  <c r="V377" i="31"/>
  <c r="V378" i="31"/>
  <c r="V379" i="31"/>
  <c r="V380" i="31"/>
  <c r="V381" i="31"/>
  <c r="V382" i="31"/>
  <c r="V383" i="31"/>
  <c r="V384" i="31"/>
  <c r="V385" i="31"/>
  <c r="V386" i="31"/>
  <c r="V387" i="31"/>
  <c r="V388" i="31"/>
  <c r="V389" i="31"/>
  <c r="V390" i="31"/>
  <c r="V391" i="31"/>
  <c r="V392" i="31"/>
  <c r="V393" i="31"/>
  <c r="V394" i="31"/>
  <c r="V395" i="31"/>
  <c r="V396" i="31"/>
  <c r="V397" i="31"/>
  <c r="V398" i="31"/>
  <c r="V399" i="31"/>
  <c r="V400" i="31"/>
  <c r="V401" i="31"/>
  <c r="V402" i="31"/>
  <c r="V403" i="31"/>
  <c r="V404" i="31"/>
  <c r="V405" i="31"/>
  <c r="V406" i="31"/>
  <c r="V407" i="31"/>
  <c r="V408" i="31"/>
  <c r="V409" i="31"/>
  <c r="V410" i="31"/>
  <c r="V411" i="31"/>
  <c r="V412" i="31"/>
  <c r="V413" i="31"/>
  <c r="V414" i="31"/>
  <c r="V415" i="31"/>
  <c r="V416" i="31"/>
  <c r="V417" i="31"/>
  <c r="V418" i="31"/>
  <c r="V419" i="31"/>
  <c r="V420" i="31"/>
  <c r="V421" i="31"/>
  <c r="V422" i="31"/>
  <c r="V423" i="31"/>
  <c r="V424" i="31"/>
  <c r="V425" i="31"/>
  <c r="V426" i="31"/>
  <c r="V427" i="31"/>
  <c r="V428" i="31"/>
  <c r="V429" i="31"/>
  <c r="V430" i="31"/>
  <c r="V431" i="31"/>
  <c r="V432" i="31"/>
  <c r="V433" i="31"/>
  <c r="V434" i="31"/>
  <c r="V435" i="31"/>
  <c r="V436" i="31"/>
  <c r="BU10" i="31"/>
  <c r="BU9" i="31"/>
  <c r="BU8" i="31"/>
  <c r="BU7" i="31"/>
  <c r="BU6" i="31"/>
  <c r="BU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0" i="31"/>
  <c r="S41" i="31"/>
  <c r="S42" i="31"/>
  <c r="S43" i="31"/>
  <c r="S44" i="31"/>
  <c r="S45" i="31"/>
  <c r="S46" i="31"/>
  <c r="S47" i="31"/>
  <c r="S48" i="31"/>
  <c r="S49" i="31"/>
  <c r="S50" i="31"/>
  <c r="S51" i="31"/>
  <c r="S52" i="31"/>
  <c r="S53" i="31"/>
  <c r="S54" i="31"/>
  <c r="S55" i="31"/>
  <c r="S56" i="31"/>
  <c r="S57" i="31"/>
  <c r="S58" i="31"/>
  <c r="S59" i="31"/>
  <c r="S60" i="31"/>
  <c r="S61" i="31"/>
  <c r="S62" i="31"/>
  <c r="S63" i="31"/>
  <c r="S64" i="31"/>
  <c r="S65" i="31"/>
  <c r="S66" i="31"/>
  <c r="S67" i="31"/>
  <c r="S68" i="31"/>
  <c r="S69" i="31"/>
  <c r="S70" i="31"/>
  <c r="S71" i="31"/>
  <c r="S72" i="31"/>
  <c r="S73" i="31"/>
  <c r="S74" i="31"/>
  <c r="S75" i="31"/>
  <c r="S76" i="31"/>
  <c r="S77" i="31"/>
  <c r="S78" i="31"/>
  <c r="S79" i="31"/>
  <c r="S80" i="31"/>
  <c r="S81" i="31"/>
  <c r="S82" i="31"/>
  <c r="S83" i="31"/>
  <c r="S84" i="31"/>
  <c r="S85" i="31"/>
  <c r="S86" i="31"/>
  <c r="S87" i="31"/>
  <c r="S88" i="31"/>
  <c r="S89" i="31"/>
  <c r="S90" i="31"/>
  <c r="S91" i="31"/>
  <c r="S92" i="31"/>
  <c r="S93" i="31"/>
  <c r="S94" i="31"/>
  <c r="S95" i="31"/>
  <c r="S96" i="31"/>
  <c r="S97" i="31"/>
  <c r="S98" i="31"/>
  <c r="S99" i="31"/>
  <c r="S100" i="31"/>
  <c r="S101" i="31"/>
  <c r="S102" i="31"/>
  <c r="S103" i="31"/>
  <c r="S104" i="31"/>
  <c r="S105" i="31"/>
  <c r="S106" i="31"/>
  <c r="S107" i="31"/>
  <c r="S108" i="31"/>
  <c r="S109" i="31"/>
  <c r="S110" i="31"/>
  <c r="S111" i="31"/>
  <c r="S112" i="31"/>
  <c r="S113" i="31"/>
  <c r="S114" i="31"/>
  <c r="S115" i="31"/>
  <c r="S116" i="31"/>
  <c r="S117" i="31"/>
  <c r="S118" i="31"/>
  <c r="S119" i="31"/>
  <c r="S120" i="31"/>
  <c r="S121" i="31"/>
  <c r="S122" i="31"/>
  <c r="S123" i="31"/>
  <c r="S124" i="31"/>
  <c r="S125" i="31"/>
  <c r="S126" i="31"/>
  <c r="S127" i="31"/>
  <c r="S128" i="31"/>
  <c r="S129" i="31"/>
  <c r="S130" i="31"/>
  <c r="S131" i="31"/>
  <c r="S132" i="31"/>
  <c r="S133" i="31"/>
  <c r="S134" i="31"/>
  <c r="S135" i="31"/>
  <c r="S136" i="31"/>
  <c r="S137" i="31"/>
  <c r="S138" i="31"/>
  <c r="S139" i="31"/>
  <c r="S140" i="31"/>
  <c r="S141" i="31"/>
  <c r="S142" i="31"/>
  <c r="S143" i="31"/>
  <c r="S144" i="31"/>
  <c r="S145" i="31"/>
  <c r="S146" i="31"/>
  <c r="S147" i="31"/>
  <c r="S148" i="31"/>
  <c r="S149" i="31"/>
  <c r="S150" i="31"/>
  <c r="S151" i="31"/>
  <c r="S152" i="31"/>
  <c r="S153" i="31"/>
  <c r="S154" i="31"/>
  <c r="S155" i="31"/>
  <c r="S156" i="31"/>
  <c r="S157" i="31"/>
  <c r="S158" i="31"/>
  <c r="S159" i="31"/>
  <c r="S160" i="31"/>
  <c r="S161" i="31"/>
  <c r="S162" i="31"/>
  <c r="S163" i="31"/>
  <c r="S164" i="31"/>
  <c r="S165" i="31"/>
  <c r="S166" i="31"/>
  <c r="S167" i="31"/>
  <c r="S168" i="31"/>
  <c r="S169" i="31"/>
  <c r="S170" i="31"/>
  <c r="S171" i="31"/>
  <c r="S172" i="31"/>
  <c r="S173" i="31"/>
  <c r="S174" i="31"/>
  <c r="S175" i="31"/>
  <c r="S176" i="31"/>
  <c r="S177" i="31"/>
  <c r="S178" i="31"/>
  <c r="S179" i="31"/>
  <c r="S180" i="31"/>
  <c r="S181" i="31"/>
  <c r="S182" i="31"/>
  <c r="S183" i="31"/>
  <c r="S184" i="31"/>
  <c r="S185" i="31"/>
  <c r="S186" i="31"/>
  <c r="S187" i="31"/>
  <c r="S188" i="31"/>
  <c r="S189" i="31"/>
  <c r="S190" i="31"/>
  <c r="S191" i="31"/>
  <c r="S192" i="31"/>
  <c r="S193" i="31"/>
  <c r="S194" i="31"/>
  <c r="S195" i="31"/>
  <c r="S196" i="31"/>
  <c r="S197" i="31"/>
  <c r="S198" i="31"/>
  <c r="S199" i="31"/>
  <c r="S200" i="31"/>
  <c r="S201" i="31"/>
  <c r="S202" i="31"/>
  <c r="S203" i="31"/>
  <c r="S204" i="31"/>
  <c r="S205" i="31"/>
  <c r="S206" i="31"/>
  <c r="S207" i="31"/>
  <c r="S208" i="31"/>
  <c r="S209" i="31"/>
  <c r="S210" i="31"/>
  <c r="S211" i="31"/>
  <c r="S212" i="31"/>
  <c r="S213" i="31"/>
  <c r="S214" i="31"/>
  <c r="S215" i="31"/>
  <c r="S216" i="31"/>
  <c r="S217" i="31"/>
  <c r="S218" i="31"/>
  <c r="S219" i="31"/>
  <c r="S220" i="31"/>
  <c r="S221" i="31"/>
  <c r="S222" i="31"/>
  <c r="S223" i="31"/>
  <c r="S224" i="31"/>
  <c r="S225" i="31"/>
  <c r="S226" i="31"/>
  <c r="S227" i="31"/>
  <c r="S228" i="31"/>
  <c r="S229" i="31"/>
  <c r="S230" i="31"/>
  <c r="S231" i="31"/>
  <c r="S232" i="31"/>
  <c r="S233" i="31"/>
  <c r="S234" i="31"/>
  <c r="S235" i="31"/>
  <c r="S236" i="31"/>
  <c r="S237" i="31"/>
  <c r="S238" i="31"/>
  <c r="S239" i="31"/>
  <c r="S240" i="31"/>
  <c r="S241" i="31"/>
  <c r="S242" i="31"/>
  <c r="S243" i="31"/>
  <c r="S244" i="31"/>
  <c r="S245" i="31"/>
  <c r="S246" i="31"/>
  <c r="S247" i="31"/>
  <c r="S248" i="31"/>
  <c r="S249" i="31"/>
  <c r="S250" i="31"/>
  <c r="S251" i="31"/>
  <c r="S252" i="31"/>
  <c r="S253" i="31"/>
  <c r="S254" i="31"/>
  <c r="S255" i="31"/>
  <c r="S256" i="31"/>
  <c r="S257" i="31"/>
  <c r="S258" i="31"/>
  <c r="S259" i="31"/>
  <c r="S260" i="31"/>
  <c r="S261" i="31"/>
  <c r="S262" i="31"/>
  <c r="S263" i="31"/>
  <c r="S264" i="31"/>
  <c r="S265" i="31"/>
  <c r="S266" i="31"/>
  <c r="S267" i="31"/>
  <c r="S268" i="31"/>
  <c r="S269" i="31"/>
  <c r="S270" i="31"/>
  <c r="S271" i="31"/>
  <c r="S272" i="31"/>
  <c r="S273" i="31"/>
  <c r="S274" i="31"/>
  <c r="S275" i="31"/>
  <c r="S276" i="31"/>
  <c r="S277" i="31"/>
  <c r="S278" i="31"/>
  <c r="S279" i="31"/>
  <c r="S280" i="31"/>
  <c r="S281" i="31"/>
  <c r="S282" i="31"/>
  <c r="S283" i="31"/>
  <c r="S284" i="31"/>
  <c r="S285" i="31"/>
  <c r="S286" i="31"/>
  <c r="S287" i="31"/>
  <c r="S288" i="31"/>
  <c r="S289" i="31"/>
  <c r="S290" i="31"/>
  <c r="S291" i="31"/>
  <c r="S292" i="31"/>
  <c r="S293" i="31"/>
  <c r="S294" i="31"/>
  <c r="S295" i="31"/>
  <c r="S296" i="31"/>
  <c r="S297" i="31"/>
  <c r="S298" i="31"/>
  <c r="S299" i="31"/>
  <c r="S300" i="31"/>
  <c r="S301" i="31"/>
  <c r="S302" i="31"/>
  <c r="S303" i="31"/>
  <c r="S304" i="31"/>
  <c r="S305" i="31"/>
  <c r="S306" i="31"/>
  <c r="S307" i="31"/>
  <c r="S308" i="31"/>
  <c r="S309" i="31"/>
  <c r="S313" i="31"/>
  <c r="S314" i="31"/>
  <c r="S315" i="31"/>
  <c r="S316" i="31"/>
  <c r="S317" i="31"/>
  <c r="S318" i="31"/>
  <c r="S319" i="31"/>
  <c r="S320" i="31"/>
  <c r="S321" i="31"/>
  <c r="S322" i="31"/>
  <c r="S323" i="31"/>
  <c r="S324" i="31"/>
  <c r="S325" i="31"/>
  <c r="S326" i="31"/>
  <c r="S328" i="31"/>
  <c r="S329" i="31"/>
  <c r="S330" i="31"/>
  <c r="S331" i="31"/>
  <c r="S332" i="31"/>
  <c r="S333" i="31"/>
  <c r="S334" i="31"/>
  <c r="S335" i="31"/>
  <c r="S336" i="31"/>
  <c r="S337" i="31"/>
  <c r="S338" i="31"/>
  <c r="S339" i="31"/>
  <c r="S340" i="31"/>
  <c r="S341" i="31"/>
  <c r="S342" i="31"/>
  <c r="S343" i="31"/>
  <c r="S344" i="31"/>
  <c r="S345" i="31"/>
  <c r="S346" i="31"/>
  <c r="S347" i="31"/>
  <c r="S348" i="31"/>
  <c r="S349" i="31"/>
  <c r="S350" i="31"/>
  <c r="S351" i="31"/>
  <c r="S352" i="31"/>
  <c r="S353" i="31"/>
  <c r="S354" i="31"/>
  <c r="S355" i="31"/>
  <c r="S356" i="31"/>
  <c r="S357" i="31"/>
  <c r="S358" i="31"/>
  <c r="S359" i="31"/>
  <c r="S360" i="31"/>
  <c r="S361" i="31"/>
  <c r="S362" i="31"/>
  <c r="S363" i="31"/>
  <c r="S364" i="31"/>
  <c r="S365" i="31"/>
  <c r="S366" i="31"/>
  <c r="S367" i="31"/>
  <c r="S368" i="31"/>
  <c r="S369" i="31"/>
  <c r="S370" i="31"/>
  <c r="S371" i="31"/>
  <c r="S372" i="31"/>
  <c r="S373" i="31"/>
  <c r="S374" i="31"/>
  <c r="S375" i="31"/>
  <c r="S376" i="31"/>
  <c r="S377" i="31"/>
  <c r="S378" i="31"/>
  <c r="S379" i="31"/>
  <c r="S380" i="31"/>
  <c r="S381" i="31"/>
  <c r="S382" i="31"/>
  <c r="S383" i="31"/>
  <c r="S384" i="31"/>
  <c r="S385" i="31"/>
  <c r="S386" i="31"/>
  <c r="S387" i="31"/>
  <c r="S388" i="31"/>
  <c r="S389" i="31"/>
  <c r="S390" i="31"/>
  <c r="S391" i="31"/>
  <c r="S392" i="31"/>
  <c r="S393" i="31"/>
  <c r="S394" i="31"/>
  <c r="S395" i="31"/>
  <c r="S396" i="31"/>
  <c r="S397" i="31"/>
  <c r="S398" i="31"/>
  <c r="S399" i="31"/>
  <c r="S400" i="31"/>
  <c r="S401" i="31"/>
  <c r="S402" i="31"/>
  <c r="S403" i="31"/>
  <c r="S404" i="31"/>
  <c r="S405" i="31"/>
  <c r="S406" i="31"/>
  <c r="S407" i="31"/>
  <c r="S408" i="31"/>
  <c r="S409" i="31"/>
  <c r="S410" i="31"/>
  <c r="S411" i="31"/>
  <c r="S412" i="31"/>
  <c r="S413" i="31"/>
  <c r="S414" i="31"/>
  <c r="S415" i="31"/>
  <c r="S416" i="31"/>
  <c r="S417" i="31"/>
  <c r="S418" i="31"/>
  <c r="S419" i="31"/>
  <c r="S420" i="31"/>
  <c r="S421" i="31"/>
  <c r="S422" i="31"/>
  <c r="S423" i="31"/>
  <c r="S424" i="31"/>
  <c r="S425" i="31"/>
  <c r="S426" i="31"/>
  <c r="S427" i="31"/>
  <c r="S428" i="31"/>
  <c r="S429" i="31"/>
  <c r="S430" i="31"/>
  <c r="S431" i="31"/>
  <c r="S432" i="31"/>
  <c r="S433" i="31"/>
  <c r="S434" i="31"/>
  <c r="S435" i="31"/>
  <c r="S436" i="31"/>
  <c r="BT10" i="31"/>
  <c r="BT9" i="31"/>
  <c r="BT8" i="31"/>
  <c r="BT7" i="31"/>
  <c r="BT6" i="31"/>
  <c r="BT5" i="31"/>
  <c r="P6" i="31"/>
  <c r="P7" i="31"/>
  <c r="P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P172" i="31"/>
  <c r="P173" i="31"/>
  <c r="P174" i="31"/>
  <c r="P175" i="31"/>
  <c r="P176" i="31"/>
  <c r="P177" i="31"/>
  <c r="P178" i="31"/>
  <c r="P179" i="31"/>
  <c r="P180" i="31"/>
  <c r="P181" i="31"/>
  <c r="P182" i="31"/>
  <c r="P183" i="31"/>
  <c r="P184" i="31"/>
  <c r="P185" i="31"/>
  <c r="P186" i="31"/>
  <c r="P187" i="31"/>
  <c r="P188" i="31"/>
  <c r="P189" i="31"/>
  <c r="P190" i="31"/>
  <c r="P191" i="31"/>
  <c r="P192" i="31"/>
  <c r="P193" i="31"/>
  <c r="P194" i="31"/>
  <c r="P195" i="31"/>
  <c r="P196" i="31"/>
  <c r="P197" i="31"/>
  <c r="P198" i="31"/>
  <c r="P199" i="31"/>
  <c r="P200" i="31"/>
  <c r="P201" i="31"/>
  <c r="P202" i="31"/>
  <c r="P203" i="31"/>
  <c r="P204" i="31"/>
  <c r="P205" i="31"/>
  <c r="P206" i="31"/>
  <c r="P207" i="31"/>
  <c r="P208" i="31"/>
  <c r="P209" i="31"/>
  <c r="P210" i="31"/>
  <c r="P211" i="31"/>
  <c r="P212" i="31"/>
  <c r="P213" i="31"/>
  <c r="P214" i="31"/>
  <c r="P215" i="31"/>
  <c r="P216" i="31"/>
  <c r="P217" i="31"/>
  <c r="P218" i="31"/>
  <c r="P219" i="31"/>
  <c r="P220" i="31"/>
  <c r="P221" i="31"/>
  <c r="P222" i="31"/>
  <c r="P223" i="31"/>
  <c r="P224" i="31"/>
  <c r="P225" i="31"/>
  <c r="P226" i="31"/>
  <c r="P227" i="31"/>
  <c r="P228" i="31"/>
  <c r="P229" i="31"/>
  <c r="P230" i="31"/>
  <c r="P231" i="31"/>
  <c r="P232" i="31"/>
  <c r="P233" i="31"/>
  <c r="P234" i="31"/>
  <c r="P235" i="31"/>
  <c r="P236" i="31"/>
  <c r="P237" i="31"/>
  <c r="P238" i="31"/>
  <c r="P239" i="31"/>
  <c r="P240" i="31"/>
  <c r="P241" i="31"/>
  <c r="P242" i="31"/>
  <c r="P243" i="31"/>
  <c r="P244" i="31"/>
  <c r="P245" i="31"/>
  <c r="P246" i="31"/>
  <c r="P247" i="31"/>
  <c r="P248" i="31"/>
  <c r="P249" i="31"/>
  <c r="P250" i="31"/>
  <c r="P251" i="31"/>
  <c r="P252" i="31"/>
  <c r="P253" i="31"/>
  <c r="P254" i="31"/>
  <c r="P255" i="31"/>
  <c r="P256" i="31"/>
  <c r="P257" i="31"/>
  <c r="P258" i="31"/>
  <c r="P259" i="31"/>
  <c r="P260" i="31"/>
  <c r="P261" i="31"/>
  <c r="P262" i="31"/>
  <c r="P263" i="31"/>
  <c r="P264" i="31"/>
  <c r="P265" i="31"/>
  <c r="P266" i="31"/>
  <c r="P267" i="31"/>
  <c r="P268" i="31"/>
  <c r="P269" i="31"/>
  <c r="P270" i="31"/>
  <c r="P271" i="31"/>
  <c r="P272" i="31"/>
  <c r="P273" i="31"/>
  <c r="P274" i="31"/>
  <c r="P275" i="31"/>
  <c r="P276" i="31"/>
  <c r="P277" i="31"/>
  <c r="P278" i="31"/>
  <c r="P279" i="31"/>
  <c r="P280" i="31"/>
  <c r="P281" i="31"/>
  <c r="P282" i="31"/>
  <c r="P283" i="31"/>
  <c r="P284" i="31"/>
  <c r="P285" i="31"/>
  <c r="P286" i="31"/>
  <c r="P287" i="31"/>
  <c r="P288" i="31"/>
  <c r="P289" i="31"/>
  <c r="P290" i="31"/>
  <c r="P291" i="31"/>
  <c r="P292" i="31"/>
  <c r="P293" i="31"/>
  <c r="P294" i="31"/>
  <c r="P295" i="31"/>
  <c r="P296" i="31"/>
  <c r="P297" i="31"/>
  <c r="P298" i="31"/>
  <c r="P299" i="31"/>
  <c r="P300" i="31"/>
  <c r="P301" i="31"/>
  <c r="P302" i="31"/>
  <c r="P303" i="31"/>
  <c r="P304" i="31"/>
  <c r="P305" i="31"/>
  <c r="P306" i="31"/>
  <c r="P307" i="31"/>
  <c r="P308" i="31"/>
  <c r="P309" i="31"/>
  <c r="P313" i="31"/>
  <c r="P314" i="31"/>
  <c r="P315" i="31"/>
  <c r="P316" i="31"/>
  <c r="P317" i="31"/>
  <c r="P318" i="31"/>
  <c r="P319" i="31"/>
  <c r="P320" i="31"/>
  <c r="P321" i="31"/>
  <c r="P322" i="31"/>
  <c r="P323" i="31"/>
  <c r="P324" i="31"/>
  <c r="P325" i="31"/>
  <c r="P326" i="31"/>
  <c r="P328" i="31"/>
  <c r="P329" i="31"/>
  <c r="P330" i="31"/>
  <c r="P331" i="31"/>
  <c r="P332" i="31"/>
  <c r="P333" i="31"/>
  <c r="P334" i="31"/>
  <c r="P335" i="31"/>
  <c r="P336" i="31"/>
  <c r="P337" i="31"/>
  <c r="P338" i="31"/>
  <c r="P339" i="31"/>
  <c r="P340" i="31"/>
  <c r="P341" i="31"/>
  <c r="P342" i="31"/>
  <c r="P343" i="31"/>
  <c r="P344" i="31"/>
  <c r="P345" i="31"/>
  <c r="P346" i="31"/>
  <c r="P347" i="31"/>
  <c r="P348" i="31"/>
  <c r="P349" i="31"/>
  <c r="P350" i="31"/>
  <c r="P351" i="31"/>
  <c r="P352" i="31"/>
  <c r="P353" i="31"/>
  <c r="P354" i="31"/>
  <c r="P355" i="31"/>
  <c r="P356" i="31"/>
  <c r="P357" i="31"/>
  <c r="P358" i="31"/>
  <c r="P359" i="31"/>
  <c r="P360" i="31"/>
  <c r="P361" i="31"/>
  <c r="P362" i="31"/>
  <c r="P363" i="31"/>
  <c r="P364" i="31"/>
  <c r="P365" i="31"/>
  <c r="P366" i="31"/>
  <c r="P367" i="31"/>
  <c r="P368" i="31"/>
  <c r="P369" i="31"/>
  <c r="P370" i="31"/>
  <c r="P371" i="31"/>
  <c r="P372" i="31"/>
  <c r="P373" i="31"/>
  <c r="P374" i="31"/>
  <c r="P375" i="31"/>
  <c r="P376" i="31"/>
  <c r="P377" i="31"/>
  <c r="P378" i="31"/>
  <c r="P379" i="31"/>
  <c r="P380" i="31"/>
  <c r="P381" i="31"/>
  <c r="P382" i="31"/>
  <c r="P383" i="31"/>
  <c r="P384" i="31"/>
  <c r="P385" i="31"/>
  <c r="P386" i="31"/>
  <c r="P387" i="31"/>
  <c r="P388" i="31"/>
  <c r="P389" i="31"/>
  <c r="P390" i="31"/>
  <c r="P391" i="31"/>
  <c r="P392" i="31"/>
  <c r="P393" i="31"/>
  <c r="P394" i="31"/>
  <c r="P395" i="31"/>
  <c r="P396" i="31"/>
  <c r="P397" i="31"/>
  <c r="P398" i="31"/>
  <c r="P399" i="31"/>
  <c r="P400" i="31"/>
  <c r="P401" i="31"/>
  <c r="P402" i="31"/>
  <c r="P403" i="31"/>
  <c r="P404" i="31"/>
  <c r="P405" i="31"/>
  <c r="P406" i="31"/>
  <c r="P407" i="31"/>
  <c r="P408" i="31"/>
  <c r="P409" i="31"/>
  <c r="P410" i="31"/>
  <c r="P411" i="31"/>
  <c r="P412" i="31"/>
  <c r="P413" i="31"/>
  <c r="P414" i="31"/>
  <c r="P415" i="31"/>
  <c r="P416" i="31"/>
  <c r="P417" i="31"/>
  <c r="P418" i="31"/>
  <c r="P419" i="31"/>
  <c r="P420" i="31"/>
  <c r="P421" i="31"/>
  <c r="P422" i="31"/>
  <c r="P423" i="31"/>
  <c r="P424" i="31"/>
  <c r="P425" i="31"/>
  <c r="P426" i="31"/>
  <c r="P427" i="31"/>
  <c r="P428" i="31"/>
  <c r="P429" i="31"/>
  <c r="P430" i="31"/>
  <c r="P431" i="31"/>
  <c r="P432" i="31"/>
  <c r="P433" i="31"/>
  <c r="P434" i="31"/>
  <c r="P435" i="31"/>
  <c r="P436" i="31"/>
  <c r="BS10" i="31"/>
  <c r="BS9" i="31"/>
  <c r="BS8" i="31"/>
  <c r="BS7" i="31"/>
  <c r="BS6" i="31"/>
  <c r="BS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BR10" i="31"/>
  <c r="BR9" i="31"/>
  <c r="BR8" i="31"/>
  <c r="BR7" i="31"/>
  <c r="BR6" i="31"/>
  <c r="BR5" i="31"/>
  <c r="AA6" i="3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69" i="31"/>
  <c r="AA70" i="31"/>
  <c r="AA71" i="31"/>
  <c r="AA72" i="31"/>
  <c r="AA73" i="31"/>
  <c r="AA74" i="31"/>
  <c r="AA75" i="31"/>
  <c r="AA76" i="31"/>
  <c r="AA77" i="31"/>
  <c r="AA78" i="31"/>
  <c r="AA79" i="31"/>
  <c r="AA80" i="31"/>
  <c r="AA81" i="31"/>
  <c r="AA82" i="31"/>
  <c r="AA83" i="31"/>
  <c r="AA84" i="31"/>
  <c r="AA85" i="31"/>
  <c r="AA86" i="31"/>
  <c r="AA87" i="31"/>
  <c r="AA88" i="31"/>
  <c r="AA89" i="31"/>
  <c r="AA90" i="31"/>
  <c r="AA91" i="31"/>
  <c r="AA92" i="31"/>
  <c r="AA93" i="31"/>
  <c r="AA94" i="31"/>
  <c r="AA95" i="31"/>
  <c r="AA96" i="31"/>
  <c r="AA97" i="31"/>
  <c r="AA98" i="31"/>
  <c r="AA99" i="31"/>
  <c r="AA100" i="31"/>
  <c r="AA101" i="31"/>
  <c r="AA102" i="31"/>
  <c r="AA103" i="31"/>
  <c r="AA104" i="31"/>
  <c r="AA105" i="31"/>
  <c r="AA106" i="31"/>
  <c r="AA107" i="31"/>
  <c r="AA108" i="31"/>
  <c r="AA109" i="31"/>
  <c r="AA110" i="31"/>
  <c r="AA111" i="31"/>
  <c r="AA112" i="31"/>
  <c r="AA113" i="31"/>
  <c r="AA114" i="31"/>
  <c r="AA115" i="31"/>
  <c r="AA116" i="31"/>
  <c r="AA117" i="31"/>
  <c r="AA118" i="31"/>
  <c r="AA119" i="31"/>
  <c r="AA120" i="31"/>
  <c r="AA121" i="31"/>
  <c r="AA122" i="31"/>
  <c r="AA123" i="31"/>
  <c r="AA124" i="31"/>
  <c r="AA125" i="31"/>
  <c r="AA126" i="31"/>
  <c r="AA127" i="31"/>
  <c r="AA128" i="31"/>
  <c r="AA129" i="3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AA204" i="31"/>
  <c r="AA205" i="31"/>
  <c r="AA206" i="31"/>
  <c r="AA207" i="31"/>
  <c r="AA208" i="31"/>
  <c r="AA209" i="31"/>
  <c r="AA210" i="31"/>
  <c r="AA211" i="31"/>
  <c r="AA212" i="31"/>
  <c r="AA213" i="31"/>
  <c r="AA214" i="31"/>
  <c r="AA215" i="31"/>
  <c r="AA216" i="31"/>
  <c r="AA217" i="31"/>
  <c r="AA218" i="31"/>
  <c r="AA219" i="31"/>
  <c r="AA220" i="31"/>
  <c r="AA221" i="31"/>
  <c r="AA222" i="31"/>
  <c r="AA223" i="31"/>
  <c r="AA224" i="31"/>
  <c r="AA225" i="31"/>
  <c r="AA226" i="31"/>
  <c r="AA227" i="31"/>
  <c r="AA228" i="31"/>
  <c r="AA229" i="31"/>
  <c r="AA230" i="31"/>
  <c r="AA231" i="31"/>
  <c r="AA232" i="31"/>
  <c r="AA233" i="31"/>
  <c r="AA234" i="31"/>
  <c r="AA235" i="31"/>
  <c r="AA236" i="31"/>
  <c r="AA237" i="31"/>
  <c r="AA238" i="31"/>
  <c r="AA239" i="31"/>
  <c r="AA240" i="31"/>
  <c r="AA241" i="31"/>
  <c r="AA242" i="31"/>
  <c r="AA243" i="31"/>
  <c r="AA244" i="31"/>
  <c r="AA245" i="31"/>
  <c r="AA246" i="31"/>
  <c r="AA247" i="31"/>
  <c r="AA248" i="31"/>
  <c r="AA249" i="31"/>
  <c r="AA250" i="31"/>
  <c r="AA251" i="31"/>
  <c r="AA252" i="31"/>
  <c r="AA253" i="31"/>
  <c r="AA254" i="31"/>
  <c r="AA255" i="31"/>
  <c r="AA256" i="31"/>
  <c r="AA257" i="31"/>
  <c r="AA258" i="31"/>
  <c r="AA259" i="31"/>
  <c r="AA260" i="31"/>
  <c r="AA261" i="31"/>
  <c r="AA262" i="31"/>
  <c r="AA263" i="31"/>
  <c r="AA264" i="31"/>
  <c r="AA265" i="31"/>
  <c r="AA266" i="31"/>
  <c r="AA267" i="31"/>
  <c r="AA268" i="31"/>
  <c r="AA269" i="31"/>
  <c r="AA270" i="31"/>
  <c r="AA271" i="31"/>
  <c r="AA272" i="31"/>
  <c r="AA273" i="31"/>
  <c r="AA274" i="31"/>
  <c r="AA275" i="31"/>
  <c r="AA276" i="31"/>
  <c r="AA277" i="31"/>
  <c r="AA278" i="31"/>
  <c r="AA279" i="31"/>
  <c r="AA280" i="31"/>
  <c r="AA281" i="31"/>
  <c r="AA282" i="31"/>
  <c r="AA283" i="31"/>
  <c r="AA284" i="31"/>
  <c r="AA285" i="31"/>
  <c r="AA286" i="31"/>
  <c r="AA287" i="31"/>
  <c r="AA288" i="31"/>
  <c r="AA289" i="31"/>
  <c r="AA290" i="31"/>
  <c r="AA291" i="31"/>
  <c r="AA292" i="31"/>
  <c r="AA293" i="31"/>
  <c r="AA294" i="31"/>
  <c r="AA295" i="31"/>
  <c r="AA296" i="31"/>
  <c r="AA297" i="31"/>
  <c r="AA298" i="31"/>
  <c r="AA299" i="31"/>
  <c r="AA300" i="31"/>
  <c r="AA301" i="31"/>
  <c r="AA302" i="31"/>
  <c r="AA303" i="31"/>
  <c r="AA304" i="31"/>
  <c r="AA305" i="31"/>
  <c r="AA306" i="31"/>
  <c r="AA307" i="31"/>
  <c r="AA308" i="31"/>
  <c r="AA315" i="31"/>
  <c r="AA316" i="31"/>
  <c r="AA317" i="31"/>
  <c r="AA318" i="31"/>
  <c r="AA319" i="31"/>
  <c r="AA320" i="31"/>
  <c r="AA321" i="31"/>
  <c r="AA322" i="31"/>
  <c r="AA323" i="31"/>
  <c r="AA324" i="31"/>
  <c r="AA325" i="31"/>
  <c r="AA326" i="31"/>
  <c r="AA328" i="31"/>
  <c r="AA329" i="31"/>
  <c r="AA330" i="31"/>
  <c r="AA331" i="31"/>
  <c r="AA332" i="31"/>
  <c r="AA333" i="31"/>
  <c r="AA334" i="31"/>
  <c r="AA335" i="31"/>
  <c r="AA336" i="31"/>
  <c r="AA337" i="31"/>
  <c r="AA338" i="31"/>
  <c r="AA339" i="31"/>
  <c r="AA340" i="31"/>
  <c r="AA341" i="31"/>
  <c r="AA342" i="31"/>
  <c r="AA343" i="31"/>
  <c r="AA344" i="31"/>
  <c r="AA345" i="31"/>
  <c r="AA346" i="31"/>
  <c r="AA347" i="31"/>
  <c r="AA348" i="31"/>
  <c r="AA349" i="31"/>
  <c r="AA350" i="31"/>
  <c r="AA351" i="31"/>
  <c r="AA352" i="31"/>
  <c r="AA353" i="31"/>
  <c r="AA354" i="31"/>
  <c r="AA355" i="31"/>
  <c r="AA356" i="31"/>
  <c r="AA357" i="31"/>
  <c r="AA358" i="31"/>
  <c r="AA359" i="31"/>
  <c r="AA360" i="31"/>
  <c r="AA361" i="31"/>
  <c r="AA362" i="31"/>
  <c r="AA363" i="31"/>
  <c r="AA364" i="31"/>
  <c r="AA365" i="31"/>
  <c r="AA366" i="31"/>
  <c r="AA367" i="31"/>
  <c r="AA368" i="31"/>
  <c r="AA369" i="31"/>
  <c r="AA370" i="31"/>
  <c r="AA371" i="31"/>
  <c r="AA372" i="31"/>
  <c r="AA373" i="31"/>
  <c r="AA374" i="31"/>
  <c r="AA375" i="31"/>
  <c r="AA376" i="31"/>
  <c r="AA377" i="31"/>
  <c r="AA378" i="31"/>
  <c r="AA379" i="31"/>
  <c r="AA380" i="31"/>
  <c r="AA381" i="31"/>
  <c r="AA382" i="31"/>
  <c r="AA383" i="31"/>
  <c r="AA384" i="31"/>
  <c r="AA385" i="31"/>
  <c r="AA386" i="31"/>
  <c r="AA387" i="31"/>
  <c r="AA388" i="31"/>
  <c r="AA389" i="31"/>
  <c r="AA390" i="31"/>
  <c r="AA391" i="31"/>
  <c r="AA392" i="31"/>
  <c r="AA393" i="31"/>
  <c r="AA394" i="31"/>
  <c r="AA395" i="31"/>
  <c r="AA396" i="31"/>
  <c r="AA397" i="31"/>
  <c r="AA398" i="31"/>
  <c r="AA399" i="31"/>
  <c r="AA400" i="31"/>
  <c r="AA401" i="31"/>
  <c r="AA402" i="31"/>
  <c r="AA403" i="31"/>
  <c r="AA404" i="31"/>
  <c r="AA405" i="31"/>
  <c r="AA406" i="31"/>
  <c r="AA407" i="31"/>
  <c r="AA408" i="31"/>
  <c r="AA409" i="31"/>
  <c r="AA410" i="31"/>
  <c r="AA411" i="31"/>
  <c r="AA412" i="31"/>
  <c r="AA413" i="31"/>
  <c r="AA414" i="31"/>
  <c r="AA415" i="31"/>
  <c r="AA416" i="31"/>
  <c r="AA417" i="31"/>
  <c r="AA418" i="31"/>
  <c r="AA419" i="31"/>
  <c r="AA420" i="31"/>
  <c r="AA421" i="31"/>
  <c r="AA422" i="31"/>
  <c r="AA423" i="31"/>
  <c r="AA424" i="31"/>
  <c r="AA425" i="31"/>
  <c r="AA426" i="31"/>
  <c r="AA427" i="31"/>
  <c r="AA428" i="31"/>
  <c r="AA429" i="31"/>
  <c r="AA430" i="31"/>
  <c r="AA431" i="31"/>
  <c r="AA432" i="31"/>
  <c r="AA433" i="31"/>
  <c r="AA434" i="31"/>
  <c r="AA435" i="31"/>
  <c r="AA436" i="31"/>
  <c r="BP10" i="31"/>
  <c r="BP9" i="31"/>
  <c r="BP8" i="31"/>
  <c r="BP7" i="31"/>
  <c r="BP6" i="31"/>
  <c r="BP5" i="31"/>
  <c r="U6" i="31"/>
  <c r="U7" i="31"/>
  <c r="U8" i="31"/>
  <c r="U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0" i="31"/>
  <c r="U41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4" i="31"/>
  <c r="U55" i="31"/>
  <c r="U56" i="31"/>
  <c r="U57" i="31"/>
  <c r="U58" i="31"/>
  <c r="U59" i="31"/>
  <c r="U60" i="31"/>
  <c r="U61" i="31"/>
  <c r="U62" i="31"/>
  <c r="U63" i="31"/>
  <c r="U64" i="31"/>
  <c r="U65" i="31"/>
  <c r="U66" i="31"/>
  <c r="U67" i="31"/>
  <c r="U68" i="31"/>
  <c r="U69" i="31"/>
  <c r="U70" i="31"/>
  <c r="U71" i="31"/>
  <c r="U72" i="31"/>
  <c r="U73" i="31"/>
  <c r="U74" i="31"/>
  <c r="U75" i="31"/>
  <c r="U76" i="31"/>
  <c r="U77" i="31"/>
  <c r="U78" i="31"/>
  <c r="U79" i="31"/>
  <c r="U80" i="31"/>
  <c r="U81" i="31"/>
  <c r="U82" i="31"/>
  <c r="U83" i="31"/>
  <c r="U84" i="31"/>
  <c r="U85" i="31"/>
  <c r="U86" i="31"/>
  <c r="U87" i="31"/>
  <c r="U88" i="31"/>
  <c r="U89" i="31"/>
  <c r="U90" i="31"/>
  <c r="U91" i="31"/>
  <c r="U92" i="31"/>
  <c r="U93" i="31"/>
  <c r="U94" i="31"/>
  <c r="U95" i="31"/>
  <c r="U96" i="31"/>
  <c r="U97" i="31"/>
  <c r="U98" i="31"/>
  <c r="U99" i="31"/>
  <c r="U100" i="31"/>
  <c r="U101" i="31"/>
  <c r="U102" i="31"/>
  <c r="U103" i="31"/>
  <c r="U104" i="31"/>
  <c r="U105" i="31"/>
  <c r="U106" i="31"/>
  <c r="U107" i="31"/>
  <c r="U108" i="31"/>
  <c r="U109" i="31"/>
  <c r="U110" i="31"/>
  <c r="U111" i="31"/>
  <c r="U112" i="31"/>
  <c r="U113" i="31"/>
  <c r="U114" i="31"/>
  <c r="U115" i="31"/>
  <c r="U116" i="31"/>
  <c r="U117" i="31"/>
  <c r="U118" i="31"/>
  <c r="U119" i="31"/>
  <c r="U120" i="31"/>
  <c r="U121" i="31"/>
  <c r="U122" i="31"/>
  <c r="U123" i="31"/>
  <c r="U124" i="31"/>
  <c r="U125" i="31"/>
  <c r="U126" i="31"/>
  <c r="U127" i="31"/>
  <c r="U128" i="31"/>
  <c r="U129" i="31"/>
  <c r="U130" i="31"/>
  <c r="U131" i="31"/>
  <c r="U132" i="31"/>
  <c r="U133" i="31"/>
  <c r="U134" i="31"/>
  <c r="U135" i="31"/>
  <c r="U136" i="31"/>
  <c r="U137" i="31"/>
  <c r="U138" i="31"/>
  <c r="U139" i="31"/>
  <c r="U140" i="31"/>
  <c r="U141" i="31"/>
  <c r="U142" i="31"/>
  <c r="U143" i="31"/>
  <c r="U144" i="31"/>
  <c r="U145" i="31"/>
  <c r="U146" i="31"/>
  <c r="U147" i="31"/>
  <c r="U148" i="31"/>
  <c r="U149" i="31"/>
  <c r="U150" i="31"/>
  <c r="U151" i="31"/>
  <c r="U152" i="31"/>
  <c r="U153" i="31"/>
  <c r="U154" i="31"/>
  <c r="U155" i="31"/>
  <c r="U156" i="31"/>
  <c r="U157" i="31"/>
  <c r="U158" i="31"/>
  <c r="U159" i="31"/>
  <c r="U160" i="31"/>
  <c r="U161" i="31"/>
  <c r="U162" i="31"/>
  <c r="U163" i="31"/>
  <c r="U164" i="31"/>
  <c r="U165" i="31"/>
  <c r="U166" i="31"/>
  <c r="U167" i="31"/>
  <c r="U168" i="31"/>
  <c r="U169" i="31"/>
  <c r="U170" i="31"/>
  <c r="U171" i="31"/>
  <c r="U172" i="31"/>
  <c r="U173" i="31"/>
  <c r="U174" i="31"/>
  <c r="U175" i="31"/>
  <c r="U176" i="31"/>
  <c r="U177" i="31"/>
  <c r="U178" i="31"/>
  <c r="U179" i="31"/>
  <c r="U180" i="31"/>
  <c r="U181" i="31"/>
  <c r="U182" i="31"/>
  <c r="U183" i="31"/>
  <c r="U184" i="31"/>
  <c r="U185" i="31"/>
  <c r="U186" i="31"/>
  <c r="U187" i="31"/>
  <c r="U188" i="31"/>
  <c r="U189" i="31"/>
  <c r="U190" i="31"/>
  <c r="U191" i="31"/>
  <c r="U192" i="31"/>
  <c r="U193" i="31"/>
  <c r="U194" i="31"/>
  <c r="U195" i="31"/>
  <c r="U196" i="31"/>
  <c r="U197" i="31"/>
  <c r="U198" i="31"/>
  <c r="U199" i="31"/>
  <c r="U200" i="31"/>
  <c r="U201" i="31"/>
  <c r="U202" i="31"/>
  <c r="U203" i="31"/>
  <c r="U204" i="31"/>
  <c r="U205" i="31"/>
  <c r="U206" i="31"/>
  <c r="U207" i="31"/>
  <c r="U208" i="31"/>
  <c r="U209" i="31"/>
  <c r="U210" i="31"/>
  <c r="U211" i="31"/>
  <c r="U212" i="31"/>
  <c r="U213" i="31"/>
  <c r="U214" i="31"/>
  <c r="U215" i="31"/>
  <c r="U216" i="31"/>
  <c r="U217" i="31"/>
  <c r="U218" i="31"/>
  <c r="U219" i="31"/>
  <c r="U220" i="31"/>
  <c r="U221" i="31"/>
  <c r="U222" i="31"/>
  <c r="U223" i="31"/>
  <c r="U224" i="31"/>
  <c r="U225" i="31"/>
  <c r="U226" i="31"/>
  <c r="U227" i="31"/>
  <c r="U228" i="31"/>
  <c r="U229" i="31"/>
  <c r="U230" i="31"/>
  <c r="U231" i="31"/>
  <c r="U232" i="31"/>
  <c r="U233" i="31"/>
  <c r="U234" i="31"/>
  <c r="U235" i="31"/>
  <c r="U236" i="31"/>
  <c r="U237" i="31"/>
  <c r="U238" i="31"/>
  <c r="U239" i="31"/>
  <c r="U240" i="31"/>
  <c r="U241" i="31"/>
  <c r="U242" i="31"/>
  <c r="U243" i="31"/>
  <c r="U244" i="31"/>
  <c r="U245" i="31"/>
  <c r="U246" i="31"/>
  <c r="U247" i="31"/>
  <c r="U248" i="31"/>
  <c r="U249" i="31"/>
  <c r="U250" i="31"/>
  <c r="U251" i="31"/>
  <c r="U252" i="31"/>
  <c r="U253" i="31"/>
  <c r="U254" i="31"/>
  <c r="U255" i="31"/>
  <c r="U256" i="31"/>
  <c r="U257" i="31"/>
  <c r="U258" i="31"/>
  <c r="U259" i="31"/>
  <c r="U260" i="31"/>
  <c r="U261" i="31"/>
  <c r="U262" i="31"/>
  <c r="U263" i="31"/>
  <c r="U264" i="31"/>
  <c r="U265" i="31"/>
  <c r="U266" i="31"/>
  <c r="U267" i="31"/>
  <c r="U268" i="31"/>
  <c r="U269" i="31"/>
  <c r="U270" i="31"/>
  <c r="U271" i="31"/>
  <c r="U272" i="31"/>
  <c r="U273" i="31"/>
  <c r="U274" i="31"/>
  <c r="U275" i="31"/>
  <c r="U276" i="31"/>
  <c r="U277" i="31"/>
  <c r="U278" i="31"/>
  <c r="U279" i="31"/>
  <c r="U280" i="31"/>
  <c r="U281" i="31"/>
  <c r="U282" i="31"/>
  <c r="U283" i="31"/>
  <c r="U284" i="31"/>
  <c r="U285" i="31"/>
  <c r="U286" i="31"/>
  <c r="U287" i="31"/>
  <c r="U288" i="31"/>
  <c r="U289" i="31"/>
  <c r="U290" i="31"/>
  <c r="U291" i="31"/>
  <c r="U292" i="31"/>
  <c r="U293" i="31"/>
  <c r="U294" i="31"/>
  <c r="U295" i="31"/>
  <c r="U296" i="31"/>
  <c r="U297" i="31"/>
  <c r="U298" i="31"/>
  <c r="U299" i="31"/>
  <c r="U300" i="31"/>
  <c r="U301" i="31"/>
  <c r="U302" i="31"/>
  <c r="U303" i="31"/>
  <c r="U304" i="31"/>
  <c r="U305" i="31"/>
  <c r="U306" i="31"/>
  <c r="U307" i="31"/>
  <c r="U308" i="31"/>
  <c r="U309" i="31"/>
  <c r="U313" i="31"/>
  <c r="U314" i="31"/>
  <c r="U315" i="31"/>
  <c r="U316" i="31"/>
  <c r="U317" i="31"/>
  <c r="U318" i="31"/>
  <c r="U319" i="31"/>
  <c r="U320" i="31"/>
  <c r="U321" i="31"/>
  <c r="U322" i="31"/>
  <c r="U323" i="31"/>
  <c r="U324" i="31"/>
  <c r="U325" i="31"/>
  <c r="U326" i="31"/>
  <c r="U328" i="31"/>
  <c r="U329" i="31"/>
  <c r="U330" i="31"/>
  <c r="U331" i="31"/>
  <c r="U332" i="31"/>
  <c r="U333" i="31"/>
  <c r="U334" i="31"/>
  <c r="U335" i="31"/>
  <c r="U336" i="31"/>
  <c r="U337" i="31"/>
  <c r="U338" i="31"/>
  <c r="U339" i="31"/>
  <c r="U340" i="31"/>
  <c r="U341" i="31"/>
  <c r="U342" i="31"/>
  <c r="U343" i="31"/>
  <c r="U344" i="31"/>
  <c r="U345" i="31"/>
  <c r="U346" i="31"/>
  <c r="U347" i="31"/>
  <c r="U348" i="31"/>
  <c r="U349" i="31"/>
  <c r="U350" i="31"/>
  <c r="U351" i="31"/>
  <c r="U352" i="31"/>
  <c r="U353" i="31"/>
  <c r="U354" i="31"/>
  <c r="U355" i="31"/>
  <c r="U356" i="31"/>
  <c r="U357" i="31"/>
  <c r="U358" i="31"/>
  <c r="U359" i="31"/>
  <c r="U360" i="31"/>
  <c r="U361" i="31"/>
  <c r="U362" i="31"/>
  <c r="U363" i="31"/>
  <c r="U364" i="31"/>
  <c r="U365" i="31"/>
  <c r="U366" i="31"/>
  <c r="U367" i="31"/>
  <c r="U368" i="31"/>
  <c r="U369" i="31"/>
  <c r="U370" i="31"/>
  <c r="U371" i="31"/>
  <c r="U372" i="31"/>
  <c r="U373" i="31"/>
  <c r="U374" i="31"/>
  <c r="U375" i="31"/>
  <c r="U376" i="31"/>
  <c r="U377" i="31"/>
  <c r="U378" i="31"/>
  <c r="U379" i="31"/>
  <c r="U380" i="31"/>
  <c r="U381" i="31"/>
  <c r="U382" i="31"/>
  <c r="U383" i="31"/>
  <c r="U384" i="31"/>
  <c r="U385" i="31"/>
  <c r="U386" i="31"/>
  <c r="U387" i="31"/>
  <c r="U388" i="31"/>
  <c r="U389" i="31"/>
  <c r="U390" i="31"/>
  <c r="U391" i="31"/>
  <c r="U392" i="31"/>
  <c r="U393" i="31"/>
  <c r="U394" i="31"/>
  <c r="U395" i="31"/>
  <c r="U396" i="31"/>
  <c r="U397" i="31"/>
  <c r="U398" i="31"/>
  <c r="U399" i="31"/>
  <c r="U400" i="31"/>
  <c r="U401" i="31"/>
  <c r="U402" i="31"/>
  <c r="U403" i="31"/>
  <c r="U404" i="31"/>
  <c r="U405" i="31"/>
  <c r="U406" i="31"/>
  <c r="U407" i="31"/>
  <c r="U408" i="31"/>
  <c r="U409" i="31"/>
  <c r="U410" i="31"/>
  <c r="U411" i="31"/>
  <c r="U412" i="31"/>
  <c r="U413" i="31"/>
  <c r="U414" i="31"/>
  <c r="U415" i="31"/>
  <c r="U416" i="31"/>
  <c r="U417" i="31"/>
  <c r="U418" i="31"/>
  <c r="U419" i="31"/>
  <c r="U420" i="31"/>
  <c r="U421" i="31"/>
  <c r="U422" i="31"/>
  <c r="U423" i="31"/>
  <c r="U424" i="31"/>
  <c r="U425" i="31"/>
  <c r="U426" i="31"/>
  <c r="U427" i="31"/>
  <c r="U428" i="31"/>
  <c r="U429" i="31"/>
  <c r="U430" i="31"/>
  <c r="U431" i="31"/>
  <c r="U432" i="31"/>
  <c r="U433" i="31"/>
  <c r="U434" i="31"/>
  <c r="U435" i="31"/>
  <c r="U436" i="31"/>
  <c r="BN10" i="31"/>
  <c r="BN9" i="31"/>
  <c r="BN8" i="31"/>
  <c r="BN7" i="31"/>
  <c r="BN6" i="31"/>
  <c r="BN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4" i="31"/>
  <c r="R55" i="31"/>
  <c r="R56" i="31"/>
  <c r="R57" i="31"/>
  <c r="R58" i="31"/>
  <c r="R59" i="31"/>
  <c r="R60" i="31"/>
  <c r="R61" i="31"/>
  <c r="R62" i="31"/>
  <c r="R63" i="31"/>
  <c r="R64" i="31"/>
  <c r="R65" i="31"/>
  <c r="R66" i="31"/>
  <c r="R67" i="31"/>
  <c r="R68" i="31"/>
  <c r="R69" i="31"/>
  <c r="R70" i="31"/>
  <c r="R71" i="31"/>
  <c r="R72" i="31"/>
  <c r="R73" i="31"/>
  <c r="R74" i="31"/>
  <c r="R75" i="31"/>
  <c r="R76" i="31"/>
  <c r="R77" i="31"/>
  <c r="R78" i="31"/>
  <c r="R79" i="31"/>
  <c r="R80" i="31"/>
  <c r="R81" i="31"/>
  <c r="R82" i="31"/>
  <c r="R83" i="31"/>
  <c r="R84" i="31"/>
  <c r="R85" i="31"/>
  <c r="R86" i="31"/>
  <c r="R87" i="31"/>
  <c r="R88" i="31"/>
  <c r="R89" i="31"/>
  <c r="R90" i="31"/>
  <c r="R91" i="31"/>
  <c r="R92" i="31"/>
  <c r="R93" i="31"/>
  <c r="R94" i="31"/>
  <c r="R95" i="31"/>
  <c r="R96" i="31"/>
  <c r="R97" i="31"/>
  <c r="R98" i="31"/>
  <c r="R99" i="31"/>
  <c r="R100" i="31"/>
  <c r="R101" i="31"/>
  <c r="R102" i="31"/>
  <c r="R103" i="31"/>
  <c r="R104" i="31"/>
  <c r="R105" i="31"/>
  <c r="R106" i="31"/>
  <c r="R107" i="31"/>
  <c r="R108" i="31"/>
  <c r="R109" i="31"/>
  <c r="R110" i="31"/>
  <c r="R111" i="31"/>
  <c r="R112" i="31"/>
  <c r="R113" i="31"/>
  <c r="R114" i="31"/>
  <c r="R115" i="31"/>
  <c r="R116" i="31"/>
  <c r="R117" i="31"/>
  <c r="R118" i="31"/>
  <c r="R119" i="31"/>
  <c r="R120" i="31"/>
  <c r="R121" i="31"/>
  <c r="R122" i="31"/>
  <c r="R123" i="31"/>
  <c r="R124" i="31"/>
  <c r="R125" i="31"/>
  <c r="R126" i="31"/>
  <c r="R127" i="31"/>
  <c r="R128" i="31"/>
  <c r="R129" i="31"/>
  <c r="R130" i="31"/>
  <c r="R131" i="31"/>
  <c r="R132" i="31"/>
  <c r="R133" i="31"/>
  <c r="R134" i="31"/>
  <c r="R135" i="31"/>
  <c r="R136" i="31"/>
  <c r="R137" i="31"/>
  <c r="R138" i="31"/>
  <c r="R139" i="31"/>
  <c r="R140" i="31"/>
  <c r="R141" i="31"/>
  <c r="R142" i="31"/>
  <c r="R143" i="31"/>
  <c r="R144" i="31"/>
  <c r="R145" i="31"/>
  <c r="R146" i="31"/>
  <c r="R147" i="31"/>
  <c r="R148" i="31"/>
  <c r="R149" i="31"/>
  <c r="R150" i="31"/>
  <c r="R151" i="31"/>
  <c r="R152" i="31"/>
  <c r="R153" i="31"/>
  <c r="R154" i="31"/>
  <c r="R155" i="31"/>
  <c r="R156" i="31"/>
  <c r="R157" i="31"/>
  <c r="R158" i="31"/>
  <c r="R159" i="31"/>
  <c r="R160" i="31"/>
  <c r="R161" i="31"/>
  <c r="R162" i="31"/>
  <c r="R163" i="31"/>
  <c r="R164" i="31"/>
  <c r="R165" i="31"/>
  <c r="R166" i="31"/>
  <c r="R167" i="31"/>
  <c r="R168" i="31"/>
  <c r="R169" i="31"/>
  <c r="R170" i="31"/>
  <c r="R171" i="31"/>
  <c r="R172" i="31"/>
  <c r="R173" i="31"/>
  <c r="R174" i="31"/>
  <c r="R175" i="31"/>
  <c r="R176" i="31"/>
  <c r="R177" i="31"/>
  <c r="R178" i="31"/>
  <c r="R179" i="31"/>
  <c r="R180" i="31"/>
  <c r="R181" i="31"/>
  <c r="R182" i="31"/>
  <c r="R183" i="31"/>
  <c r="R184" i="31"/>
  <c r="R185" i="31"/>
  <c r="R186" i="31"/>
  <c r="R187" i="31"/>
  <c r="R188" i="31"/>
  <c r="R189" i="31"/>
  <c r="R190" i="31"/>
  <c r="R191" i="31"/>
  <c r="R192" i="31"/>
  <c r="R193" i="31"/>
  <c r="R194" i="31"/>
  <c r="R195" i="31"/>
  <c r="R196" i="31"/>
  <c r="R197" i="31"/>
  <c r="R198" i="31"/>
  <c r="R199" i="31"/>
  <c r="R200" i="31"/>
  <c r="R201" i="31"/>
  <c r="R202" i="31"/>
  <c r="R203" i="31"/>
  <c r="R204" i="31"/>
  <c r="R205" i="31"/>
  <c r="R206" i="31"/>
  <c r="R207" i="31"/>
  <c r="R208" i="31"/>
  <c r="R209" i="31"/>
  <c r="R210" i="31"/>
  <c r="R211" i="31"/>
  <c r="R212" i="31"/>
  <c r="R213" i="31"/>
  <c r="R214" i="31"/>
  <c r="R215" i="31"/>
  <c r="R216" i="31"/>
  <c r="R217" i="31"/>
  <c r="R218" i="31"/>
  <c r="R219" i="31"/>
  <c r="R220" i="31"/>
  <c r="R221" i="31"/>
  <c r="R222" i="31"/>
  <c r="R223" i="31"/>
  <c r="R224" i="31"/>
  <c r="R225" i="31"/>
  <c r="R226" i="31"/>
  <c r="R227" i="31"/>
  <c r="R228" i="31"/>
  <c r="R229" i="31"/>
  <c r="R230" i="31"/>
  <c r="R231" i="31"/>
  <c r="R232" i="31"/>
  <c r="R233" i="31"/>
  <c r="R234" i="31"/>
  <c r="R235" i="31"/>
  <c r="R236" i="31"/>
  <c r="R237" i="31"/>
  <c r="R238" i="31"/>
  <c r="R239" i="31"/>
  <c r="R240" i="31"/>
  <c r="R241" i="31"/>
  <c r="R242" i="31"/>
  <c r="R243" i="31"/>
  <c r="R244" i="31"/>
  <c r="R245" i="31"/>
  <c r="R246" i="31"/>
  <c r="R247" i="31"/>
  <c r="R248" i="31"/>
  <c r="R249" i="31"/>
  <c r="R250" i="31"/>
  <c r="R251" i="31"/>
  <c r="R252" i="31"/>
  <c r="R253" i="31"/>
  <c r="R254" i="31"/>
  <c r="R255" i="31"/>
  <c r="R256" i="31"/>
  <c r="R257" i="31"/>
  <c r="R258" i="31"/>
  <c r="R259" i="31"/>
  <c r="R260" i="31"/>
  <c r="R261" i="31"/>
  <c r="R262" i="31"/>
  <c r="R263" i="31"/>
  <c r="R264" i="31"/>
  <c r="R265" i="31"/>
  <c r="R266" i="31"/>
  <c r="R267" i="31"/>
  <c r="R268" i="31"/>
  <c r="R269" i="31"/>
  <c r="R270" i="31"/>
  <c r="R271" i="31"/>
  <c r="R272" i="31"/>
  <c r="R273" i="31"/>
  <c r="R274" i="31"/>
  <c r="R275" i="31"/>
  <c r="R276" i="31"/>
  <c r="R277" i="31"/>
  <c r="R278" i="31"/>
  <c r="R279" i="31"/>
  <c r="R280" i="31"/>
  <c r="R281" i="31"/>
  <c r="R282" i="31"/>
  <c r="R283" i="31"/>
  <c r="R284" i="31"/>
  <c r="R285" i="31"/>
  <c r="R286" i="31"/>
  <c r="R287" i="31"/>
  <c r="R288" i="31"/>
  <c r="R289" i="31"/>
  <c r="R290" i="31"/>
  <c r="R291" i="31"/>
  <c r="R292" i="31"/>
  <c r="R293" i="31"/>
  <c r="R294" i="31"/>
  <c r="R295" i="31"/>
  <c r="R296" i="31"/>
  <c r="R297" i="31"/>
  <c r="R298" i="31"/>
  <c r="R299" i="31"/>
  <c r="R300" i="31"/>
  <c r="R301" i="31"/>
  <c r="R302" i="31"/>
  <c r="R303" i="31"/>
  <c r="R304" i="31"/>
  <c r="R305" i="31"/>
  <c r="R306" i="31"/>
  <c r="R307" i="31"/>
  <c r="R308" i="31"/>
  <c r="R309" i="31"/>
  <c r="R313" i="31"/>
  <c r="R314" i="31"/>
  <c r="R315" i="31"/>
  <c r="R316" i="31"/>
  <c r="R317" i="31"/>
  <c r="R318" i="31"/>
  <c r="R319" i="31"/>
  <c r="R320" i="31"/>
  <c r="R321" i="31"/>
  <c r="R322" i="31"/>
  <c r="R323" i="31"/>
  <c r="R324" i="31"/>
  <c r="R325" i="31"/>
  <c r="R326" i="31"/>
  <c r="R328" i="31"/>
  <c r="R329" i="31"/>
  <c r="R330" i="31"/>
  <c r="R331" i="31"/>
  <c r="R332" i="31"/>
  <c r="R333" i="31"/>
  <c r="R334" i="31"/>
  <c r="R335" i="31"/>
  <c r="R336" i="31"/>
  <c r="R337" i="31"/>
  <c r="R338" i="31"/>
  <c r="R339" i="31"/>
  <c r="R340" i="31"/>
  <c r="R341" i="31"/>
  <c r="R342" i="31"/>
  <c r="R343" i="31"/>
  <c r="R344" i="31"/>
  <c r="R345" i="31"/>
  <c r="R346" i="31"/>
  <c r="R347" i="31"/>
  <c r="R348" i="31"/>
  <c r="R349" i="31"/>
  <c r="R350" i="31"/>
  <c r="R351" i="31"/>
  <c r="R352" i="31"/>
  <c r="R353" i="31"/>
  <c r="R354" i="31"/>
  <c r="R355" i="31"/>
  <c r="R356" i="31"/>
  <c r="R357" i="31"/>
  <c r="R358" i="31"/>
  <c r="R359" i="31"/>
  <c r="R360" i="31"/>
  <c r="R361" i="31"/>
  <c r="R362" i="31"/>
  <c r="R363" i="31"/>
  <c r="R364" i="31"/>
  <c r="R365" i="31"/>
  <c r="R366" i="31"/>
  <c r="R367" i="31"/>
  <c r="R368" i="31"/>
  <c r="R369" i="31"/>
  <c r="R370" i="31"/>
  <c r="R371" i="31"/>
  <c r="R372" i="31"/>
  <c r="R373" i="31"/>
  <c r="R374" i="31"/>
  <c r="R375" i="31"/>
  <c r="R376" i="31"/>
  <c r="R377" i="31"/>
  <c r="R378" i="31"/>
  <c r="R379" i="31"/>
  <c r="R380" i="31"/>
  <c r="R381" i="31"/>
  <c r="R382" i="31"/>
  <c r="R383" i="31"/>
  <c r="R384" i="31"/>
  <c r="R385" i="31"/>
  <c r="R386" i="31"/>
  <c r="R387" i="31"/>
  <c r="R388" i="31"/>
  <c r="R389" i="31"/>
  <c r="R390" i="31"/>
  <c r="R391" i="31"/>
  <c r="R392" i="31"/>
  <c r="R393" i="31"/>
  <c r="R394" i="31"/>
  <c r="R395" i="31"/>
  <c r="R396" i="31"/>
  <c r="R397" i="31"/>
  <c r="R398" i="31"/>
  <c r="R399" i="31"/>
  <c r="R400" i="31"/>
  <c r="R401" i="31"/>
  <c r="R402" i="31"/>
  <c r="R403" i="31"/>
  <c r="R404" i="31"/>
  <c r="R405" i="31"/>
  <c r="R406" i="31"/>
  <c r="R407" i="31"/>
  <c r="R408" i="31"/>
  <c r="R409" i="31"/>
  <c r="R410" i="31"/>
  <c r="R411" i="31"/>
  <c r="R412" i="31"/>
  <c r="R413" i="31"/>
  <c r="R414" i="31"/>
  <c r="R415" i="31"/>
  <c r="R416" i="31"/>
  <c r="R417" i="31"/>
  <c r="R418" i="31"/>
  <c r="R419" i="31"/>
  <c r="R420" i="31"/>
  <c r="R421" i="31"/>
  <c r="R422" i="31"/>
  <c r="R423" i="31"/>
  <c r="R424" i="31"/>
  <c r="R425" i="31"/>
  <c r="R426" i="31"/>
  <c r="R427" i="31"/>
  <c r="R428" i="31"/>
  <c r="R429" i="31"/>
  <c r="R430" i="31"/>
  <c r="R431" i="31"/>
  <c r="R432" i="31"/>
  <c r="R433" i="31"/>
  <c r="R434" i="31"/>
  <c r="R435" i="31"/>
  <c r="R436" i="31"/>
  <c r="BM10" i="31"/>
  <c r="BM9" i="31"/>
  <c r="BM8" i="31"/>
  <c r="BM7" i="31"/>
  <c r="BM6" i="31"/>
  <c r="BM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BL10" i="31"/>
  <c r="BL9" i="31"/>
  <c r="BL8" i="31"/>
  <c r="BL7" i="31"/>
  <c r="BL6" i="31"/>
  <c r="B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219" i="31"/>
  <c r="L220" i="31"/>
  <c r="L221" i="31"/>
  <c r="L222" i="31"/>
  <c r="L223" i="31"/>
  <c r="L224" i="31"/>
  <c r="L225" i="31"/>
  <c r="L226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2" i="31"/>
  <c r="L293" i="31"/>
  <c r="L294" i="31"/>
  <c r="L295" i="31"/>
  <c r="L296" i="31"/>
  <c r="L297" i="31"/>
  <c r="L298" i="31"/>
  <c r="L299" i="31"/>
  <c r="L300" i="31"/>
  <c r="L301" i="31"/>
  <c r="L302" i="31"/>
  <c r="L303" i="31"/>
  <c r="L304" i="31"/>
  <c r="L305" i="31"/>
  <c r="L306" i="31"/>
  <c r="L307" i="31"/>
  <c r="L308" i="31"/>
  <c r="L309" i="31"/>
  <c r="L313" i="31"/>
  <c r="L314" i="31"/>
  <c r="L315" i="31"/>
  <c r="L316" i="31"/>
  <c r="L317" i="31"/>
  <c r="L318" i="31"/>
  <c r="L319" i="31"/>
  <c r="L320" i="31"/>
  <c r="L321" i="31"/>
  <c r="L322" i="31"/>
  <c r="L323" i="31"/>
  <c r="L324" i="31"/>
  <c r="L325" i="31"/>
  <c r="L326" i="31"/>
  <c r="L328" i="31"/>
  <c r="L329" i="31"/>
  <c r="L330" i="31"/>
  <c r="L331" i="31"/>
  <c r="L332" i="31"/>
  <c r="L333" i="31"/>
  <c r="L334" i="31"/>
  <c r="L335" i="31"/>
  <c r="L336" i="31"/>
  <c r="L337" i="31"/>
  <c r="L338" i="31"/>
  <c r="L339" i="31"/>
  <c r="L340" i="31"/>
  <c r="L341" i="31"/>
  <c r="L342" i="31"/>
  <c r="L343" i="31"/>
  <c r="L344" i="31"/>
  <c r="L345" i="31"/>
  <c r="L346" i="31"/>
  <c r="L347" i="31"/>
  <c r="L348" i="31"/>
  <c r="L349" i="31"/>
  <c r="L350" i="31"/>
  <c r="L351" i="31"/>
  <c r="L352" i="31"/>
  <c r="L353" i="31"/>
  <c r="L354" i="31"/>
  <c r="L355" i="31"/>
  <c r="L356" i="31"/>
  <c r="L357" i="31"/>
  <c r="L358" i="31"/>
  <c r="L359" i="31"/>
  <c r="L360" i="31"/>
  <c r="L361" i="31"/>
  <c r="L362" i="31"/>
  <c r="L363" i="31"/>
  <c r="L364" i="31"/>
  <c r="L365" i="31"/>
  <c r="L366" i="31"/>
  <c r="L367" i="31"/>
  <c r="L368" i="31"/>
  <c r="L369" i="31"/>
  <c r="L370" i="31"/>
  <c r="L371" i="31"/>
  <c r="L372" i="31"/>
  <c r="L373" i="31"/>
  <c r="L374" i="31"/>
  <c r="L375" i="31"/>
  <c r="L376" i="31"/>
  <c r="L377" i="31"/>
  <c r="L378" i="31"/>
  <c r="L379" i="31"/>
  <c r="L380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8" i="31"/>
  <c r="L399" i="31"/>
  <c r="L400" i="31"/>
  <c r="L401" i="31"/>
  <c r="L402" i="31"/>
  <c r="L403" i="31"/>
  <c r="L404" i="31"/>
  <c r="L405" i="31"/>
  <c r="L406" i="31"/>
  <c r="L407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BK10" i="31"/>
  <c r="BK9" i="31"/>
  <c r="BK8" i="31"/>
  <c r="BK7" i="31"/>
  <c r="BK6" i="31"/>
  <c r="BK5" i="31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48" i="31"/>
  <c r="Z49" i="31"/>
  <c r="Z50" i="31"/>
  <c r="Z51" i="31"/>
  <c r="Z52" i="31"/>
  <c r="Z53" i="31"/>
  <c r="Z54" i="31"/>
  <c r="Z55" i="31"/>
  <c r="Z56" i="31"/>
  <c r="Z57" i="31"/>
  <c r="Z58" i="31"/>
  <c r="Z59" i="31"/>
  <c r="Z60" i="31"/>
  <c r="Z61" i="31"/>
  <c r="Z62" i="31"/>
  <c r="Z63" i="31"/>
  <c r="Z64" i="31"/>
  <c r="Z65" i="31"/>
  <c r="Z66" i="31"/>
  <c r="Z67" i="31"/>
  <c r="Z68" i="31"/>
  <c r="Z69" i="31"/>
  <c r="Z70" i="31"/>
  <c r="Z71" i="31"/>
  <c r="Z72" i="31"/>
  <c r="Z73" i="31"/>
  <c r="Z74" i="31"/>
  <c r="Z75" i="31"/>
  <c r="Z76" i="31"/>
  <c r="Z77" i="31"/>
  <c r="Z78" i="31"/>
  <c r="Z79" i="31"/>
  <c r="Z80" i="31"/>
  <c r="Z81" i="31"/>
  <c r="Z82" i="31"/>
  <c r="Z83" i="31"/>
  <c r="Z84" i="31"/>
  <c r="Z85" i="31"/>
  <c r="Z86" i="31"/>
  <c r="Z87" i="31"/>
  <c r="Z88" i="31"/>
  <c r="Z89" i="31"/>
  <c r="Z90" i="31"/>
  <c r="Z91" i="31"/>
  <c r="Z92" i="31"/>
  <c r="Z93" i="31"/>
  <c r="Z94" i="31"/>
  <c r="Z95" i="31"/>
  <c r="Z96" i="31"/>
  <c r="Z97" i="31"/>
  <c r="Z98" i="31"/>
  <c r="Z99" i="31"/>
  <c r="Z100" i="31"/>
  <c r="Z101" i="31"/>
  <c r="Z102" i="31"/>
  <c r="Z103" i="31"/>
  <c r="Z104" i="31"/>
  <c r="Z105" i="31"/>
  <c r="Z106" i="31"/>
  <c r="Z107" i="31"/>
  <c r="Z108" i="31"/>
  <c r="Z109" i="31"/>
  <c r="Z110" i="31"/>
  <c r="Z111" i="31"/>
  <c r="Z112" i="31"/>
  <c r="Z113" i="31"/>
  <c r="Z114" i="31"/>
  <c r="Z115" i="31"/>
  <c r="Z116" i="31"/>
  <c r="Z117" i="31"/>
  <c r="Z118" i="31"/>
  <c r="Z119" i="31"/>
  <c r="Z120" i="31"/>
  <c r="Z121" i="31"/>
  <c r="Z122" i="31"/>
  <c r="Z123" i="31"/>
  <c r="Z124" i="31"/>
  <c r="Z125" i="31"/>
  <c r="Z126" i="31"/>
  <c r="Z127" i="31"/>
  <c r="Z128" i="31"/>
  <c r="Z129" i="31"/>
  <c r="Z130" i="31"/>
  <c r="Z131" i="31"/>
  <c r="Z132" i="31"/>
  <c r="Z133" i="31"/>
  <c r="Z134" i="31"/>
  <c r="Z135" i="31"/>
  <c r="Z136" i="31"/>
  <c r="Z137" i="31"/>
  <c r="Z138" i="31"/>
  <c r="Z139" i="31"/>
  <c r="Z140" i="31"/>
  <c r="Z141" i="31"/>
  <c r="Z142" i="31"/>
  <c r="Z143" i="31"/>
  <c r="Z144" i="31"/>
  <c r="Z145" i="31"/>
  <c r="Z146" i="31"/>
  <c r="Z147" i="31"/>
  <c r="Z148" i="31"/>
  <c r="Z149" i="31"/>
  <c r="Z150" i="31"/>
  <c r="Z151" i="31"/>
  <c r="Z152" i="31"/>
  <c r="Z153" i="31"/>
  <c r="Z154" i="31"/>
  <c r="Z155" i="31"/>
  <c r="Z156" i="31"/>
  <c r="Z157" i="31"/>
  <c r="Z158" i="31"/>
  <c r="Z159" i="31"/>
  <c r="Z160" i="31"/>
  <c r="Z161" i="31"/>
  <c r="Z162" i="31"/>
  <c r="Z163" i="31"/>
  <c r="Z164" i="31"/>
  <c r="Z165" i="31"/>
  <c r="Z166" i="31"/>
  <c r="Z167" i="31"/>
  <c r="Z168" i="31"/>
  <c r="Z169" i="31"/>
  <c r="Z170" i="31"/>
  <c r="Z171" i="31"/>
  <c r="Z172" i="31"/>
  <c r="Z173" i="31"/>
  <c r="Z174" i="31"/>
  <c r="Z175" i="31"/>
  <c r="Z176" i="31"/>
  <c r="Z177" i="31"/>
  <c r="Z178" i="31"/>
  <c r="Z179" i="31"/>
  <c r="Z180" i="31"/>
  <c r="Z181" i="31"/>
  <c r="Z182" i="31"/>
  <c r="Z183" i="31"/>
  <c r="Z184" i="31"/>
  <c r="Z185" i="31"/>
  <c r="Z186" i="31"/>
  <c r="Z187" i="31"/>
  <c r="Z188" i="31"/>
  <c r="Z189" i="31"/>
  <c r="Z190" i="31"/>
  <c r="Z191" i="31"/>
  <c r="Z192" i="31"/>
  <c r="Z193" i="31"/>
  <c r="Z194" i="31"/>
  <c r="Z195" i="31"/>
  <c r="Z196" i="31"/>
  <c r="Z197" i="31"/>
  <c r="Z198" i="31"/>
  <c r="Z199" i="31"/>
  <c r="Z200" i="31"/>
  <c r="Z201" i="31"/>
  <c r="Z202" i="31"/>
  <c r="Z203" i="31"/>
  <c r="Z204" i="31"/>
  <c r="Z205" i="31"/>
  <c r="Z206" i="31"/>
  <c r="Z207" i="31"/>
  <c r="Z208" i="31"/>
  <c r="Z209" i="31"/>
  <c r="Z210" i="31"/>
  <c r="Z211" i="31"/>
  <c r="Z212" i="31"/>
  <c r="Z213" i="31"/>
  <c r="Z214" i="31"/>
  <c r="Z215" i="31"/>
  <c r="Z216" i="31"/>
  <c r="Z217" i="31"/>
  <c r="Z218" i="31"/>
  <c r="Z219" i="31"/>
  <c r="Z220" i="31"/>
  <c r="Z221" i="31"/>
  <c r="Z222" i="31"/>
  <c r="Z223" i="31"/>
  <c r="Z224" i="31"/>
  <c r="Z225" i="31"/>
  <c r="Z226" i="31"/>
  <c r="Z227" i="31"/>
  <c r="Z228" i="31"/>
  <c r="Z229" i="31"/>
  <c r="Z230" i="31"/>
  <c r="Z231" i="31"/>
  <c r="Z232" i="31"/>
  <c r="Z233" i="31"/>
  <c r="Z234" i="31"/>
  <c r="Z235" i="31"/>
  <c r="Z236" i="31"/>
  <c r="Z237" i="31"/>
  <c r="Z238" i="31"/>
  <c r="Z239" i="31"/>
  <c r="Z240" i="31"/>
  <c r="Z241" i="31"/>
  <c r="Z242" i="31"/>
  <c r="Z243" i="31"/>
  <c r="Z244" i="31"/>
  <c r="Z245" i="31"/>
  <c r="Z246" i="31"/>
  <c r="Z247" i="31"/>
  <c r="Z248" i="31"/>
  <c r="Z249" i="31"/>
  <c r="Z250" i="31"/>
  <c r="Z251" i="31"/>
  <c r="Z252" i="31"/>
  <c r="Z253" i="31"/>
  <c r="Z254" i="31"/>
  <c r="Z255" i="31"/>
  <c r="Z256" i="31"/>
  <c r="Z257" i="31"/>
  <c r="Z258" i="31"/>
  <c r="Z259" i="31"/>
  <c r="Z260" i="31"/>
  <c r="Z261" i="31"/>
  <c r="Z262" i="31"/>
  <c r="Z263" i="31"/>
  <c r="Z264" i="31"/>
  <c r="Z265" i="31"/>
  <c r="Z266" i="31"/>
  <c r="Z267" i="31"/>
  <c r="Z268" i="31"/>
  <c r="Z269" i="31"/>
  <c r="Z270" i="31"/>
  <c r="Z271" i="31"/>
  <c r="Z272" i="31"/>
  <c r="Z273" i="31"/>
  <c r="Z274" i="31"/>
  <c r="Z275" i="31"/>
  <c r="Z276" i="31"/>
  <c r="Z277" i="31"/>
  <c r="Z278" i="31"/>
  <c r="Z279" i="31"/>
  <c r="Z280" i="31"/>
  <c r="Z281" i="31"/>
  <c r="Z282" i="31"/>
  <c r="Z283" i="31"/>
  <c r="Z284" i="31"/>
  <c r="Z285" i="31"/>
  <c r="Z286" i="31"/>
  <c r="Z287" i="31"/>
  <c r="Z288" i="31"/>
  <c r="Z289" i="31"/>
  <c r="Z290" i="31"/>
  <c r="Z291" i="31"/>
  <c r="Z292" i="31"/>
  <c r="Z293" i="31"/>
  <c r="Z294" i="31"/>
  <c r="Z295" i="31"/>
  <c r="Z296" i="31"/>
  <c r="Z297" i="31"/>
  <c r="Z298" i="31"/>
  <c r="Z299" i="31"/>
  <c r="Z300" i="31"/>
  <c r="Z301" i="31"/>
  <c r="Z302" i="31"/>
  <c r="Z303" i="31"/>
  <c r="Z304" i="31"/>
  <c r="Z305" i="31"/>
  <c r="Z306" i="31"/>
  <c r="Z307" i="31"/>
  <c r="Z308" i="31"/>
  <c r="Z315" i="31"/>
  <c r="Z316" i="31"/>
  <c r="Z317" i="31"/>
  <c r="Z318" i="31"/>
  <c r="Z319" i="31"/>
  <c r="Z320" i="31"/>
  <c r="Z321" i="31"/>
  <c r="Z322" i="31"/>
  <c r="Z323" i="31"/>
  <c r="Z324" i="31"/>
  <c r="Z325" i="31"/>
  <c r="Z326" i="31"/>
  <c r="Z328" i="31"/>
  <c r="Z329" i="31"/>
  <c r="Z330" i="31"/>
  <c r="Z331" i="31"/>
  <c r="Z332" i="31"/>
  <c r="Z333" i="31"/>
  <c r="Z334" i="31"/>
  <c r="Z335" i="31"/>
  <c r="Z336" i="31"/>
  <c r="Z337" i="31"/>
  <c r="Z338" i="31"/>
  <c r="Z339" i="31"/>
  <c r="Z340" i="31"/>
  <c r="Z341" i="31"/>
  <c r="Z342" i="31"/>
  <c r="Z343" i="31"/>
  <c r="Z344" i="31"/>
  <c r="Z345" i="31"/>
  <c r="Z346" i="31"/>
  <c r="Z347" i="31"/>
  <c r="Z348" i="31"/>
  <c r="Z349" i="31"/>
  <c r="Z350" i="31"/>
  <c r="Z351" i="31"/>
  <c r="Z352" i="31"/>
  <c r="Z353" i="31"/>
  <c r="Z354" i="31"/>
  <c r="Z355" i="31"/>
  <c r="Z356" i="31"/>
  <c r="Z357" i="31"/>
  <c r="Z358" i="31"/>
  <c r="Z359" i="31"/>
  <c r="Z360" i="31"/>
  <c r="Z361" i="31"/>
  <c r="Z362" i="31"/>
  <c r="Z363" i="31"/>
  <c r="Z364" i="31"/>
  <c r="Z365" i="31"/>
  <c r="Z366" i="31"/>
  <c r="Z367" i="31"/>
  <c r="Z368" i="31"/>
  <c r="Z369" i="31"/>
  <c r="Z370" i="31"/>
  <c r="Z371" i="31"/>
  <c r="Z372" i="31"/>
  <c r="Z373" i="31"/>
  <c r="Z374" i="31"/>
  <c r="Z375" i="31"/>
  <c r="Z376" i="31"/>
  <c r="Z377" i="31"/>
  <c r="Z378" i="31"/>
  <c r="Z379" i="31"/>
  <c r="Z380" i="31"/>
  <c r="Z381" i="31"/>
  <c r="Z382" i="31"/>
  <c r="Z383" i="31"/>
  <c r="Z384" i="31"/>
  <c r="Z385" i="31"/>
  <c r="Z386" i="31"/>
  <c r="Z387" i="31"/>
  <c r="Z388" i="31"/>
  <c r="Z389" i="31"/>
  <c r="Z390" i="31"/>
  <c r="Z391" i="31"/>
  <c r="Z392" i="31"/>
  <c r="Z393" i="31"/>
  <c r="Z394" i="31"/>
  <c r="Z395" i="31"/>
  <c r="Z396" i="31"/>
  <c r="Z397" i="31"/>
  <c r="Z398" i="31"/>
  <c r="Z399" i="31"/>
  <c r="Z400" i="31"/>
  <c r="Z401" i="31"/>
  <c r="Z402" i="31"/>
  <c r="Z403" i="31"/>
  <c r="Z404" i="31"/>
  <c r="Z405" i="31"/>
  <c r="Z406" i="31"/>
  <c r="Z407" i="31"/>
  <c r="Z408" i="31"/>
  <c r="Z409" i="31"/>
  <c r="Z410" i="31"/>
  <c r="Z411" i="31"/>
  <c r="Z412" i="31"/>
  <c r="Z413" i="31"/>
  <c r="Z414" i="31"/>
  <c r="Z415" i="31"/>
  <c r="Z416" i="31"/>
  <c r="Z417" i="31"/>
  <c r="Z418" i="31"/>
  <c r="Z419" i="31"/>
  <c r="Z420" i="31"/>
  <c r="Z421" i="31"/>
  <c r="Z422" i="31"/>
  <c r="Z423" i="31"/>
  <c r="Z424" i="31"/>
  <c r="Z425" i="31"/>
  <c r="Z426" i="31"/>
  <c r="Z427" i="31"/>
  <c r="Z428" i="31"/>
  <c r="Z429" i="31"/>
  <c r="Z430" i="31"/>
  <c r="Z431" i="31"/>
  <c r="Z432" i="31"/>
  <c r="Z433" i="31"/>
  <c r="Z434" i="31"/>
  <c r="Z435" i="31"/>
  <c r="Z436" i="31"/>
  <c r="BI10" i="31"/>
  <c r="BI9" i="31"/>
  <c r="BI8" i="31"/>
  <c r="BI7" i="31"/>
  <c r="BI6" i="31"/>
  <c r="BI5" i="31"/>
  <c r="W6" i="31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0" i="31"/>
  <c r="W41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4" i="31"/>
  <c r="W55" i="31"/>
  <c r="W56" i="31"/>
  <c r="W57" i="31"/>
  <c r="W58" i="31"/>
  <c r="W59" i="31"/>
  <c r="W60" i="31"/>
  <c r="W61" i="31"/>
  <c r="W62" i="31"/>
  <c r="W63" i="31"/>
  <c r="W64" i="31"/>
  <c r="W65" i="31"/>
  <c r="W66" i="31"/>
  <c r="W67" i="31"/>
  <c r="W68" i="31"/>
  <c r="W69" i="31"/>
  <c r="W70" i="31"/>
  <c r="W71" i="31"/>
  <c r="W72" i="31"/>
  <c r="W73" i="31"/>
  <c r="W74" i="31"/>
  <c r="W75" i="31"/>
  <c r="W76" i="31"/>
  <c r="W77" i="31"/>
  <c r="W78" i="31"/>
  <c r="W79" i="31"/>
  <c r="W80" i="31"/>
  <c r="W81" i="31"/>
  <c r="W82" i="31"/>
  <c r="W83" i="31"/>
  <c r="W84" i="31"/>
  <c r="W85" i="31"/>
  <c r="W86" i="31"/>
  <c r="W87" i="31"/>
  <c r="W88" i="31"/>
  <c r="W89" i="31"/>
  <c r="W90" i="31"/>
  <c r="W91" i="31"/>
  <c r="W92" i="31"/>
  <c r="W93" i="31"/>
  <c r="W94" i="31"/>
  <c r="W95" i="31"/>
  <c r="W96" i="31"/>
  <c r="W97" i="31"/>
  <c r="W98" i="31"/>
  <c r="W99" i="31"/>
  <c r="W100" i="31"/>
  <c r="W101" i="31"/>
  <c r="W102" i="31"/>
  <c r="W103" i="31"/>
  <c r="W104" i="31"/>
  <c r="W105" i="31"/>
  <c r="W106" i="31"/>
  <c r="W107" i="31"/>
  <c r="W108" i="31"/>
  <c r="W109" i="31"/>
  <c r="W110" i="31"/>
  <c r="W111" i="31"/>
  <c r="W112" i="31"/>
  <c r="W113" i="31"/>
  <c r="W114" i="31"/>
  <c r="W115" i="31"/>
  <c r="W116" i="31"/>
  <c r="W117" i="31"/>
  <c r="W118" i="31"/>
  <c r="W119" i="31"/>
  <c r="W120" i="31"/>
  <c r="W121" i="31"/>
  <c r="W122" i="31"/>
  <c r="W123" i="31"/>
  <c r="W124" i="31"/>
  <c r="W125" i="31"/>
  <c r="W126" i="31"/>
  <c r="W127" i="31"/>
  <c r="W128" i="31"/>
  <c r="W129" i="31"/>
  <c r="W130" i="31"/>
  <c r="W131" i="31"/>
  <c r="W132" i="31"/>
  <c r="W133" i="31"/>
  <c r="W134" i="31"/>
  <c r="W135" i="31"/>
  <c r="W136" i="31"/>
  <c r="W137" i="31"/>
  <c r="W138" i="31"/>
  <c r="W139" i="31"/>
  <c r="W140" i="31"/>
  <c r="W141" i="31"/>
  <c r="W142" i="31"/>
  <c r="W143" i="31"/>
  <c r="W144" i="31"/>
  <c r="W145" i="31"/>
  <c r="W146" i="31"/>
  <c r="W147" i="31"/>
  <c r="W148" i="31"/>
  <c r="W149" i="31"/>
  <c r="W150" i="31"/>
  <c r="W151" i="31"/>
  <c r="W152" i="31"/>
  <c r="W153" i="31"/>
  <c r="W154" i="31"/>
  <c r="W155" i="31"/>
  <c r="W156" i="31"/>
  <c r="W157" i="31"/>
  <c r="W158" i="31"/>
  <c r="W159" i="31"/>
  <c r="W160" i="31"/>
  <c r="W161" i="31"/>
  <c r="W162" i="31"/>
  <c r="W163" i="31"/>
  <c r="W164" i="31"/>
  <c r="W165" i="31"/>
  <c r="W166" i="31"/>
  <c r="W167" i="31"/>
  <c r="W168" i="31"/>
  <c r="W169" i="31"/>
  <c r="W170" i="31"/>
  <c r="W171" i="31"/>
  <c r="W172" i="31"/>
  <c r="W173" i="31"/>
  <c r="W174" i="31"/>
  <c r="W175" i="31"/>
  <c r="W176" i="31"/>
  <c r="W177" i="31"/>
  <c r="W178" i="31"/>
  <c r="W179" i="31"/>
  <c r="W180" i="31"/>
  <c r="W181" i="31"/>
  <c r="W182" i="31"/>
  <c r="W183" i="31"/>
  <c r="W184" i="31"/>
  <c r="W185" i="31"/>
  <c r="W186" i="31"/>
  <c r="W187" i="31"/>
  <c r="W188" i="31"/>
  <c r="W189" i="31"/>
  <c r="W190" i="31"/>
  <c r="W191" i="31"/>
  <c r="W192" i="31"/>
  <c r="W193" i="31"/>
  <c r="W194" i="31"/>
  <c r="W195" i="31"/>
  <c r="W196" i="31"/>
  <c r="W197" i="31"/>
  <c r="W198" i="31"/>
  <c r="W199" i="31"/>
  <c r="W200" i="31"/>
  <c r="W201" i="31"/>
  <c r="W202" i="31"/>
  <c r="W203" i="31"/>
  <c r="W204" i="31"/>
  <c r="W205" i="31"/>
  <c r="W206" i="31"/>
  <c r="W207" i="31"/>
  <c r="W208" i="31"/>
  <c r="W209" i="31"/>
  <c r="W210" i="31"/>
  <c r="W211" i="31"/>
  <c r="W212" i="31"/>
  <c r="W213" i="31"/>
  <c r="W214" i="31"/>
  <c r="W215" i="31"/>
  <c r="W216" i="31"/>
  <c r="W217" i="31"/>
  <c r="W218" i="31"/>
  <c r="W219" i="31"/>
  <c r="W220" i="31"/>
  <c r="W221" i="31"/>
  <c r="W222" i="31"/>
  <c r="W223" i="31"/>
  <c r="W224" i="31"/>
  <c r="W225" i="31"/>
  <c r="W226" i="31"/>
  <c r="W227" i="31"/>
  <c r="W228" i="31"/>
  <c r="W229" i="31"/>
  <c r="W230" i="31"/>
  <c r="W231" i="31"/>
  <c r="W232" i="31"/>
  <c r="W233" i="31"/>
  <c r="W234" i="31"/>
  <c r="W235" i="31"/>
  <c r="W236" i="31"/>
  <c r="W237" i="31"/>
  <c r="W238" i="31"/>
  <c r="W239" i="31"/>
  <c r="W240" i="31"/>
  <c r="W241" i="31"/>
  <c r="W242" i="31"/>
  <c r="W243" i="31"/>
  <c r="W244" i="31"/>
  <c r="W245" i="31"/>
  <c r="W246" i="31"/>
  <c r="W247" i="31"/>
  <c r="W248" i="31"/>
  <c r="W249" i="31"/>
  <c r="W250" i="31"/>
  <c r="W251" i="31"/>
  <c r="W252" i="31"/>
  <c r="W253" i="31"/>
  <c r="W254" i="31"/>
  <c r="W255" i="31"/>
  <c r="W256" i="31"/>
  <c r="W257" i="31"/>
  <c r="W258" i="31"/>
  <c r="W259" i="31"/>
  <c r="W260" i="31"/>
  <c r="W261" i="31"/>
  <c r="W262" i="31"/>
  <c r="W263" i="31"/>
  <c r="W264" i="31"/>
  <c r="W265" i="31"/>
  <c r="W266" i="31"/>
  <c r="W267" i="31"/>
  <c r="W268" i="31"/>
  <c r="W269" i="31"/>
  <c r="W270" i="31"/>
  <c r="W271" i="31"/>
  <c r="W272" i="31"/>
  <c r="W273" i="31"/>
  <c r="W274" i="31"/>
  <c r="W275" i="31"/>
  <c r="W276" i="31"/>
  <c r="W277" i="31"/>
  <c r="W278" i="31"/>
  <c r="W279" i="31"/>
  <c r="W280" i="31"/>
  <c r="W281" i="31"/>
  <c r="W282" i="31"/>
  <c r="W283" i="31"/>
  <c r="W284" i="31"/>
  <c r="W285" i="31"/>
  <c r="W286" i="31"/>
  <c r="W287" i="31"/>
  <c r="W288" i="31"/>
  <c r="W289" i="31"/>
  <c r="W290" i="31"/>
  <c r="W291" i="31"/>
  <c r="W292" i="31"/>
  <c r="W293" i="31"/>
  <c r="W294" i="31"/>
  <c r="W295" i="31"/>
  <c r="W296" i="31"/>
  <c r="W297" i="31"/>
  <c r="W298" i="31"/>
  <c r="W299" i="31"/>
  <c r="W300" i="31"/>
  <c r="W301" i="31"/>
  <c r="W302" i="31"/>
  <c r="W303" i="31"/>
  <c r="W304" i="31"/>
  <c r="W305" i="31"/>
  <c r="W306" i="31"/>
  <c r="W307" i="31"/>
  <c r="W308" i="31"/>
  <c r="W309" i="31"/>
  <c r="W313" i="31"/>
  <c r="W314" i="31"/>
  <c r="W315" i="31"/>
  <c r="W316" i="31"/>
  <c r="W317" i="31"/>
  <c r="W318" i="31"/>
  <c r="W319" i="31"/>
  <c r="W320" i="31"/>
  <c r="W321" i="31"/>
  <c r="W322" i="31"/>
  <c r="W323" i="31"/>
  <c r="W324" i="31"/>
  <c r="W325" i="31"/>
  <c r="W326" i="31"/>
  <c r="W328" i="31"/>
  <c r="W329" i="31"/>
  <c r="W330" i="31"/>
  <c r="W331" i="31"/>
  <c r="W332" i="31"/>
  <c r="W333" i="31"/>
  <c r="W334" i="31"/>
  <c r="W335" i="31"/>
  <c r="W336" i="31"/>
  <c r="W337" i="31"/>
  <c r="W338" i="31"/>
  <c r="W339" i="31"/>
  <c r="W340" i="31"/>
  <c r="W341" i="31"/>
  <c r="W342" i="31"/>
  <c r="W343" i="31"/>
  <c r="W344" i="31"/>
  <c r="W345" i="31"/>
  <c r="G346" i="31"/>
  <c r="I346" i="31"/>
  <c r="W346" i="31"/>
  <c r="G347" i="31"/>
  <c r="I347" i="31"/>
  <c r="W347" i="31"/>
  <c r="G348" i="31"/>
  <c r="I348" i="31"/>
  <c r="W348" i="31"/>
  <c r="G349" i="31"/>
  <c r="I349" i="31"/>
  <c r="W349" i="31"/>
  <c r="G350" i="31"/>
  <c r="I350" i="31"/>
  <c r="W350" i="31"/>
  <c r="G351" i="31"/>
  <c r="I351" i="31"/>
  <c r="W351" i="31"/>
  <c r="G352" i="31"/>
  <c r="I352" i="31"/>
  <c r="W352" i="31"/>
  <c r="G353" i="31"/>
  <c r="I353" i="31"/>
  <c r="W353" i="31"/>
  <c r="G354" i="31"/>
  <c r="I354" i="31"/>
  <c r="W354" i="31"/>
  <c r="G355" i="31"/>
  <c r="I355" i="31"/>
  <c r="W355" i="31"/>
  <c r="G356" i="31"/>
  <c r="I356" i="31"/>
  <c r="W356" i="31"/>
  <c r="G357" i="31"/>
  <c r="I357" i="31"/>
  <c r="W357" i="31"/>
  <c r="G358" i="31"/>
  <c r="I358" i="31"/>
  <c r="W358" i="31"/>
  <c r="G359" i="31"/>
  <c r="I359" i="31"/>
  <c r="W359" i="31"/>
  <c r="G360" i="31"/>
  <c r="I360" i="31"/>
  <c r="W360" i="31"/>
  <c r="G361" i="31"/>
  <c r="I361" i="31"/>
  <c r="W361" i="31"/>
  <c r="G362" i="31"/>
  <c r="I362" i="31"/>
  <c r="W362" i="31"/>
  <c r="G363" i="31"/>
  <c r="I363" i="31"/>
  <c r="W363" i="31"/>
  <c r="G364" i="31"/>
  <c r="I364" i="31"/>
  <c r="W364" i="31"/>
  <c r="G365" i="31"/>
  <c r="I365" i="31"/>
  <c r="W365" i="31"/>
  <c r="G366" i="31"/>
  <c r="I366" i="31"/>
  <c r="W366" i="31"/>
  <c r="G367" i="31"/>
  <c r="I367" i="31"/>
  <c r="W367" i="31"/>
  <c r="G368" i="31"/>
  <c r="I368" i="31"/>
  <c r="W368" i="31"/>
  <c r="G369" i="31"/>
  <c r="I369" i="31"/>
  <c r="W369" i="31"/>
  <c r="G370" i="31"/>
  <c r="I370" i="31"/>
  <c r="W370" i="31"/>
  <c r="G371" i="31"/>
  <c r="I371" i="31"/>
  <c r="W371" i="31"/>
  <c r="G372" i="31"/>
  <c r="I372" i="31"/>
  <c r="W372" i="31"/>
  <c r="G373" i="31"/>
  <c r="I373" i="31"/>
  <c r="W373" i="31"/>
  <c r="G374" i="31"/>
  <c r="I374" i="31"/>
  <c r="W374" i="31"/>
  <c r="G375" i="31"/>
  <c r="I375" i="31"/>
  <c r="W375" i="31"/>
  <c r="G376" i="31"/>
  <c r="I376" i="31"/>
  <c r="W376" i="31"/>
  <c r="G377" i="31"/>
  <c r="I377" i="31"/>
  <c r="W377" i="31"/>
  <c r="G378" i="31"/>
  <c r="I378" i="31"/>
  <c r="W378" i="31"/>
  <c r="G379" i="31"/>
  <c r="I379" i="31"/>
  <c r="W379" i="31"/>
  <c r="G380" i="31"/>
  <c r="I380" i="31"/>
  <c r="W380" i="31"/>
  <c r="G381" i="31"/>
  <c r="I381" i="31"/>
  <c r="W381" i="31"/>
  <c r="G382" i="31"/>
  <c r="I382" i="31"/>
  <c r="W382" i="31"/>
  <c r="G383" i="31"/>
  <c r="I383" i="31"/>
  <c r="W383" i="31"/>
  <c r="G384" i="31"/>
  <c r="I384" i="31"/>
  <c r="W384" i="31"/>
  <c r="G385" i="31"/>
  <c r="I385" i="31"/>
  <c r="W385" i="31"/>
  <c r="G386" i="31"/>
  <c r="I386" i="31"/>
  <c r="W386" i="31"/>
  <c r="G387" i="31"/>
  <c r="I387" i="31"/>
  <c r="W387" i="31"/>
  <c r="G388" i="31"/>
  <c r="I388" i="31"/>
  <c r="W388" i="31"/>
  <c r="G389" i="31"/>
  <c r="I389" i="31"/>
  <c r="W389" i="31"/>
  <c r="G390" i="31"/>
  <c r="I390" i="31"/>
  <c r="W390" i="31"/>
  <c r="G391" i="31"/>
  <c r="I391" i="31"/>
  <c r="W391" i="31"/>
  <c r="G392" i="31"/>
  <c r="I392" i="31"/>
  <c r="W392" i="31"/>
  <c r="G393" i="31"/>
  <c r="I393" i="31"/>
  <c r="W393" i="31"/>
  <c r="G394" i="31"/>
  <c r="I394" i="31"/>
  <c r="W394" i="31"/>
  <c r="G395" i="31"/>
  <c r="I395" i="31"/>
  <c r="W395" i="31"/>
  <c r="G396" i="31"/>
  <c r="I396" i="31"/>
  <c r="W396" i="31"/>
  <c r="G397" i="31"/>
  <c r="I397" i="31"/>
  <c r="W397" i="31"/>
  <c r="G398" i="31"/>
  <c r="I398" i="31"/>
  <c r="W398" i="31"/>
  <c r="G399" i="31"/>
  <c r="I399" i="31"/>
  <c r="W399" i="31"/>
  <c r="G400" i="31"/>
  <c r="I400" i="31"/>
  <c r="W400" i="31"/>
  <c r="G401" i="31"/>
  <c r="I401" i="31"/>
  <c r="W401" i="31"/>
  <c r="G402" i="31"/>
  <c r="I402" i="31"/>
  <c r="W402" i="31"/>
  <c r="G403" i="31"/>
  <c r="I403" i="31"/>
  <c r="W403" i="31"/>
  <c r="G404" i="31"/>
  <c r="I404" i="31"/>
  <c r="W404" i="31"/>
  <c r="G405" i="31"/>
  <c r="I405" i="31"/>
  <c r="W405" i="31"/>
  <c r="G406" i="31"/>
  <c r="I406" i="31"/>
  <c r="W406" i="31"/>
  <c r="G407" i="31"/>
  <c r="I407" i="31"/>
  <c r="W407" i="31"/>
  <c r="G408" i="31"/>
  <c r="I408" i="31"/>
  <c r="W408" i="31"/>
  <c r="G409" i="31"/>
  <c r="I409" i="31"/>
  <c r="W409" i="31"/>
  <c r="G410" i="31"/>
  <c r="I410" i="31"/>
  <c r="W410" i="31"/>
  <c r="G411" i="31"/>
  <c r="I411" i="31"/>
  <c r="W411" i="31"/>
  <c r="G412" i="31"/>
  <c r="I412" i="31"/>
  <c r="W412" i="31"/>
  <c r="G413" i="31"/>
  <c r="I413" i="31"/>
  <c r="W413" i="31"/>
  <c r="G414" i="31"/>
  <c r="I414" i="31"/>
  <c r="W414" i="31"/>
  <c r="W415" i="31"/>
  <c r="W416" i="31"/>
  <c r="W417" i="31"/>
  <c r="W418" i="31"/>
  <c r="W419" i="31"/>
  <c r="W420" i="31"/>
  <c r="W421" i="31"/>
  <c r="W422" i="31"/>
  <c r="W423" i="31"/>
  <c r="W424" i="31"/>
  <c r="W425" i="31"/>
  <c r="W426" i="31"/>
  <c r="W427" i="31"/>
  <c r="W428" i="31"/>
  <c r="W429" i="31"/>
  <c r="W430" i="31"/>
  <c r="W431" i="31"/>
  <c r="W432" i="31"/>
  <c r="W433" i="31"/>
  <c r="W434" i="31"/>
  <c r="W435" i="31"/>
  <c r="W436" i="31"/>
  <c r="BH5" i="31"/>
  <c r="T6" i="31"/>
  <c r="T7" i="31"/>
  <c r="T8" i="31"/>
  <c r="T9" i="31"/>
  <c r="T10" i="31"/>
  <c r="T11" i="3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T59" i="31"/>
  <c r="T60" i="31"/>
  <c r="T61" i="31"/>
  <c r="T62" i="31"/>
  <c r="T63" i="31"/>
  <c r="T64" i="31"/>
  <c r="T65" i="31"/>
  <c r="T66" i="31"/>
  <c r="T67" i="31"/>
  <c r="T68" i="31"/>
  <c r="T69" i="31"/>
  <c r="T70" i="31"/>
  <c r="T71" i="31"/>
  <c r="T72" i="31"/>
  <c r="T73" i="31"/>
  <c r="T74" i="31"/>
  <c r="T75" i="31"/>
  <c r="T76" i="31"/>
  <c r="T77" i="31"/>
  <c r="T78" i="31"/>
  <c r="T79" i="31"/>
  <c r="T80" i="31"/>
  <c r="T81" i="31"/>
  <c r="T82" i="31"/>
  <c r="T83" i="31"/>
  <c r="T84" i="31"/>
  <c r="T85" i="31"/>
  <c r="T86" i="31"/>
  <c r="T87" i="31"/>
  <c r="T88" i="31"/>
  <c r="T89" i="31"/>
  <c r="T90" i="31"/>
  <c r="T91" i="31"/>
  <c r="T92" i="31"/>
  <c r="T93" i="31"/>
  <c r="T94" i="31"/>
  <c r="T95" i="31"/>
  <c r="T96" i="31"/>
  <c r="T97" i="31"/>
  <c r="T98" i="31"/>
  <c r="T99" i="31"/>
  <c r="T100" i="31"/>
  <c r="T101" i="31"/>
  <c r="T102" i="31"/>
  <c r="T103" i="31"/>
  <c r="T104" i="31"/>
  <c r="T105" i="31"/>
  <c r="T106" i="31"/>
  <c r="T107" i="31"/>
  <c r="T108" i="31"/>
  <c r="T109" i="31"/>
  <c r="T110" i="31"/>
  <c r="T111" i="31"/>
  <c r="T112" i="31"/>
  <c r="T113" i="31"/>
  <c r="T114" i="31"/>
  <c r="T115" i="31"/>
  <c r="T116" i="31"/>
  <c r="T117" i="31"/>
  <c r="T118" i="31"/>
  <c r="T119" i="31"/>
  <c r="T120" i="31"/>
  <c r="T121" i="31"/>
  <c r="T122" i="31"/>
  <c r="T123" i="31"/>
  <c r="T124" i="31"/>
  <c r="T125" i="31"/>
  <c r="T126" i="31"/>
  <c r="T127" i="31"/>
  <c r="T128" i="31"/>
  <c r="T129" i="31"/>
  <c r="T130" i="31"/>
  <c r="T131" i="31"/>
  <c r="T132" i="31"/>
  <c r="T133" i="31"/>
  <c r="T134" i="31"/>
  <c r="T135" i="31"/>
  <c r="T136" i="31"/>
  <c r="T137" i="31"/>
  <c r="T138" i="31"/>
  <c r="T139" i="31"/>
  <c r="T140" i="31"/>
  <c r="T141" i="31"/>
  <c r="T142" i="31"/>
  <c r="T143" i="31"/>
  <c r="T144" i="31"/>
  <c r="T145" i="31"/>
  <c r="T146" i="31"/>
  <c r="T147" i="31"/>
  <c r="T148" i="31"/>
  <c r="T149" i="31"/>
  <c r="T150" i="31"/>
  <c r="T151" i="31"/>
  <c r="T152" i="31"/>
  <c r="T153" i="31"/>
  <c r="T154" i="31"/>
  <c r="T155" i="31"/>
  <c r="T156" i="31"/>
  <c r="T157" i="31"/>
  <c r="T158" i="31"/>
  <c r="T159" i="31"/>
  <c r="T160" i="31"/>
  <c r="T161" i="31"/>
  <c r="T162" i="31"/>
  <c r="T163" i="31"/>
  <c r="T164" i="31"/>
  <c r="T165" i="31"/>
  <c r="T166" i="31"/>
  <c r="T167" i="31"/>
  <c r="T168" i="31"/>
  <c r="T169" i="31"/>
  <c r="T170" i="31"/>
  <c r="T171" i="31"/>
  <c r="T172" i="31"/>
  <c r="T173" i="31"/>
  <c r="T174" i="31"/>
  <c r="T175" i="31"/>
  <c r="T176" i="31"/>
  <c r="T177" i="31"/>
  <c r="T178" i="31"/>
  <c r="T179" i="31"/>
  <c r="T180" i="31"/>
  <c r="T181" i="31"/>
  <c r="T182" i="31"/>
  <c r="T183" i="31"/>
  <c r="T184" i="31"/>
  <c r="T185" i="31"/>
  <c r="T186" i="31"/>
  <c r="T187" i="31"/>
  <c r="T188" i="31"/>
  <c r="T189" i="31"/>
  <c r="T190" i="31"/>
  <c r="T191" i="31"/>
  <c r="T192" i="31"/>
  <c r="T193" i="31"/>
  <c r="T194" i="31"/>
  <c r="T195" i="31"/>
  <c r="T196" i="31"/>
  <c r="T197" i="31"/>
  <c r="T198" i="31"/>
  <c r="T199" i="31"/>
  <c r="T200" i="31"/>
  <c r="T201" i="31"/>
  <c r="T202" i="31"/>
  <c r="T203" i="31"/>
  <c r="T204" i="31"/>
  <c r="T205" i="31"/>
  <c r="T206" i="31"/>
  <c r="T207" i="31"/>
  <c r="T208" i="31"/>
  <c r="T209" i="31"/>
  <c r="T210" i="31"/>
  <c r="T211" i="31"/>
  <c r="T212" i="31"/>
  <c r="T213" i="31"/>
  <c r="T214" i="31"/>
  <c r="T215" i="31"/>
  <c r="T216" i="31"/>
  <c r="T217" i="31"/>
  <c r="T218" i="31"/>
  <c r="T219" i="31"/>
  <c r="T220" i="31"/>
  <c r="T221" i="31"/>
  <c r="T222" i="31"/>
  <c r="T223" i="31"/>
  <c r="T224" i="31"/>
  <c r="T225" i="31"/>
  <c r="T226" i="31"/>
  <c r="T227" i="31"/>
  <c r="T228" i="31"/>
  <c r="T229" i="31"/>
  <c r="T230" i="31"/>
  <c r="T231" i="31"/>
  <c r="T232" i="31"/>
  <c r="T233" i="31"/>
  <c r="T234" i="31"/>
  <c r="T235" i="31"/>
  <c r="T236" i="31"/>
  <c r="T237" i="31"/>
  <c r="T238" i="31"/>
  <c r="T239" i="31"/>
  <c r="T240" i="31"/>
  <c r="T241" i="31"/>
  <c r="T242" i="31"/>
  <c r="T243" i="31"/>
  <c r="T244" i="31"/>
  <c r="T245" i="31"/>
  <c r="T246" i="31"/>
  <c r="T247" i="31"/>
  <c r="T248" i="31"/>
  <c r="T249" i="31"/>
  <c r="T250" i="31"/>
  <c r="T251" i="31"/>
  <c r="T252" i="31"/>
  <c r="T253" i="31"/>
  <c r="T254" i="31"/>
  <c r="T255" i="31"/>
  <c r="T256" i="31"/>
  <c r="T257" i="31"/>
  <c r="T258" i="31"/>
  <c r="T259" i="31"/>
  <c r="T260" i="31"/>
  <c r="T261" i="31"/>
  <c r="T262" i="31"/>
  <c r="T263" i="31"/>
  <c r="T264" i="31"/>
  <c r="T265" i="31"/>
  <c r="T266" i="31"/>
  <c r="T267" i="31"/>
  <c r="T268" i="31"/>
  <c r="T269" i="31"/>
  <c r="T270" i="31"/>
  <c r="T271" i="31"/>
  <c r="T272" i="31"/>
  <c r="T273" i="31"/>
  <c r="T274" i="31"/>
  <c r="T275" i="31"/>
  <c r="T276" i="31"/>
  <c r="T277" i="31"/>
  <c r="T278" i="31"/>
  <c r="T279" i="31"/>
  <c r="T280" i="31"/>
  <c r="T281" i="31"/>
  <c r="T282" i="31"/>
  <c r="T283" i="31"/>
  <c r="T284" i="31"/>
  <c r="T285" i="31"/>
  <c r="T286" i="31"/>
  <c r="T287" i="31"/>
  <c r="T288" i="31"/>
  <c r="T289" i="31"/>
  <c r="T290" i="31"/>
  <c r="T291" i="31"/>
  <c r="T292" i="31"/>
  <c r="T293" i="31"/>
  <c r="T294" i="31"/>
  <c r="T295" i="31"/>
  <c r="T296" i="31"/>
  <c r="T297" i="31"/>
  <c r="T298" i="31"/>
  <c r="T299" i="31"/>
  <c r="T300" i="31"/>
  <c r="T301" i="31"/>
  <c r="T302" i="31"/>
  <c r="T303" i="31"/>
  <c r="T304" i="31"/>
  <c r="T305" i="31"/>
  <c r="T306" i="31"/>
  <c r="T307" i="31"/>
  <c r="T308" i="31"/>
  <c r="T309" i="31"/>
  <c r="T313" i="31"/>
  <c r="T314" i="31"/>
  <c r="T315" i="31"/>
  <c r="T316" i="31"/>
  <c r="T317" i="31"/>
  <c r="T318" i="31"/>
  <c r="T319" i="31"/>
  <c r="T320" i="31"/>
  <c r="T321" i="31"/>
  <c r="T322" i="31"/>
  <c r="T323" i="31"/>
  <c r="T324" i="31"/>
  <c r="T325" i="31"/>
  <c r="T326" i="31"/>
  <c r="T328" i="31"/>
  <c r="T329" i="31"/>
  <c r="T330" i="31"/>
  <c r="T331" i="31"/>
  <c r="T332" i="31"/>
  <c r="T333" i="31"/>
  <c r="T334" i="31"/>
  <c r="T335" i="31"/>
  <c r="T336" i="31"/>
  <c r="T337" i="31"/>
  <c r="T338" i="31"/>
  <c r="T339" i="31"/>
  <c r="T340" i="31"/>
  <c r="T341" i="31"/>
  <c r="T342" i="31"/>
  <c r="T343" i="31"/>
  <c r="T344" i="31"/>
  <c r="T345" i="31"/>
  <c r="T346" i="31"/>
  <c r="T347" i="31"/>
  <c r="T348" i="31"/>
  <c r="T349" i="31"/>
  <c r="T350" i="31"/>
  <c r="T351" i="31"/>
  <c r="T352" i="31"/>
  <c r="T353" i="31"/>
  <c r="T354" i="31"/>
  <c r="T355" i="31"/>
  <c r="T356" i="31"/>
  <c r="T357" i="31"/>
  <c r="T358" i="31"/>
  <c r="T359" i="31"/>
  <c r="T360" i="31"/>
  <c r="T361" i="31"/>
  <c r="T362" i="31"/>
  <c r="T363" i="31"/>
  <c r="T364" i="31"/>
  <c r="T365" i="31"/>
  <c r="T366" i="31"/>
  <c r="T367" i="31"/>
  <c r="T368" i="31"/>
  <c r="T369" i="31"/>
  <c r="T370" i="31"/>
  <c r="T371" i="31"/>
  <c r="T372" i="31"/>
  <c r="T373" i="31"/>
  <c r="T374" i="31"/>
  <c r="T375" i="31"/>
  <c r="T376" i="31"/>
  <c r="T377" i="31"/>
  <c r="T378" i="31"/>
  <c r="T379" i="31"/>
  <c r="T380" i="31"/>
  <c r="T381" i="31"/>
  <c r="T382" i="31"/>
  <c r="T383" i="31"/>
  <c r="T384" i="31"/>
  <c r="T385" i="31"/>
  <c r="T386" i="31"/>
  <c r="T387" i="31"/>
  <c r="T388" i="31"/>
  <c r="T389" i="31"/>
  <c r="T390" i="31"/>
  <c r="T391" i="31"/>
  <c r="T392" i="31"/>
  <c r="T393" i="31"/>
  <c r="T394" i="31"/>
  <c r="T395" i="31"/>
  <c r="T396" i="31"/>
  <c r="T397" i="31"/>
  <c r="T398" i="31"/>
  <c r="T399" i="31"/>
  <c r="T400" i="31"/>
  <c r="T401" i="31"/>
  <c r="T402" i="31"/>
  <c r="T403" i="31"/>
  <c r="T404" i="31"/>
  <c r="T405" i="31"/>
  <c r="T406" i="31"/>
  <c r="T407" i="31"/>
  <c r="T408" i="31"/>
  <c r="T409" i="31"/>
  <c r="T410" i="31"/>
  <c r="T411" i="31"/>
  <c r="T412" i="31"/>
  <c r="T413" i="31"/>
  <c r="T414" i="31"/>
  <c r="T415" i="31"/>
  <c r="T416" i="31"/>
  <c r="T417" i="31"/>
  <c r="T418" i="31"/>
  <c r="T419" i="31"/>
  <c r="T420" i="31"/>
  <c r="T421" i="31"/>
  <c r="T422" i="31"/>
  <c r="T423" i="31"/>
  <c r="T424" i="31"/>
  <c r="T425" i="31"/>
  <c r="T426" i="31"/>
  <c r="T427" i="31"/>
  <c r="T428" i="31"/>
  <c r="T429" i="31"/>
  <c r="T430" i="31"/>
  <c r="T431" i="31"/>
  <c r="T432" i="31"/>
  <c r="T433" i="31"/>
  <c r="T434" i="31"/>
  <c r="T435" i="31"/>
  <c r="T436" i="31"/>
  <c r="BG10" i="31"/>
  <c r="BG9" i="31"/>
  <c r="BG8" i="31"/>
  <c r="BG7" i="31"/>
  <c r="BG6" i="31"/>
  <c r="BG5" i="31"/>
  <c r="Q6" i="31"/>
  <c r="Q7" i="31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67" i="31"/>
  <c r="Q68" i="31"/>
  <c r="Q69" i="31"/>
  <c r="Q70" i="31"/>
  <c r="Q71" i="31"/>
  <c r="Q72" i="31"/>
  <c r="Q73" i="31"/>
  <c r="Q74" i="31"/>
  <c r="Q75" i="31"/>
  <c r="Q76" i="31"/>
  <c r="Q77" i="31"/>
  <c r="Q78" i="31"/>
  <c r="Q79" i="31"/>
  <c r="Q80" i="31"/>
  <c r="Q81" i="31"/>
  <c r="Q82" i="31"/>
  <c r="Q83" i="31"/>
  <c r="Q84" i="31"/>
  <c r="Q85" i="31"/>
  <c r="Q86" i="31"/>
  <c r="Q87" i="31"/>
  <c r="Q88" i="31"/>
  <c r="Q89" i="31"/>
  <c r="Q90" i="31"/>
  <c r="Q91" i="31"/>
  <c r="Q92" i="31"/>
  <c r="Q93" i="31"/>
  <c r="Q94" i="31"/>
  <c r="Q95" i="31"/>
  <c r="Q96" i="31"/>
  <c r="Q97" i="31"/>
  <c r="Q98" i="31"/>
  <c r="Q99" i="31"/>
  <c r="Q100" i="31"/>
  <c r="Q101" i="31"/>
  <c r="Q102" i="31"/>
  <c r="Q103" i="31"/>
  <c r="Q104" i="31"/>
  <c r="Q105" i="31"/>
  <c r="Q106" i="31"/>
  <c r="Q107" i="31"/>
  <c r="Q108" i="31"/>
  <c r="Q109" i="31"/>
  <c r="Q110" i="31"/>
  <c r="Q111" i="31"/>
  <c r="Q112" i="31"/>
  <c r="Q113" i="31"/>
  <c r="Q114" i="31"/>
  <c r="Q115" i="31"/>
  <c r="Q116" i="31"/>
  <c r="Q117" i="31"/>
  <c r="Q118" i="31"/>
  <c r="Q119" i="31"/>
  <c r="Q120" i="31"/>
  <c r="Q121" i="31"/>
  <c r="Q122" i="31"/>
  <c r="Q123" i="31"/>
  <c r="Q124" i="31"/>
  <c r="Q125" i="31"/>
  <c r="Q126" i="31"/>
  <c r="Q127" i="31"/>
  <c r="Q128" i="31"/>
  <c r="Q129" i="31"/>
  <c r="Q130" i="31"/>
  <c r="Q131" i="31"/>
  <c r="Q132" i="31"/>
  <c r="Q133" i="31"/>
  <c r="Q134" i="31"/>
  <c r="Q135" i="31"/>
  <c r="Q136" i="31"/>
  <c r="Q137" i="31"/>
  <c r="Q138" i="31"/>
  <c r="Q139" i="31"/>
  <c r="Q140" i="31"/>
  <c r="Q141" i="31"/>
  <c r="Q142" i="31"/>
  <c r="Q143" i="31"/>
  <c r="Q144" i="31"/>
  <c r="Q145" i="31"/>
  <c r="Q146" i="31"/>
  <c r="Q147" i="31"/>
  <c r="Q148" i="31"/>
  <c r="Q149" i="31"/>
  <c r="Q150" i="31"/>
  <c r="Q151" i="31"/>
  <c r="Q152" i="31"/>
  <c r="Q153" i="31"/>
  <c r="Q154" i="31"/>
  <c r="Q155" i="31"/>
  <c r="Q156" i="31"/>
  <c r="Q157" i="31"/>
  <c r="Q158" i="31"/>
  <c r="Q159" i="31"/>
  <c r="Q160" i="31"/>
  <c r="Q161" i="31"/>
  <c r="Q162" i="31"/>
  <c r="Q163" i="31"/>
  <c r="Q164" i="31"/>
  <c r="Q165" i="31"/>
  <c r="Q166" i="31"/>
  <c r="Q167" i="31"/>
  <c r="Q168" i="31"/>
  <c r="Q169" i="31"/>
  <c r="Q170" i="31"/>
  <c r="Q171" i="31"/>
  <c r="Q172" i="31"/>
  <c r="Q173" i="31"/>
  <c r="Q174" i="31"/>
  <c r="Q175" i="31"/>
  <c r="Q176" i="31"/>
  <c r="Q177" i="31"/>
  <c r="Q178" i="31"/>
  <c r="Q179" i="31"/>
  <c r="Q180" i="31"/>
  <c r="Q181" i="31"/>
  <c r="Q182" i="31"/>
  <c r="Q183" i="31"/>
  <c r="Q184" i="31"/>
  <c r="Q185" i="31"/>
  <c r="Q186" i="31"/>
  <c r="Q187" i="31"/>
  <c r="Q188" i="31"/>
  <c r="Q189" i="31"/>
  <c r="Q190" i="31"/>
  <c r="Q191" i="31"/>
  <c r="Q192" i="31"/>
  <c r="Q193" i="31"/>
  <c r="Q194" i="31"/>
  <c r="Q195" i="31"/>
  <c r="Q196" i="31"/>
  <c r="Q197" i="31"/>
  <c r="Q198" i="31"/>
  <c r="Q199" i="31"/>
  <c r="Q200" i="31"/>
  <c r="Q201" i="31"/>
  <c r="Q202" i="31"/>
  <c r="Q203" i="31"/>
  <c r="Q204" i="31"/>
  <c r="Q205" i="31"/>
  <c r="Q206" i="31"/>
  <c r="Q207" i="31"/>
  <c r="Q208" i="31"/>
  <c r="Q209" i="31"/>
  <c r="Q210" i="31"/>
  <c r="Q211" i="31"/>
  <c r="Q212" i="31"/>
  <c r="Q213" i="31"/>
  <c r="Q214" i="31"/>
  <c r="Q215" i="31"/>
  <c r="Q216" i="31"/>
  <c r="Q217" i="31"/>
  <c r="Q218" i="31"/>
  <c r="Q219" i="31"/>
  <c r="Q220" i="31"/>
  <c r="Q221" i="31"/>
  <c r="Q222" i="31"/>
  <c r="Q223" i="31"/>
  <c r="Q224" i="31"/>
  <c r="Q225" i="31"/>
  <c r="Q226" i="31"/>
  <c r="Q227" i="31"/>
  <c r="Q228" i="31"/>
  <c r="Q229" i="31"/>
  <c r="Q230" i="31"/>
  <c r="Q231" i="31"/>
  <c r="Q232" i="31"/>
  <c r="Q233" i="31"/>
  <c r="Q234" i="31"/>
  <c r="Q235" i="31"/>
  <c r="Q236" i="31"/>
  <c r="Q237" i="31"/>
  <c r="Q238" i="31"/>
  <c r="Q239" i="31"/>
  <c r="Q240" i="31"/>
  <c r="Q241" i="31"/>
  <c r="Q242" i="31"/>
  <c r="Q243" i="31"/>
  <c r="Q244" i="31"/>
  <c r="Q245" i="31"/>
  <c r="Q246" i="31"/>
  <c r="Q247" i="31"/>
  <c r="Q248" i="31"/>
  <c r="Q249" i="31"/>
  <c r="Q250" i="31"/>
  <c r="Q251" i="31"/>
  <c r="Q252" i="31"/>
  <c r="Q253" i="31"/>
  <c r="Q254" i="31"/>
  <c r="Q255" i="31"/>
  <c r="Q256" i="31"/>
  <c r="Q257" i="31"/>
  <c r="Q258" i="31"/>
  <c r="Q259" i="31"/>
  <c r="Q260" i="31"/>
  <c r="Q261" i="31"/>
  <c r="Q262" i="31"/>
  <c r="Q263" i="31"/>
  <c r="Q264" i="31"/>
  <c r="Q265" i="31"/>
  <c r="Q266" i="31"/>
  <c r="Q267" i="31"/>
  <c r="Q268" i="31"/>
  <c r="Q269" i="31"/>
  <c r="Q270" i="31"/>
  <c r="Q271" i="31"/>
  <c r="Q272" i="31"/>
  <c r="Q273" i="31"/>
  <c r="Q274" i="31"/>
  <c r="Q275" i="31"/>
  <c r="Q276" i="31"/>
  <c r="Q277" i="31"/>
  <c r="Q278" i="31"/>
  <c r="Q279" i="31"/>
  <c r="Q280" i="31"/>
  <c r="Q281" i="31"/>
  <c r="Q282" i="31"/>
  <c r="Q283" i="31"/>
  <c r="Q284" i="31"/>
  <c r="Q285" i="31"/>
  <c r="Q286" i="31"/>
  <c r="Q287" i="31"/>
  <c r="Q288" i="31"/>
  <c r="Q289" i="31"/>
  <c r="Q290" i="31"/>
  <c r="Q291" i="31"/>
  <c r="Q292" i="31"/>
  <c r="Q293" i="31"/>
  <c r="Q294" i="31"/>
  <c r="Q295" i="31"/>
  <c r="Q296" i="31"/>
  <c r="Q297" i="31"/>
  <c r="Q298" i="31"/>
  <c r="Q299" i="31"/>
  <c r="Q300" i="31"/>
  <c r="Q301" i="31"/>
  <c r="Q302" i="31"/>
  <c r="Q303" i="31"/>
  <c r="Q304" i="31"/>
  <c r="Q305" i="31"/>
  <c r="Q306" i="31"/>
  <c r="Q307" i="31"/>
  <c r="Q308" i="31"/>
  <c r="Q309" i="31"/>
  <c r="Q313" i="31"/>
  <c r="Q314" i="31"/>
  <c r="Q315" i="31"/>
  <c r="Q316" i="31"/>
  <c r="Q317" i="31"/>
  <c r="Q318" i="31"/>
  <c r="Q319" i="31"/>
  <c r="Q320" i="31"/>
  <c r="Q321" i="31"/>
  <c r="Q322" i="31"/>
  <c r="Q323" i="31"/>
  <c r="Q324" i="31"/>
  <c r="Q325" i="31"/>
  <c r="Q326" i="31"/>
  <c r="Q328" i="31"/>
  <c r="Q329" i="31"/>
  <c r="Q330" i="31"/>
  <c r="Q331" i="31"/>
  <c r="Q332" i="31"/>
  <c r="Q333" i="31"/>
  <c r="Q334" i="31"/>
  <c r="Q335" i="31"/>
  <c r="Q336" i="31"/>
  <c r="Q337" i="31"/>
  <c r="Q338" i="31"/>
  <c r="Q339" i="31"/>
  <c r="Q340" i="31"/>
  <c r="Q341" i="31"/>
  <c r="Q342" i="31"/>
  <c r="Q343" i="31"/>
  <c r="Q344" i="31"/>
  <c r="Q345" i="31"/>
  <c r="Q346" i="31"/>
  <c r="Q347" i="31"/>
  <c r="Q348" i="31"/>
  <c r="Q349" i="31"/>
  <c r="Q350" i="31"/>
  <c r="Q351" i="31"/>
  <c r="Q352" i="31"/>
  <c r="Q353" i="31"/>
  <c r="Q354" i="31"/>
  <c r="Q355" i="31"/>
  <c r="Q356" i="31"/>
  <c r="Q357" i="31"/>
  <c r="Q358" i="31"/>
  <c r="Q359" i="31"/>
  <c r="Q360" i="31"/>
  <c r="Q361" i="31"/>
  <c r="Q362" i="31"/>
  <c r="Q363" i="31"/>
  <c r="Q364" i="31"/>
  <c r="Q365" i="31"/>
  <c r="Q366" i="31"/>
  <c r="Q367" i="31"/>
  <c r="Q368" i="31"/>
  <c r="Q369" i="31"/>
  <c r="Q370" i="31"/>
  <c r="Q371" i="31"/>
  <c r="Q372" i="31"/>
  <c r="Q373" i="31"/>
  <c r="Q374" i="31"/>
  <c r="Q375" i="31"/>
  <c r="Q376" i="31"/>
  <c r="Q377" i="31"/>
  <c r="Q378" i="31"/>
  <c r="Q379" i="31"/>
  <c r="Q380" i="31"/>
  <c r="Q381" i="31"/>
  <c r="Q382" i="31"/>
  <c r="Q383" i="31"/>
  <c r="Q384" i="31"/>
  <c r="Q385" i="31"/>
  <c r="Q386" i="31"/>
  <c r="Q387" i="31"/>
  <c r="Q388" i="31"/>
  <c r="Q389" i="31"/>
  <c r="Q390" i="31"/>
  <c r="Q391" i="31"/>
  <c r="Q392" i="31"/>
  <c r="Q393" i="31"/>
  <c r="Q394" i="31"/>
  <c r="Q395" i="31"/>
  <c r="Q396" i="31"/>
  <c r="Q397" i="31"/>
  <c r="Q398" i="31"/>
  <c r="Q399" i="31"/>
  <c r="Q400" i="31"/>
  <c r="Q401" i="31"/>
  <c r="Q402" i="31"/>
  <c r="Q403" i="31"/>
  <c r="Q404" i="31"/>
  <c r="Q405" i="31"/>
  <c r="Q406" i="31"/>
  <c r="Q407" i="31"/>
  <c r="Q408" i="31"/>
  <c r="Q409" i="31"/>
  <c r="Q410" i="31"/>
  <c r="Q411" i="31"/>
  <c r="Q412" i="31"/>
  <c r="Q413" i="31"/>
  <c r="Q414" i="31"/>
  <c r="Q415" i="31"/>
  <c r="Q416" i="31"/>
  <c r="Q417" i="31"/>
  <c r="Q418" i="31"/>
  <c r="Q419" i="31"/>
  <c r="Q420" i="31"/>
  <c r="Q421" i="31"/>
  <c r="Q422" i="31"/>
  <c r="Q423" i="31"/>
  <c r="Q424" i="31"/>
  <c r="Q425" i="31"/>
  <c r="Q426" i="31"/>
  <c r="Q427" i="31"/>
  <c r="Q428" i="31"/>
  <c r="Q429" i="31"/>
  <c r="Q430" i="31"/>
  <c r="Q431" i="31"/>
  <c r="Q432" i="31"/>
  <c r="Q433" i="31"/>
  <c r="Q434" i="31"/>
  <c r="Q435" i="31"/>
  <c r="Q436" i="31"/>
  <c r="BF10" i="31"/>
  <c r="BF9" i="31"/>
  <c r="BF8" i="31"/>
  <c r="BF7" i="31"/>
  <c r="BF6" i="31"/>
  <c r="BF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N417" i="31"/>
  <c r="N418" i="31"/>
  <c r="N419" i="31"/>
  <c r="N420" i="31"/>
  <c r="N421" i="31"/>
  <c r="N422" i="31"/>
  <c r="N423" i="31"/>
  <c r="N424" i="31"/>
  <c r="N425" i="31"/>
  <c r="N426" i="31"/>
  <c r="N427" i="31"/>
  <c r="N428" i="31"/>
  <c r="N429" i="31"/>
  <c r="N430" i="31"/>
  <c r="N431" i="31"/>
  <c r="N432" i="31"/>
  <c r="N433" i="31"/>
  <c r="N434" i="31"/>
  <c r="N435" i="31"/>
  <c r="N436" i="31"/>
  <c r="BE10" i="31"/>
  <c r="BE9" i="31"/>
  <c r="BE8" i="31"/>
  <c r="BE7" i="31"/>
  <c r="BE6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3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BD5" i="31"/>
  <c r="BE5" i="31"/>
  <c r="BD10" i="31"/>
  <c r="BD9" i="31"/>
  <c r="BD8" i="31"/>
  <c r="BD7" i="31"/>
  <c r="BD6" i="31"/>
  <c r="BA6" i="21"/>
  <c r="BA7" i="21"/>
  <c r="BA8" i="21"/>
  <c r="BA9" i="21"/>
  <c r="BA10" i="21"/>
  <c r="BA11" i="21"/>
  <c r="BA12" i="21"/>
  <c r="BA13" i="21"/>
  <c r="BA14" i="21"/>
  <c r="BA15" i="21"/>
  <c r="BA16" i="21"/>
  <c r="BA17" i="21"/>
  <c r="BA18" i="21"/>
  <c r="BA19" i="21"/>
  <c r="BA20" i="21"/>
  <c r="BA21" i="21"/>
  <c r="BA22" i="21"/>
  <c r="BA23" i="21"/>
  <c r="BA24" i="21"/>
  <c r="BA25" i="21"/>
  <c r="BA26" i="21"/>
  <c r="BA27" i="21"/>
  <c r="BA28" i="21"/>
  <c r="BA29" i="21"/>
  <c r="BA30" i="21"/>
  <c r="BA31" i="21"/>
  <c r="BA32" i="21"/>
  <c r="BA33" i="21"/>
  <c r="BA34" i="21"/>
  <c r="BA35" i="21"/>
  <c r="BA36" i="21"/>
  <c r="BA37" i="21"/>
  <c r="BA38" i="21"/>
  <c r="BA39" i="21"/>
  <c r="BA40" i="21"/>
  <c r="BA41" i="21"/>
  <c r="BA42" i="21"/>
  <c r="BA43" i="21"/>
  <c r="BA44" i="21"/>
  <c r="BA45" i="21"/>
  <c r="BA46" i="21"/>
  <c r="BA47" i="21"/>
  <c r="BA48" i="21"/>
  <c r="BA49" i="21"/>
  <c r="BA50" i="21"/>
  <c r="BA51" i="21"/>
  <c r="BA52" i="21"/>
  <c r="BA53" i="21"/>
  <c r="BA54" i="21"/>
  <c r="BA55" i="21"/>
  <c r="BA56" i="21"/>
  <c r="BA57" i="21"/>
  <c r="BA58" i="21"/>
  <c r="BA59" i="21"/>
  <c r="BA60" i="21"/>
  <c r="BA61" i="21"/>
  <c r="BA62" i="21"/>
  <c r="BA63" i="21"/>
  <c r="BA64" i="21"/>
  <c r="BA65" i="21"/>
  <c r="BA66" i="21"/>
  <c r="BA67" i="21"/>
  <c r="BA68" i="21"/>
  <c r="BA69" i="21"/>
  <c r="BA70" i="21"/>
  <c r="BA71" i="21"/>
  <c r="BA72" i="21"/>
  <c r="BA73" i="21"/>
  <c r="BA74" i="21"/>
  <c r="BA75" i="21"/>
  <c r="BA76" i="21"/>
  <c r="BA77" i="21"/>
  <c r="BA78" i="21"/>
  <c r="BA79" i="21"/>
  <c r="BA80" i="21"/>
  <c r="BA81" i="21"/>
  <c r="BA82" i="21"/>
  <c r="BA83" i="21"/>
  <c r="BA84" i="21"/>
  <c r="BA85" i="21"/>
  <c r="BA86" i="21"/>
  <c r="BA87" i="21"/>
  <c r="BA88" i="21"/>
  <c r="BA89" i="21"/>
  <c r="BA90" i="21"/>
  <c r="BA91" i="21"/>
  <c r="BA92" i="21"/>
  <c r="BA93" i="21"/>
  <c r="BA94" i="21"/>
  <c r="BA95" i="21"/>
  <c r="BA96" i="21"/>
  <c r="BA97" i="21"/>
  <c r="BA98" i="21"/>
  <c r="BA99" i="21"/>
  <c r="BA100" i="21"/>
  <c r="BA101" i="21"/>
  <c r="BA102" i="21"/>
  <c r="BA103" i="21"/>
  <c r="BA104" i="21"/>
  <c r="BA105" i="21"/>
  <c r="BA106" i="21"/>
  <c r="BA107" i="21"/>
  <c r="BA108" i="21"/>
  <c r="BA109" i="21"/>
  <c r="BA110" i="21"/>
  <c r="BA111" i="21"/>
  <c r="BA112" i="21"/>
  <c r="BA113" i="21"/>
  <c r="BA114" i="21"/>
  <c r="BA115" i="21"/>
  <c r="BA116" i="21"/>
  <c r="BA117" i="21"/>
  <c r="BA118" i="21"/>
  <c r="BA119" i="21"/>
  <c r="BA120" i="21"/>
  <c r="BA121" i="21"/>
  <c r="BA122" i="21"/>
  <c r="BA123" i="21"/>
  <c r="BA124" i="21"/>
  <c r="BA125" i="21"/>
  <c r="BA126" i="21"/>
  <c r="BA127" i="21"/>
  <c r="BA128" i="21"/>
  <c r="BA129" i="21"/>
  <c r="BA130" i="21"/>
  <c r="BA131" i="21"/>
  <c r="BA132" i="21"/>
  <c r="BA133" i="21"/>
  <c r="BA134" i="21"/>
  <c r="BA135" i="21"/>
  <c r="BA136" i="21"/>
  <c r="BA137" i="21"/>
  <c r="BA138" i="21"/>
  <c r="BA139" i="21"/>
  <c r="BA140" i="21"/>
  <c r="BA141" i="21"/>
  <c r="BA142" i="21"/>
  <c r="BA143" i="21"/>
  <c r="BA144" i="21"/>
  <c r="BA145" i="21"/>
  <c r="BA146" i="21"/>
  <c r="BA147" i="21"/>
  <c r="BA148" i="21"/>
  <c r="BA149" i="21"/>
  <c r="BA150" i="21"/>
  <c r="BA151" i="21"/>
  <c r="BA152" i="21"/>
  <c r="BA153" i="21"/>
  <c r="BA154" i="21"/>
  <c r="BA155" i="21"/>
  <c r="BA156" i="21"/>
  <c r="BA157" i="21"/>
  <c r="BA158" i="21"/>
  <c r="BA159" i="21"/>
  <c r="BA160" i="21"/>
  <c r="BA161" i="21"/>
  <c r="BA162" i="21"/>
  <c r="BA163" i="21"/>
  <c r="BA164" i="21"/>
  <c r="BA165" i="21"/>
  <c r="BA166" i="21"/>
  <c r="BA167" i="21"/>
  <c r="BA168" i="21"/>
  <c r="BA169" i="21"/>
  <c r="BA170" i="21"/>
  <c r="BA171" i="21"/>
  <c r="BA172" i="21"/>
  <c r="BA173" i="21"/>
  <c r="BA174" i="21"/>
  <c r="BA175" i="21"/>
  <c r="BA176" i="21"/>
  <c r="BA177" i="21"/>
  <c r="BA178" i="21"/>
  <c r="BA179" i="21"/>
  <c r="BA180" i="21"/>
  <c r="BA181" i="21"/>
  <c r="BA182" i="21"/>
  <c r="BA183" i="21"/>
  <c r="BA184" i="21"/>
  <c r="BA185" i="21"/>
  <c r="BA186" i="21"/>
  <c r="BA187" i="21"/>
  <c r="BA188" i="21"/>
  <c r="BA189" i="21"/>
  <c r="BA190" i="21"/>
  <c r="BA191" i="21"/>
  <c r="BA192" i="21"/>
  <c r="BA193" i="21"/>
  <c r="BA194" i="21"/>
  <c r="BA195" i="21"/>
  <c r="BA196" i="21"/>
  <c r="BA197" i="21"/>
  <c r="BA198" i="21"/>
  <c r="BA199" i="21"/>
  <c r="BA200" i="21"/>
  <c r="BA201" i="21"/>
  <c r="BA202" i="21"/>
  <c r="BA203" i="21"/>
  <c r="BA204" i="21"/>
  <c r="BA205" i="21"/>
  <c r="BA206" i="21"/>
  <c r="BA207" i="21"/>
  <c r="BA208" i="21"/>
  <c r="BA209" i="21"/>
  <c r="BA210" i="21"/>
  <c r="BA211" i="21"/>
  <c r="BA212" i="21"/>
  <c r="BA213" i="21"/>
  <c r="BA214" i="21"/>
  <c r="BA215" i="21"/>
  <c r="BA216" i="21"/>
  <c r="BA217" i="21"/>
  <c r="BA218" i="21"/>
  <c r="BA219" i="21"/>
  <c r="BA220" i="21"/>
  <c r="BA221" i="21"/>
  <c r="BA222" i="21"/>
  <c r="BA223" i="21"/>
  <c r="BA224" i="21"/>
  <c r="BA225" i="21"/>
  <c r="BA226" i="21"/>
  <c r="BA227" i="21"/>
  <c r="BA228" i="21"/>
  <c r="BA229" i="21"/>
  <c r="BA230" i="21"/>
  <c r="BA231" i="21"/>
  <c r="BA232" i="21"/>
  <c r="BA233" i="21"/>
  <c r="BA234" i="21"/>
  <c r="BA235" i="21"/>
  <c r="BA236" i="21"/>
  <c r="BA237" i="21"/>
  <c r="BA238" i="21"/>
  <c r="BA239" i="21"/>
  <c r="BA240" i="21"/>
  <c r="BA241" i="21"/>
  <c r="BA242" i="21"/>
  <c r="BA243" i="21"/>
  <c r="BA244" i="21"/>
  <c r="BA245" i="21"/>
  <c r="BA246" i="21"/>
  <c r="BA247" i="21"/>
  <c r="BA248" i="21"/>
  <c r="BA249" i="21"/>
  <c r="BA250" i="21"/>
  <c r="BA251" i="21"/>
  <c r="BA252" i="21"/>
  <c r="BA253" i="21"/>
  <c r="BA254" i="21"/>
  <c r="BA255" i="21"/>
  <c r="BA256" i="21"/>
  <c r="BA257" i="21"/>
  <c r="BA258" i="21"/>
  <c r="BA259" i="21"/>
  <c r="BA260" i="21"/>
  <c r="BA261" i="21"/>
  <c r="BA262" i="21"/>
  <c r="BA263" i="21"/>
  <c r="BA264" i="21"/>
  <c r="BA265" i="21"/>
  <c r="BA266" i="21"/>
  <c r="BA267" i="21"/>
  <c r="BA268" i="21"/>
  <c r="BA269" i="21"/>
  <c r="BA270" i="21"/>
  <c r="BA271" i="21"/>
  <c r="BA272" i="21"/>
  <c r="BA273" i="21"/>
  <c r="BA274" i="21"/>
  <c r="BA275" i="21"/>
  <c r="BA276" i="21"/>
  <c r="BA277" i="21"/>
  <c r="BA278" i="21"/>
  <c r="BA279" i="21"/>
  <c r="BA280" i="21"/>
  <c r="BA281" i="21"/>
  <c r="BA282" i="21"/>
  <c r="BA283" i="21"/>
  <c r="BA284" i="21"/>
  <c r="BA285" i="21"/>
  <c r="BA286" i="21"/>
  <c r="BA287" i="21"/>
  <c r="BA288" i="21"/>
  <c r="BA289" i="21"/>
  <c r="BA290" i="21"/>
  <c r="BA291" i="21"/>
  <c r="BA292" i="21"/>
  <c r="BA293" i="21"/>
  <c r="BA294" i="21"/>
  <c r="BA295" i="21"/>
  <c r="BA296" i="21"/>
  <c r="BA297" i="21"/>
  <c r="BA298" i="21"/>
  <c r="BA299" i="21"/>
  <c r="BA300" i="21"/>
  <c r="BA301" i="21"/>
  <c r="BA302" i="21"/>
  <c r="BA303" i="21"/>
  <c r="BA304" i="21"/>
  <c r="BA305" i="21"/>
  <c r="BA306" i="21"/>
  <c r="BA307" i="21"/>
  <c r="BA308" i="21"/>
  <c r="BA309" i="21"/>
  <c r="BA313" i="21"/>
  <c r="BA314" i="21"/>
  <c r="BA315" i="21"/>
  <c r="BA316" i="21"/>
  <c r="BA317" i="21"/>
  <c r="BA318" i="21"/>
  <c r="BA319" i="21"/>
  <c r="BA320" i="21"/>
  <c r="BA321" i="21"/>
  <c r="BA322" i="21"/>
  <c r="BA323" i="21"/>
  <c r="BA324" i="21"/>
  <c r="BA325" i="21"/>
  <c r="BA326" i="21"/>
  <c r="BA328" i="21"/>
  <c r="BA329" i="21"/>
  <c r="BA330" i="21"/>
  <c r="BA331" i="21"/>
  <c r="BA332" i="21"/>
  <c r="BA333" i="21"/>
  <c r="BA334" i="21"/>
  <c r="BA335" i="21"/>
  <c r="BA336" i="21"/>
  <c r="BA337" i="21"/>
  <c r="BA338" i="21"/>
  <c r="BA339" i="21"/>
  <c r="BA340" i="21"/>
  <c r="BA341" i="21"/>
  <c r="BA342" i="21"/>
  <c r="BA343" i="21"/>
  <c r="BA344" i="21"/>
  <c r="BA345" i="21"/>
  <c r="BA346" i="21"/>
  <c r="BA347" i="21"/>
  <c r="BA348" i="21"/>
  <c r="BA349" i="21"/>
  <c r="BA350" i="21"/>
  <c r="BA351" i="21"/>
  <c r="BA352" i="21"/>
  <c r="BA353" i="21"/>
  <c r="BA354" i="21"/>
  <c r="BA355" i="21"/>
  <c r="BA356" i="21"/>
  <c r="BA357" i="21"/>
  <c r="BA358" i="21"/>
  <c r="BA359" i="21"/>
  <c r="BA360" i="21"/>
  <c r="BA361" i="21"/>
  <c r="BA362" i="21"/>
  <c r="BA363" i="21"/>
  <c r="BA364" i="21"/>
  <c r="BA365" i="21"/>
  <c r="BA366" i="21"/>
  <c r="BA367" i="21"/>
  <c r="BA368" i="21"/>
  <c r="BA369" i="21"/>
  <c r="BA370" i="21"/>
  <c r="BA371" i="21"/>
  <c r="BA372" i="21"/>
  <c r="BA373" i="21"/>
  <c r="BA374" i="21"/>
  <c r="BA375" i="21"/>
  <c r="BA376" i="21"/>
  <c r="BA377" i="21"/>
  <c r="BA378" i="21"/>
  <c r="BA379" i="21"/>
  <c r="BA380" i="21"/>
  <c r="BA381" i="21"/>
  <c r="BA382" i="21"/>
  <c r="BA383" i="21"/>
  <c r="BA384" i="21"/>
  <c r="BA385" i="21"/>
  <c r="BA386" i="21"/>
  <c r="BA387" i="21"/>
  <c r="BA388" i="21"/>
  <c r="BA389" i="21"/>
  <c r="BA390" i="21"/>
  <c r="BA391" i="21"/>
  <c r="BA392" i="21"/>
  <c r="BA393" i="21"/>
  <c r="BA394" i="21"/>
  <c r="BA395" i="21"/>
  <c r="BA396" i="21"/>
  <c r="BA397" i="21"/>
  <c r="BA398" i="21"/>
  <c r="BA399" i="21"/>
  <c r="BA400" i="21"/>
  <c r="BA401" i="21"/>
  <c r="BA402" i="21"/>
  <c r="BA403" i="21"/>
  <c r="BA404" i="21"/>
  <c r="BA405" i="21"/>
  <c r="BA406" i="21"/>
  <c r="BA407" i="21"/>
  <c r="BA408" i="21"/>
  <c r="BA409" i="21"/>
  <c r="BA410" i="21"/>
  <c r="BA411" i="21"/>
  <c r="BA412" i="21"/>
  <c r="BA413" i="21"/>
  <c r="BA414" i="21"/>
  <c r="G415" i="21"/>
  <c r="I415" i="21"/>
  <c r="BA415" i="21"/>
  <c r="G416" i="21"/>
  <c r="I416" i="21"/>
  <c r="BA416" i="21"/>
  <c r="G417" i="21"/>
  <c r="I417" i="21"/>
  <c r="BA417" i="21"/>
  <c r="G418" i="21"/>
  <c r="I418" i="21"/>
  <c r="BA418" i="21"/>
  <c r="G419" i="21"/>
  <c r="I419" i="21"/>
  <c r="BA419" i="21"/>
  <c r="G420" i="21"/>
  <c r="I420" i="21"/>
  <c r="BA420" i="21"/>
  <c r="G421" i="21"/>
  <c r="I421" i="21"/>
  <c r="BA421" i="21"/>
  <c r="G422" i="21"/>
  <c r="I422" i="21"/>
  <c r="BA422" i="21"/>
  <c r="G423" i="21"/>
  <c r="I423" i="21"/>
  <c r="BA423" i="21"/>
  <c r="G424" i="21"/>
  <c r="I424" i="21"/>
  <c r="BA424" i="21"/>
  <c r="G425" i="21"/>
  <c r="I425" i="21"/>
  <c r="BA425" i="21"/>
  <c r="G426" i="21"/>
  <c r="I426" i="21"/>
  <c r="BA426" i="21"/>
  <c r="G427" i="21"/>
  <c r="I427" i="21"/>
  <c r="BA427" i="21"/>
  <c r="G428" i="21"/>
  <c r="I428" i="21"/>
  <c r="BA428" i="21"/>
  <c r="G429" i="21"/>
  <c r="I429" i="21"/>
  <c r="BA429" i="21"/>
  <c r="G430" i="21"/>
  <c r="I430" i="21"/>
  <c r="BA430" i="21"/>
  <c r="G431" i="21"/>
  <c r="I431" i="21"/>
  <c r="BA431" i="21"/>
  <c r="G432" i="21"/>
  <c r="I432" i="21"/>
  <c r="BA432" i="21"/>
  <c r="G433" i="21"/>
  <c r="I433" i="21"/>
  <c r="BA433" i="21"/>
  <c r="G434" i="21"/>
  <c r="I434" i="21"/>
  <c r="BA434" i="21"/>
  <c r="G435" i="21"/>
  <c r="I435" i="21"/>
  <c r="BA435" i="21"/>
  <c r="G436" i="21"/>
  <c r="I436" i="21"/>
  <c r="BA436" i="21"/>
  <c r="CU10" i="21"/>
  <c r="CU9" i="21"/>
  <c r="CU8" i="21"/>
  <c r="CU7" i="21"/>
  <c r="CU6" i="21"/>
  <c r="CU5" i="21"/>
  <c r="AX6" i="21"/>
  <c r="AX7" i="21"/>
  <c r="AX8" i="21"/>
  <c r="AX9" i="21"/>
  <c r="AX10" i="21"/>
  <c r="AX11" i="21"/>
  <c r="AX12" i="21"/>
  <c r="AX13" i="21"/>
  <c r="AX14" i="21"/>
  <c r="AX15" i="21"/>
  <c r="AX16" i="21"/>
  <c r="AX17" i="21"/>
  <c r="AX18" i="21"/>
  <c r="AX19" i="21"/>
  <c r="AX20" i="21"/>
  <c r="AX21" i="21"/>
  <c r="AX22" i="21"/>
  <c r="AX23" i="21"/>
  <c r="AX24" i="21"/>
  <c r="AX25" i="21"/>
  <c r="AX26" i="21"/>
  <c r="AX27" i="21"/>
  <c r="AX28" i="21"/>
  <c r="AX29" i="21"/>
  <c r="AX30" i="21"/>
  <c r="AX31" i="21"/>
  <c r="AX32" i="21"/>
  <c r="AX33" i="21"/>
  <c r="AX34" i="21"/>
  <c r="AX35" i="21"/>
  <c r="AX36" i="21"/>
  <c r="AX37" i="21"/>
  <c r="AX38" i="21"/>
  <c r="AX39" i="21"/>
  <c r="AX40" i="21"/>
  <c r="AX41" i="21"/>
  <c r="AX42" i="21"/>
  <c r="AX43" i="21"/>
  <c r="AX44" i="21"/>
  <c r="AX45" i="21"/>
  <c r="AX46" i="21"/>
  <c r="AX47" i="21"/>
  <c r="AX48" i="21"/>
  <c r="AX49" i="21"/>
  <c r="AX50" i="21"/>
  <c r="AX51" i="21"/>
  <c r="AX52" i="21"/>
  <c r="AX53" i="21"/>
  <c r="AX54" i="21"/>
  <c r="AX55" i="21"/>
  <c r="AX56" i="21"/>
  <c r="AX57" i="21"/>
  <c r="AX58" i="21"/>
  <c r="AX59" i="21"/>
  <c r="AX60" i="21"/>
  <c r="AX61" i="21"/>
  <c r="AX62" i="21"/>
  <c r="AX63" i="21"/>
  <c r="AX64" i="21"/>
  <c r="AX65" i="21"/>
  <c r="AX66" i="21"/>
  <c r="AX67" i="21"/>
  <c r="AX68" i="21"/>
  <c r="AX69" i="21"/>
  <c r="AX70" i="21"/>
  <c r="AX71" i="21"/>
  <c r="AX72" i="21"/>
  <c r="AX73" i="21"/>
  <c r="AX74" i="21"/>
  <c r="AX75" i="21"/>
  <c r="AX76" i="21"/>
  <c r="AX77" i="21"/>
  <c r="AX78" i="21"/>
  <c r="AX79" i="21"/>
  <c r="AX80" i="21"/>
  <c r="AX81" i="21"/>
  <c r="AX82" i="21"/>
  <c r="AX83" i="21"/>
  <c r="AX84" i="21"/>
  <c r="AX85" i="21"/>
  <c r="AX86" i="21"/>
  <c r="AX87" i="21"/>
  <c r="AX88" i="21"/>
  <c r="AX89" i="21"/>
  <c r="AX90" i="21"/>
  <c r="AX91" i="21"/>
  <c r="AX92" i="21"/>
  <c r="AX93" i="21"/>
  <c r="AX94" i="21"/>
  <c r="AX95" i="21"/>
  <c r="AX96" i="21"/>
  <c r="AX97" i="21"/>
  <c r="AX98" i="21"/>
  <c r="AX99" i="21"/>
  <c r="AX100" i="21"/>
  <c r="AX101" i="21"/>
  <c r="AX102" i="21"/>
  <c r="AX103" i="21"/>
  <c r="AX104" i="21"/>
  <c r="AX105" i="21"/>
  <c r="AX106" i="21"/>
  <c r="AX107" i="21"/>
  <c r="AX108" i="21"/>
  <c r="AX109" i="21"/>
  <c r="AX110" i="21"/>
  <c r="AX111" i="21"/>
  <c r="AX112" i="21"/>
  <c r="AX113" i="21"/>
  <c r="AX114" i="21"/>
  <c r="AX115" i="21"/>
  <c r="AX116" i="21"/>
  <c r="AX117" i="21"/>
  <c r="AX118" i="21"/>
  <c r="AX119" i="21"/>
  <c r="AX120" i="21"/>
  <c r="AX121" i="21"/>
  <c r="AX122" i="21"/>
  <c r="AX123" i="21"/>
  <c r="AX124" i="21"/>
  <c r="AX125" i="21"/>
  <c r="AX126" i="21"/>
  <c r="AX127" i="21"/>
  <c r="AX128" i="21"/>
  <c r="AX129" i="21"/>
  <c r="AX130" i="21"/>
  <c r="AX131" i="21"/>
  <c r="AX132" i="21"/>
  <c r="AX133" i="21"/>
  <c r="AX134" i="21"/>
  <c r="AX135" i="21"/>
  <c r="AX136" i="21"/>
  <c r="AX137" i="21"/>
  <c r="AX138" i="21"/>
  <c r="AX139" i="21"/>
  <c r="AX140" i="21"/>
  <c r="AX141" i="21"/>
  <c r="AX142" i="21"/>
  <c r="AX143" i="21"/>
  <c r="AX144" i="21"/>
  <c r="AX145" i="21"/>
  <c r="AX146" i="21"/>
  <c r="AX147" i="21"/>
  <c r="AX148" i="21"/>
  <c r="AX149" i="21"/>
  <c r="AX150" i="21"/>
  <c r="AX151" i="21"/>
  <c r="AX152" i="21"/>
  <c r="AX153" i="21"/>
  <c r="AX154" i="21"/>
  <c r="AX155" i="21"/>
  <c r="AX156" i="21"/>
  <c r="AX157" i="21"/>
  <c r="AX158" i="21"/>
  <c r="AX159" i="21"/>
  <c r="AX160" i="21"/>
  <c r="AX161" i="21"/>
  <c r="AX162" i="21"/>
  <c r="AX163" i="21"/>
  <c r="AX164" i="21"/>
  <c r="AX165" i="21"/>
  <c r="AX166" i="21"/>
  <c r="AX167" i="21"/>
  <c r="AX168" i="21"/>
  <c r="AX169" i="21"/>
  <c r="AX170" i="21"/>
  <c r="AX171" i="21"/>
  <c r="AX172" i="21"/>
  <c r="AX173" i="21"/>
  <c r="AX174" i="21"/>
  <c r="AX175" i="21"/>
  <c r="AX176" i="21"/>
  <c r="AX177" i="21"/>
  <c r="AX178" i="21"/>
  <c r="AX179" i="21"/>
  <c r="AX180" i="21"/>
  <c r="AX181" i="21"/>
  <c r="AX182" i="21"/>
  <c r="AX183" i="21"/>
  <c r="AX184" i="21"/>
  <c r="AX185" i="21"/>
  <c r="AX186" i="21"/>
  <c r="AX187" i="21"/>
  <c r="AX188" i="21"/>
  <c r="AX189" i="21"/>
  <c r="AX190" i="21"/>
  <c r="AX191" i="21"/>
  <c r="AX192" i="21"/>
  <c r="AX193" i="21"/>
  <c r="AX194" i="21"/>
  <c r="AX195" i="21"/>
  <c r="AX196" i="21"/>
  <c r="AX197" i="21"/>
  <c r="AX198" i="21"/>
  <c r="AX199" i="21"/>
  <c r="AX200" i="21"/>
  <c r="AX201" i="21"/>
  <c r="AX202" i="21"/>
  <c r="AX203" i="21"/>
  <c r="AX204" i="21"/>
  <c r="AX205" i="21"/>
  <c r="AX206" i="21"/>
  <c r="AX207" i="21"/>
  <c r="AX208" i="21"/>
  <c r="AX209" i="21"/>
  <c r="AX210" i="21"/>
  <c r="AX211" i="21"/>
  <c r="AX212" i="21"/>
  <c r="AX213" i="21"/>
  <c r="AX214" i="21"/>
  <c r="AX215" i="21"/>
  <c r="AX216" i="21"/>
  <c r="AX217" i="21"/>
  <c r="AX218" i="21"/>
  <c r="AX219" i="21"/>
  <c r="AX220" i="21"/>
  <c r="AX221" i="21"/>
  <c r="AX222" i="21"/>
  <c r="AX223" i="21"/>
  <c r="AX224" i="21"/>
  <c r="AX225" i="21"/>
  <c r="AX226" i="21"/>
  <c r="AX227" i="21"/>
  <c r="AX228" i="21"/>
  <c r="AX229" i="21"/>
  <c r="AX230" i="21"/>
  <c r="AX231" i="21"/>
  <c r="AX232" i="21"/>
  <c r="AX233" i="21"/>
  <c r="AX234" i="21"/>
  <c r="AX235" i="21"/>
  <c r="AX236" i="21"/>
  <c r="AX237" i="21"/>
  <c r="AX238" i="21"/>
  <c r="AX239" i="21"/>
  <c r="AX240" i="21"/>
  <c r="AX241" i="21"/>
  <c r="AX242" i="21"/>
  <c r="AX243" i="21"/>
  <c r="AX244" i="21"/>
  <c r="AX245" i="21"/>
  <c r="AX246" i="21"/>
  <c r="AX247" i="21"/>
  <c r="AX248" i="21"/>
  <c r="AX249" i="21"/>
  <c r="AX250" i="21"/>
  <c r="AX251" i="21"/>
  <c r="AX252" i="21"/>
  <c r="AX253" i="21"/>
  <c r="AX254" i="21"/>
  <c r="AX255" i="21"/>
  <c r="AX256" i="21"/>
  <c r="AX257" i="21"/>
  <c r="AX258" i="21"/>
  <c r="AX259" i="21"/>
  <c r="AX260" i="21"/>
  <c r="AX261" i="21"/>
  <c r="AX262" i="21"/>
  <c r="AX263" i="21"/>
  <c r="AX264" i="21"/>
  <c r="AX265" i="21"/>
  <c r="AX266" i="21"/>
  <c r="AX267" i="21"/>
  <c r="AX268" i="21"/>
  <c r="AX269" i="21"/>
  <c r="AX270" i="21"/>
  <c r="AX271" i="21"/>
  <c r="AX272" i="21"/>
  <c r="AX273" i="21"/>
  <c r="AX274" i="21"/>
  <c r="AX275" i="21"/>
  <c r="AX276" i="21"/>
  <c r="AX277" i="21"/>
  <c r="AX278" i="21"/>
  <c r="AX279" i="21"/>
  <c r="AX280" i="21"/>
  <c r="AX281" i="21"/>
  <c r="AX282" i="21"/>
  <c r="AX283" i="21"/>
  <c r="AX284" i="21"/>
  <c r="AX285" i="21"/>
  <c r="AX286" i="21"/>
  <c r="AX287" i="21"/>
  <c r="AX288" i="21"/>
  <c r="AX289" i="21"/>
  <c r="AX290" i="21"/>
  <c r="AX291" i="21"/>
  <c r="AX292" i="21"/>
  <c r="AX293" i="21"/>
  <c r="AX294" i="21"/>
  <c r="AX295" i="21"/>
  <c r="AX296" i="21"/>
  <c r="AX297" i="21"/>
  <c r="AX298" i="21"/>
  <c r="AX299" i="21"/>
  <c r="AX300" i="21"/>
  <c r="AX301" i="21"/>
  <c r="AX302" i="21"/>
  <c r="AX303" i="21"/>
  <c r="AX304" i="21"/>
  <c r="AX305" i="21"/>
  <c r="AX306" i="21"/>
  <c r="AX307" i="21"/>
  <c r="AX308" i="21"/>
  <c r="AX309" i="21"/>
  <c r="AX313" i="21"/>
  <c r="AX314" i="21"/>
  <c r="AX315" i="21"/>
  <c r="AX316" i="21"/>
  <c r="AX317" i="21"/>
  <c r="AX318" i="21"/>
  <c r="AX319" i="21"/>
  <c r="AX320" i="21"/>
  <c r="AX321" i="21"/>
  <c r="AX322" i="21"/>
  <c r="AX323" i="21"/>
  <c r="AX324" i="21"/>
  <c r="AX325" i="21"/>
  <c r="AX326" i="21"/>
  <c r="AX328" i="21"/>
  <c r="AX329" i="21"/>
  <c r="AX330" i="21"/>
  <c r="AX331" i="21"/>
  <c r="AX332" i="21"/>
  <c r="AX333" i="21"/>
  <c r="AX334" i="21"/>
  <c r="AX335" i="21"/>
  <c r="AX336" i="21"/>
  <c r="AX337" i="21"/>
  <c r="AX338" i="21"/>
  <c r="AX339" i="21"/>
  <c r="AX340" i="21"/>
  <c r="AX341" i="21"/>
  <c r="AX342" i="21"/>
  <c r="AX343" i="21"/>
  <c r="AX344" i="21"/>
  <c r="AX345" i="21"/>
  <c r="AX346" i="21"/>
  <c r="AX347" i="21"/>
  <c r="AX348" i="21"/>
  <c r="AX349" i="21"/>
  <c r="AX350" i="21"/>
  <c r="AX351" i="21"/>
  <c r="AX352" i="21"/>
  <c r="AX353" i="21"/>
  <c r="AX354" i="21"/>
  <c r="AX355" i="21"/>
  <c r="AX356" i="21"/>
  <c r="AX357" i="21"/>
  <c r="AX358" i="21"/>
  <c r="AX359" i="21"/>
  <c r="AX360" i="21"/>
  <c r="AX361" i="21"/>
  <c r="AX362" i="21"/>
  <c r="AX363" i="21"/>
  <c r="AX364" i="21"/>
  <c r="AX365" i="21"/>
  <c r="AX366" i="21"/>
  <c r="AX367" i="21"/>
  <c r="AX368" i="21"/>
  <c r="AX369" i="21"/>
  <c r="AX370" i="21"/>
  <c r="AX371" i="21"/>
  <c r="AX372" i="21"/>
  <c r="AX373" i="21"/>
  <c r="AX374" i="21"/>
  <c r="AX375" i="21"/>
  <c r="AX376" i="21"/>
  <c r="AX377" i="21"/>
  <c r="AX378" i="21"/>
  <c r="AX379" i="21"/>
  <c r="AX380" i="21"/>
  <c r="AX381" i="21"/>
  <c r="AX382" i="21"/>
  <c r="AX383" i="21"/>
  <c r="AX384" i="21"/>
  <c r="AX385" i="21"/>
  <c r="AX386" i="21"/>
  <c r="AX387" i="21"/>
  <c r="AX388" i="21"/>
  <c r="AX389" i="21"/>
  <c r="AX390" i="21"/>
  <c r="AX391" i="21"/>
  <c r="AX392" i="21"/>
  <c r="AX393" i="21"/>
  <c r="AX394" i="21"/>
  <c r="AX395" i="21"/>
  <c r="AX396" i="21"/>
  <c r="AX397" i="21"/>
  <c r="AX398" i="21"/>
  <c r="AX399" i="21"/>
  <c r="AX400" i="21"/>
  <c r="AX401" i="21"/>
  <c r="AX402" i="21"/>
  <c r="AX403" i="21"/>
  <c r="AX404" i="21"/>
  <c r="AX405" i="21"/>
  <c r="AX406" i="21"/>
  <c r="AX407" i="21"/>
  <c r="AX408" i="21"/>
  <c r="AX409" i="21"/>
  <c r="AX410" i="21"/>
  <c r="AX411" i="21"/>
  <c r="AX412" i="21"/>
  <c r="AX413" i="21"/>
  <c r="AX414" i="21"/>
  <c r="AX415" i="21"/>
  <c r="AX416" i="21"/>
  <c r="AX417" i="21"/>
  <c r="AX418" i="21"/>
  <c r="AX419" i="21"/>
  <c r="AX420" i="21"/>
  <c r="AX421" i="21"/>
  <c r="AX422" i="21"/>
  <c r="AX423" i="21"/>
  <c r="AX424" i="21"/>
  <c r="AX425" i="21"/>
  <c r="AX426" i="21"/>
  <c r="AX427" i="21"/>
  <c r="AX428" i="21"/>
  <c r="AX429" i="21"/>
  <c r="AX430" i="21"/>
  <c r="AX431" i="21"/>
  <c r="AX432" i="21"/>
  <c r="AX433" i="21"/>
  <c r="AX434" i="21"/>
  <c r="AX435" i="21"/>
  <c r="AX436" i="21"/>
  <c r="CT10" i="21"/>
  <c r="CT9" i="21"/>
  <c r="CT8" i="21"/>
  <c r="CT7" i="21"/>
  <c r="CT6" i="21"/>
  <c r="CT5" i="21"/>
  <c r="AU6" i="21"/>
  <c r="AU7" i="21"/>
  <c r="AU8" i="21"/>
  <c r="AU9" i="21"/>
  <c r="AU10" i="21"/>
  <c r="AU11" i="21"/>
  <c r="AU12" i="21"/>
  <c r="AU13" i="21"/>
  <c r="AU14" i="21"/>
  <c r="AU15" i="21"/>
  <c r="AU16" i="21"/>
  <c r="AU17" i="21"/>
  <c r="AU18" i="21"/>
  <c r="AU19" i="21"/>
  <c r="AU20" i="21"/>
  <c r="AU21" i="21"/>
  <c r="AU22" i="21"/>
  <c r="AU23" i="21"/>
  <c r="AU24" i="21"/>
  <c r="AU25" i="21"/>
  <c r="AU26" i="21"/>
  <c r="AU27" i="21"/>
  <c r="AU28" i="21"/>
  <c r="AU29" i="21"/>
  <c r="AU30" i="21"/>
  <c r="AU31" i="21"/>
  <c r="AU32" i="21"/>
  <c r="AU33" i="21"/>
  <c r="AU34" i="21"/>
  <c r="AU35" i="21"/>
  <c r="AU36" i="21"/>
  <c r="AU37" i="21"/>
  <c r="AU38" i="21"/>
  <c r="AU39" i="21"/>
  <c r="AU40" i="21"/>
  <c r="AU41" i="21"/>
  <c r="AU42" i="21"/>
  <c r="AU43" i="21"/>
  <c r="AU44" i="21"/>
  <c r="AU45" i="21"/>
  <c r="AU46" i="21"/>
  <c r="AU47" i="21"/>
  <c r="AU48" i="21"/>
  <c r="AU49" i="21"/>
  <c r="AU50" i="21"/>
  <c r="AU51" i="21"/>
  <c r="AU52" i="21"/>
  <c r="AU53" i="21"/>
  <c r="AU54" i="21"/>
  <c r="AU55" i="21"/>
  <c r="AU56" i="21"/>
  <c r="AU57" i="21"/>
  <c r="AU58" i="21"/>
  <c r="AU59" i="21"/>
  <c r="AU60" i="21"/>
  <c r="AU61" i="21"/>
  <c r="AU62" i="21"/>
  <c r="AU63" i="21"/>
  <c r="AU64" i="21"/>
  <c r="AU65" i="21"/>
  <c r="AU66" i="21"/>
  <c r="AU67" i="21"/>
  <c r="AU68" i="21"/>
  <c r="AU69" i="21"/>
  <c r="AU70" i="21"/>
  <c r="AU71" i="21"/>
  <c r="AU72" i="21"/>
  <c r="AU73" i="21"/>
  <c r="AU74" i="21"/>
  <c r="AU75" i="21"/>
  <c r="AU76" i="21"/>
  <c r="AU77" i="21"/>
  <c r="AU78" i="21"/>
  <c r="AU79" i="21"/>
  <c r="AU80" i="21"/>
  <c r="AU81" i="21"/>
  <c r="AU82" i="21"/>
  <c r="AU83" i="21"/>
  <c r="AU84" i="21"/>
  <c r="AU85" i="21"/>
  <c r="AU86" i="21"/>
  <c r="AU87" i="21"/>
  <c r="AU88" i="21"/>
  <c r="AU89" i="21"/>
  <c r="AU90" i="21"/>
  <c r="AU91" i="21"/>
  <c r="AU92" i="21"/>
  <c r="AU93" i="21"/>
  <c r="AU94" i="21"/>
  <c r="AU95" i="21"/>
  <c r="AU96" i="21"/>
  <c r="AU97" i="21"/>
  <c r="AU98" i="21"/>
  <c r="AU99" i="21"/>
  <c r="AU100" i="21"/>
  <c r="AU101" i="21"/>
  <c r="AU102" i="21"/>
  <c r="AU103" i="21"/>
  <c r="AU104" i="21"/>
  <c r="AU105" i="21"/>
  <c r="AU106" i="21"/>
  <c r="AU107" i="21"/>
  <c r="AU108" i="21"/>
  <c r="AU109" i="21"/>
  <c r="AU110" i="21"/>
  <c r="AU111" i="21"/>
  <c r="AU112" i="21"/>
  <c r="AU113" i="21"/>
  <c r="AU114" i="21"/>
  <c r="AU115" i="21"/>
  <c r="AU116" i="21"/>
  <c r="AU117" i="21"/>
  <c r="AU118" i="21"/>
  <c r="AU119" i="21"/>
  <c r="AU120" i="21"/>
  <c r="AU121" i="21"/>
  <c r="AU122" i="21"/>
  <c r="AU123" i="21"/>
  <c r="AU124" i="21"/>
  <c r="AU125" i="21"/>
  <c r="AU126" i="21"/>
  <c r="AU127" i="21"/>
  <c r="AU128" i="21"/>
  <c r="AU129" i="21"/>
  <c r="AU130" i="21"/>
  <c r="AU131" i="21"/>
  <c r="AU132" i="21"/>
  <c r="AU133" i="21"/>
  <c r="AU134" i="21"/>
  <c r="AU135" i="21"/>
  <c r="AU136" i="21"/>
  <c r="AU137" i="21"/>
  <c r="AU138" i="21"/>
  <c r="AU139" i="21"/>
  <c r="AU140" i="21"/>
  <c r="AU141" i="21"/>
  <c r="AU142" i="21"/>
  <c r="AU143" i="21"/>
  <c r="AU144" i="21"/>
  <c r="AU145" i="21"/>
  <c r="AU146" i="21"/>
  <c r="AU147" i="21"/>
  <c r="AU148" i="21"/>
  <c r="AU149" i="21"/>
  <c r="AU150" i="21"/>
  <c r="AU151" i="21"/>
  <c r="AU152" i="21"/>
  <c r="AU153" i="21"/>
  <c r="AU154" i="21"/>
  <c r="AU155" i="21"/>
  <c r="AU156" i="21"/>
  <c r="AU157" i="21"/>
  <c r="AU158" i="21"/>
  <c r="AU159" i="21"/>
  <c r="AU160" i="21"/>
  <c r="AU161" i="21"/>
  <c r="AU162" i="21"/>
  <c r="AU163" i="21"/>
  <c r="AU164" i="21"/>
  <c r="AU165" i="21"/>
  <c r="AU166" i="21"/>
  <c r="AU167" i="21"/>
  <c r="AU168" i="21"/>
  <c r="AU169" i="21"/>
  <c r="AU170" i="21"/>
  <c r="AU171" i="21"/>
  <c r="AU172" i="21"/>
  <c r="AU173" i="21"/>
  <c r="AU174" i="21"/>
  <c r="AU175" i="21"/>
  <c r="AU176" i="21"/>
  <c r="AU177" i="21"/>
  <c r="AU178" i="21"/>
  <c r="AU179" i="21"/>
  <c r="AU180" i="21"/>
  <c r="AU181" i="21"/>
  <c r="AU182" i="21"/>
  <c r="AU183" i="21"/>
  <c r="AU184" i="21"/>
  <c r="AU185" i="21"/>
  <c r="AU186" i="21"/>
  <c r="AU187" i="21"/>
  <c r="AU188" i="21"/>
  <c r="AU189" i="21"/>
  <c r="AU190" i="21"/>
  <c r="AU191" i="21"/>
  <c r="AU192" i="21"/>
  <c r="AU193" i="21"/>
  <c r="AU194" i="21"/>
  <c r="AU195" i="21"/>
  <c r="AU196" i="21"/>
  <c r="AU197" i="21"/>
  <c r="AU198" i="21"/>
  <c r="AU199" i="21"/>
  <c r="AU200" i="21"/>
  <c r="AU201" i="21"/>
  <c r="AU202" i="21"/>
  <c r="AU203" i="21"/>
  <c r="AU204" i="21"/>
  <c r="AU205" i="21"/>
  <c r="AU206" i="21"/>
  <c r="AU207" i="21"/>
  <c r="AU208" i="21"/>
  <c r="AU209" i="21"/>
  <c r="AU210" i="21"/>
  <c r="AU211" i="21"/>
  <c r="AU212" i="21"/>
  <c r="AU213" i="21"/>
  <c r="AU214" i="21"/>
  <c r="AU215" i="21"/>
  <c r="AU216" i="21"/>
  <c r="AU217" i="21"/>
  <c r="AU218" i="21"/>
  <c r="AU219" i="21"/>
  <c r="AU220" i="21"/>
  <c r="AU221" i="21"/>
  <c r="AU222" i="21"/>
  <c r="AU223" i="21"/>
  <c r="AU224" i="21"/>
  <c r="AU225" i="21"/>
  <c r="AU226" i="21"/>
  <c r="AU227" i="21"/>
  <c r="AU228" i="21"/>
  <c r="AU229" i="21"/>
  <c r="AU230" i="21"/>
  <c r="AU231" i="21"/>
  <c r="AU232" i="21"/>
  <c r="AU233" i="21"/>
  <c r="AU234" i="21"/>
  <c r="AU235" i="21"/>
  <c r="AU236" i="21"/>
  <c r="AU237" i="21"/>
  <c r="AU238" i="21"/>
  <c r="AU239" i="21"/>
  <c r="AU240" i="21"/>
  <c r="AU241" i="21"/>
  <c r="AU242" i="21"/>
  <c r="AU243" i="21"/>
  <c r="AU244" i="21"/>
  <c r="AU245" i="21"/>
  <c r="AU246" i="21"/>
  <c r="AU247" i="21"/>
  <c r="AU248" i="21"/>
  <c r="AU249" i="21"/>
  <c r="AU250" i="21"/>
  <c r="AU251" i="21"/>
  <c r="AU252" i="21"/>
  <c r="AU253" i="21"/>
  <c r="AU254" i="21"/>
  <c r="AU255" i="21"/>
  <c r="AU256" i="21"/>
  <c r="AU257" i="21"/>
  <c r="AU258" i="21"/>
  <c r="AU259" i="21"/>
  <c r="AU260" i="21"/>
  <c r="AU261" i="21"/>
  <c r="AU262" i="21"/>
  <c r="AU263" i="21"/>
  <c r="AU264" i="21"/>
  <c r="AU265" i="21"/>
  <c r="AU266" i="21"/>
  <c r="AU267" i="21"/>
  <c r="AU268" i="21"/>
  <c r="AU269" i="21"/>
  <c r="AU270" i="21"/>
  <c r="AU271" i="21"/>
  <c r="AU272" i="21"/>
  <c r="AU273" i="21"/>
  <c r="AU274" i="21"/>
  <c r="AU275" i="21"/>
  <c r="AU276" i="21"/>
  <c r="AU277" i="21"/>
  <c r="AU278" i="21"/>
  <c r="AU279" i="21"/>
  <c r="AU280" i="21"/>
  <c r="AU281" i="21"/>
  <c r="AU282" i="21"/>
  <c r="AU283" i="21"/>
  <c r="AU284" i="21"/>
  <c r="AU285" i="21"/>
  <c r="AU286" i="21"/>
  <c r="AU287" i="21"/>
  <c r="AU288" i="21"/>
  <c r="AU289" i="21"/>
  <c r="AU290" i="21"/>
  <c r="AU291" i="21"/>
  <c r="AU292" i="21"/>
  <c r="AU293" i="21"/>
  <c r="AU294" i="21"/>
  <c r="AU295" i="21"/>
  <c r="AU296" i="21"/>
  <c r="AU297" i="21"/>
  <c r="AU298" i="21"/>
  <c r="AU299" i="21"/>
  <c r="AU300" i="21"/>
  <c r="AU301" i="21"/>
  <c r="AU302" i="21"/>
  <c r="AU303" i="21"/>
  <c r="AU304" i="21"/>
  <c r="AU305" i="21"/>
  <c r="AU306" i="21"/>
  <c r="AU307" i="21"/>
  <c r="AU308" i="21"/>
  <c r="AU309" i="21"/>
  <c r="AU313" i="21"/>
  <c r="AU314" i="21"/>
  <c r="AU315" i="21"/>
  <c r="AU316" i="21"/>
  <c r="AU317" i="21"/>
  <c r="AU318" i="21"/>
  <c r="AU319" i="21"/>
  <c r="AU320" i="21"/>
  <c r="AU321" i="21"/>
  <c r="AU322" i="21"/>
  <c r="AU323" i="21"/>
  <c r="AU324" i="21"/>
  <c r="AU325" i="21"/>
  <c r="AU326" i="21"/>
  <c r="AU328" i="21"/>
  <c r="AU329" i="21"/>
  <c r="AU330" i="21"/>
  <c r="AU331" i="21"/>
  <c r="AU332" i="21"/>
  <c r="AU333" i="21"/>
  <c r="AU334" i="21"/>
  <c r="AU335" i="21"/>
  <c r="AU336" i="21"/>
  <c r="AU337" i="21"/>
  <c r="AU338" i="21"/>
  <c r="AU339" i="21"/>
  <c r="AU340" i="21"/>
  <c r="AU341" i="21"/>
  <c r="AU342" i="21"/>
  <c r="AU343" i="21"/>
  <c r="AU344" i="21"/>
  <c r="AU345" i="21"/>
  <c r="G346" i="21"/>
  <c r="I346" i="21"/>
  <c r="AU346" i="21"/>
  <c r="G347" i="21"/>
  <c r="I347" i="21"/>
  <c r="AU347" i="21"/>
  <c r="G348" i="21"/>
  <c r="I348" i="21"/>
  <c r="AU348" i="21"/>
  <c r="G349" i="21"/>
  <c r="I349" i="21"/>
  <c r="AU349" i="21"/>
  <c r="G350" i="21"/>
  <c r="I350" i="21"/>
  <c r="AU350" i="21"/>
  <c r="G351" i="21"/>
  <c r="I351" i="21"/>
  <c r="AU351" i="21"/>
  <c r="G352" i="21"/>
  <c r="I352" i="21"/>
  <c r="AU352" i="21"/>
  <c r="G353" i="21"/>
  <c r="I353" i="21"/>
  <c r="AU353" i="21"/>
  <c r="G354" i="21"/>
  <c r="I354" i="21"/>
  <c r="AU354" i="21"/>
  <c r="G355" i="21"/>
  <c r="I355" i="21"/>
  <c r="AU355" i="21"/>
  <c r="G356" i="21"/>
  <c r="I356" i="21"/>
  <c r="AU356" i="21"/>
  <c r="G357" i="21"/>
  <c r="I357" i="21"/>
  <c r="AU357" i="21"/>
  <c r="G358" i="21"/>
  <c r="I358" i="21"/>
  <c r="AU358" i="21"/>
  <c r="G359" i="21"/>
  <c r="I359" i="21"/>
  <c r="AU359" i="21"/>
  <c r="G360" i="21"/>
  <c r="I360" i="21"/>
  <c r="AU360" i="21"/>
  <c r="G361" i="21"/>
  <c r="I361" i="21"/>
  <c r="AU361" i="21"/>
  <c r="G362" i="21"/>
  <c r="I362" i="21"/>
  <c r="AU362" i="21"/>
  <c r="G363" i="21"/>
  <c r="I363" i="21"/>
  <c r="AU363" i="21"/>
  <c r="G364" i="21"/>
  <c r="I364" i="21"/>
  <c r="AU364" i="21"/>
  <c r="G365" i="21"/>
  <c r="I365" i="21"/>
  <c r="AU365" i="21"/>
  <c r="G366" i="21"/>
  <c r="I366" i="21"/>
  <c r="AU366" i="21"/>
  <c r="G367" i="21"/>
  <c r="I367" i="21"/>
  <c r="AU367" i="21"/>
  <c r="G368" i="21"/>
  <c r="I368" i="21"/>
  <c r="AU368" i="21"/>
  <c r="G369" i="21"/>
  <c r="I369" i="21"/>
  <c r="AU369" i="21"/>
  <c r="G370" i="21"/>
  <c r="I370" i="21"/>
  <c r="AU370" i="21"/>
  <c r="G371" i="21"/>
  <c r="I371" i="21"/>
  <c r="AU371" i="21"/>
  <c r="G372" i="21"/>
  <c r="I372" i="21"/>
  <c r="AU372" i="21"/>
  <c r="G373" i="21"/>
  <c r="I373" i="21"/>
  <c r="AU373" i="21"/>
  <c r="G374" i="21"/>
  <c r="I374" i="21"/>
  <c r="AU374" i="21"/>
  <c r="G375" i="21"/>
  <c r="I375" i="21"/>
  <c r="AU375" i="21"/>
  <c r="G376" i="21"/>
  <c r="I376" i="21"/>
  <c r="AU376" i="21"/>
  <c r="G377" i="21"/>
  <c r="I377" i="21"/>
  <c r="AU377" i="21"/>
  <c r="G378" i="21"/>
  <c r="I378" i="21"/>
  <c r="AU378" i="21"/>
  <c r="G379" i="21"/>
  <c r="I379" i="21"/>
  <c r="AU379" i="21"/>
  <c r="G380" i="21"/>
  <c r="I380" i="21"/>
  <c r="AU380" i="21"/>
  <c r="G381" i="21"/>
  <c r="I381" i="21"/>
  <c r="AU381" i="21"/>
  <c r="G382" i="21"/>
  <c r="I382" i="21"/>
  <c r="AU382" i="21"/>
  <c r="G383" i="21"/>
  <c r="I383" i="21"/>
  <c r="AU383" i="21"/>
  <c r="G384" i="21"/>
  <c r="I384" i="21"/>
  <c r="AU384" i="21"/>
  <c r="G385" i="21"/>
  <c r="I385" i="21"/>
  <c r="AU385" i="21"/>
  <c r="G386" i="21"/>
  <c r="I386" i="21"/>
  <c r="AU386" i="21"/>
  <c r="G387" i="21"/>
  <c r="I387" i="21"/>
  <c r="AU387" i="21"/>
  <c r="G388" i="21"/>
  <c r="I388" i="21"/>
  <c r="AU388" i="21"/>
  <c r="G389" i="21"/>
  <c r="I389" i="21"/>
  <c r="AU389" i="21"/>
  <c r="G390" i="21"/>
  <c r="I390" i="21"/>
  <c r="AU390" i="21"/>
  <c r="G391" i="21"/>
  <c r="I391" i="21"/>
  <c r="AU391" i="21"/>
  <c r="G392" i="21"/>
  <c r="I392" i="21"/>
  <c r="AU392" i="21"/>
  <c r="G393" i="21"/>
  <c r="I393" i="21"/>
  <c r="AU393" i="21"/>
  <c r="G394" i="21"/>
  <c r="I394" i="21"/>
  <c r="AU394" i="21"/>
  <c r="G395" i="21"/>
  <c r="I395" i="21"/>
  <c r="AU395" i="21"/>
  <c r="G396" i="21"/>
  <c r="I396" i="21"/>
  <c r="AU396" i="21"/>
  <c r="G397" i="21"/>
  <c r="I397" i="21"/>
  <c r="AU397" i="21"/>
  <c r="G398" i="21"/>
  <c r="I398" i="21"/>
  <c r="AU398" i="21"/>
  <c r="G399" i="21"/>
  <c r="I399" i="21"/>
  <c r="AU399" i="21"/>
  <c r="G400" i="21"/>
  <c r="I400" i="21"/>
  <c r="AU400" i="21"/>
  <c r="G401" i="21"/>
  <c r="I401" i="21"/>
  <c r="AU401" i="21"/>
  <c r="G402" i="21"/>
  <c r="I402" i="21"/>
  <c r="AU402" i="21"/>
  <c r="G403" i="21"/>
  <c r="I403" i="21"/>
  <c r="AU403" i="21"/>
  <c r="G404" i="21"/>
  <c r="I404" i="21"/>
  <c r="AU404" i="21"/>
  <c r="G405" i="21"/>
  <c r="I405" i="21"/>
  <c r="AU405" i="21"/>
  <c r="G406" i="21"/>
  <c r="I406" i="21"/>
  <c r="AU406" i="21"/>
  <c r="G407" i="21"/>
  <c r="I407" i="21"/>
  <c r="AU407" i="21"/>
  <c r="G408" i="21"/>
  <c r="I408" i="21"/>
  <c r="AU408" i="21"/>
  <c r="G409" i="21"/>
  <c r="I409" i="21"/>
  <c r="AU409" i="21"/>
  <c r="G410" i="21"/>
  <c r="I410" i="21"/>
  <c r="AU410" i="21"/>
  <c r="G411" i="21"/>
  <c r="I411" i="21"/>
  <c r="AU411" i="21"/>
  <c r="G412" i="21"/>
  <c r="I412" i="21"/>
  <c r="AU412" i="21"/>
  <c r="G413" i="21"/>
  <c r="I413" i="21"/>
  <c r="AU413" i="21"/>
  <c r="G414" i="21"/>
  <c r="I414" i="21"/>
  <c r="AU414" i="21"/>
  <c r="AU415" i="21"/>
  <c r="AU416" i="21"/>
  <c r="AU417" i="21"/>
  <c r="AU418" i="21"/>
  <c r="AU419" i="21"/>
  <c r="AU420" i="21"/>
  <c r="AU421" i="21"/>
  <c r="AU422" i="21"/>
  <c r="AU423" i="21"/>
  <c r="AU424" i="21"/>
  <c r="AU425" i="21"/>
  <c r="AU426" i="21"/>
  <c r="AU427" i="21"/>
  <c r="AU428" i="21"/>
  <c r="AU429" i="21"/>
  <c r="AU430" i="21"/>
  <c r="AU431" i="21"/>
  <c r="AU432" i="21"/>
  <c r="AU433" i="21"/>
  <c r="AU434" i="21"/>
  <c r="AU435" i="21"/>
  <c r="AU436" i="21"/>
  <c r="CS10" i="21"/>
  <c r="CS9" i="21"/>
  <c r="CS8" i="21"/>
  <c r="CS7" i="21"/>
  <c r="CS6" i="21"/>
  <c r="CS5" i="21"/>
  <c r="AR6" i="21"/>
  <c r="AR7" i="21"/>
  <c r="AR8" i="21"/>
  <c r="AR9" i="21"/>
  <c r="AR10" i="21"/>
  <c r="AR11" i="21"/>
  <c r="AR12" i="21"/>
  <c r="AR13" i="21"/>
  <c r="AR14" i="21"/>
  <c r="AR15" i="21"/>
  <c r="AR16" i="21"/>
  <c r="AR17" i="21"/>
  <c r="AR18" i="21"/>
  <c r="AR19" i="21"/>
  <c r="AR20" i="21"/>
  <c r="AR21" i="21"/>
  <c r="AR22" i="21"/>
  <c r="AR23" i="21"/>
  <c r="AR24" i="21"/>
  <c r="AR25" i="21"/>
  <c r="AR26" i="21"/>
  <c r="AR27" i="21"/>
  <c r="AR28" i="21"/>
  <c r="AR29" i="21"/>
  <c r="AR30" i="21"/>
  <c r="AR31" i="21"/>
  <c r="AR32" i="21"/>
  <c r="AR33" i="21"/>
  <c r="AR34" i="21"/>
  <c r="AR35" i="21"/>
  <c r="AR36" i="21"/>
  <c r="AR37" i="21"/>
  <c r="AR38" i="21"/>
  <c r="AR39" i="21"/>
  <c r="AR40" i="21"/>
  <c r="AR41" i="21"/>
  <c r="AR42" i="21"/>
  <c r="AR43" i="21"/>
  <c r="AR44" i="21"/>
  <c r="AR45" i="21"/>
  <c r="AR46" i="21"/>
  <c r="AR47" i="21"/>
  <c r="AR48" i="21"/>
  <c r="AR49" i="21"/>
  <c r="AR50" i="21"/>
  <c r="AR51" i="21"/>
  <c r="AR52" i="21"/>
  <c r="AR53" i="21"/>
  <c r="AR54" i="21"/>
  <c r="AR55" i="21"/>
  <c r="AR56" i="21"/>
  <c r="AR57" i="21"/>
  <c r="AR58" i="21"/>
  <c r="AR59" i="21"/>
  <c r="AR60" i="21"/>
  <c r="AR61" i="21"/>
  <c r="AR62" i="21"/>
  <c r="AR63" i="21"/>
  <c r="AR64" i="21"/>
  <c r="AR65" i="21"/>
  <c r="AR66" i="21"/>
  <c r="AR67" i="21"/>
  <c r="AR68" i="21"/>
  <c r="AR69" i="21"/>
  <c r="AR70" i="21"/>
  <c r="AR71" i="21"/>
  <c r="AR72" i="21"/>
  <c r="AR73" i="21"/>
  <c r="AR74" i="21"/>
  <c r="AR75" i="21"/>
  <c r="AR76" i="21"/>
  <c r="AR77" i="21"/>
  <c r="AR78" i="21"/>
  <c r="AR79" i="21"/>
  <c r="AR80" i="21"/>
  <c r="AR81" i="21"/>
  <c r="AR82" i="21"/>
  <c r="AR83" i="21"/>
  <c r="AR84" i="21"/>
  <c r="AR85" i="21"/>
  <c r="AR86" i="21"/>
  <c r="AR87" i="21"/>
  <c r="AR88" i="21"/>
  <c r="AR89" i="21"/>
  <c r="AR90" i="21"/>
  <c r="AR91" i="21"/>
  <c r="AR92" i="21"/>
  <c r="AR93" i="21"/>
  <c r="AR94" i="21"/>
  <c r="AR95" i="21"/>
  <c r="AR96" i="21"/>
  <c r="AR97" i="21"/>
  <c r="AR98" i="21"/>
  <c r="AR99" i="21"/>
  <c r="AR100" i="21"/>
  <c r="AR101" i="21"/>
  <c r="AR102" i="21"/>
  <c r="AR103" i="21"/>
  <c r="AR104" i="21"/>
  <c r="AR105" i="21"/>
  <c r="AR106" i="21"/>
  <c r="AR107" i="21"/>
  <c r="AR108" i="21"/>
  <c r="AR109" i="21"/>
  <c r="AR110" i="21"/>
  <c r="AR111" i="21"/>
  <c r="AR112" i="21"/>
  <c r="AR113" i="21"/>
  <c r="AR114" i="21"/>
  <c r="AR115" i="21"/>
  <c r="AR116" i="21"/>
  <c r="AR117" i="21"/>
  <c r="AR118" i="21"/>
  <c r="AR119" i="21"/>
  <c r="AR120" i="21"/>
  <c r="AR121" i="21"/>
  <c r="AR122" i="21"/>
  <c r="AR123" i="21"/>
  <c r="AR124" i="21"/>
  <c r="AR125" i="21"/>
  <c r="AR126" i="21"/>
  <c r="AR127" i="21"/>
  <c r="AR128" i="21"/>
  <c r="AR129" i="21"/>
  <c r="AR130" i="21"/>
  <c r="AR131" i="21"/>
  <c r="AR132" i="21"/>
  <c r="AR133" i="21"/>
  <c r="AR134" i="21"/>
  <c r="AR135" i="21"/>
  <c r="AR136" i="21"/>
  <c r="AR137" i="21"/>
  <c r="AR138" i="21"/>
  <c r="AR139" i="21"/>
  <c r="AR140" i="21"/>
  <c r="AR141" i="21"/>
  <c r="AR142" i="21"/>
  <c r="AR143" i="21"/>
  <c r="AR144" i="21"/>
  <c r="AR145" i="21"/>
  <c r="AR146" i="21"/>
  <c r="AR147" i="21"/>
  <c r="AR148" i="21"/>
  <c r="AR149" i="21"/>
  <c r="AR150" i="21"/>
  <c r="AR151" i="21"/>
  <c r="AR152" i="21"/>
  <c r="AR153" i="21"/>
  <c r="AR154" i="21"/>
  <c r="AR155" i="21"/>
  <c r="AR156" i="21"/>
  <c r="AR157" i="21"/>
  <c r="AR158" i="21"/>
  <c r="AR159" i="21"/>
  <c r="AR160" i="21"/>
  <c r="AR161" i="21"/>
  <c r="AR162" i="21"/>
  <c r="AR163" i="21"/>
  <c r="AR164" i="21"/>
  <c r="AR165" i="21"/>
  <c r="AR166" i="21"/>
  <c r="AR167" i="21"/>
  <c r="AR168" i="21"/>
  <c r="AR169" i="21"/>
  <c r="AR170" i="21"/>
  <c r="AR171" i="21"/>
  <c r="AR172" i="21"/>
  <c r="AR173" i="21"/>
  <c r="AR174" i="21"/>
  <c r="AR175" i="21"/>
  <c r="AR176" i="21"/>
  <c r="AR177" i="21"/>
  <c r="AR178" i="21"/>
  <c r="AR179" i="21"/>
  <c r="AR180" i="21"/>
  <c r="AR181" i="21"/>
  <c r="AR182" i="21"/>
  <c r="AR183" i="21"/>
  <c r="AR184" i="21"/>
  <c r="AR185" i="21"/>
  <c r="AR186" i="21"/>
  <c r="AR187" i="21"/>
  <c r="AR188" i="21"/>
  <c r="AR189" i="21"/>
  <c r="AR190" i="21"/>
  <c r="AR191" i="21"/>
  <c r="AR192" i="21"/>
  <c r="AR193" i="21"/>
  <c r="AR194" i="21"/>
  <c r="AR195" i="21"/>
  <c r="AR196" i="21"/>
  <c r="AR197" i="21"/>
  <c r="AR198" i="21"/>
  <c r="AR199" i="21"/>
  <c r="AR200" i="21"/>
  <c r="AR201" i="21"/>
  <c r="AR202" i="21"/>
  <c r="AR203" i="21"/>
  <c r="AR204" i="21"/>
  <c r="AR205" i="21"/>
  <c r="AR206" i="21"/>
  <c r="AR207" i="21"/>
  <c r="AR208" i="21"/>
  <c r="AR209" i="21"/>
  <c r="AR210" i="21"/>
  <c r="AR211" i="21"/>
  <c r="AR212" i="21"/>
  <c r="AR213" i="21"/>
  <c r="AR214" i="21"/>
  <c r="AR215" i="21"/>
  <c r="AR216" i="21"/>
  <c r="AR217" i="21"/>
  <c r="AR218" i="21"/>
  <c r="AR219" i="21"/>
  <c r="AR220" i="21"/>
  <c r="AR221" i="21"/>
  <c r="AR222" i="21"/>
  <c r="AR223" i="21"/>
  <c r="AR224" i="21"/>
  <c r="AR225" i="21"/>
  <c r="AR226" i="21"/>
  <c r="AR227" i="21"/>
  <c r="AR228" i="21"/>
  <c r="AR229" i="21"/>
  <c r="AR230" i="21"/>
  <c r="G231" i="21"/>
  <c r="I231" i="21"/>
  <c r="AR231" i="21"/>
  <c r="G232" i="21"/>
  <c r="I232" i="21"/>
  <c r="AR232" i="21"/>
  <c r="G233" i="21"/>
  <c r="I233" i="21"/>
  <c r="AR233" i="21"/>
  <c r="G234" i="21"/>
  <c r="I234" i="21"/>
  <c r="AR234" i="21"/>
  <c r="G235" i="21"/>
  <c r="I235" i="21"/>
  <c r="AR235" i="21"/>
  <c r="G236" i="21"/>
  <c r="I236" i="21"/>
  <c r="AR236" i="21"/>
  <c r="G237" i="21"/>
  <c r="I237" i="21"/>
  <c r="AR237" i="21"/>
  <c r="G238" i="21"/>
  <c r="I238" i="21"/>
  <c r="AR238" i="21"/>
  <c r="G239" i="21"/>
  <c r="I239" i="21"/>
  <c r="AR239" i="21"/>
  <c r="G240" i="21"/>
  <c r="I240" i="21"/>
  <c r="AR240" i="21"/>
  <c r="G241" i="21"/>
  <c r="I241" i="21"/>
  <c r="AR241" i="21"/>
  <c r="G242" i="21"/>
  <c r="I242" i="21"/>
  <c r="AR242" i="21"/>
  <c r="G243" i="21"/>
  <c r="I243" i="21"/>
  <c r="AR243" i="21"/>
  <c r="G244" i="21"/>
  <c r="I244" i="21"/>
  <c r="AR244" i="21"/>
  <c r="G245" i="21"/>
  <c r="I245" i="21"/>
  <c r="AR245" i="21"/>
  <c r="G246" i="21"/>
  <c r="I246" i="21"/>
  <c r="AR246" i="21"/>
  <c r="G247" i="21"/>
  <c r="I247" i="21"/>
  <c r="AR247" i="21"/>
  <c r="G248" i="21"/>
  <c r="I248" i="21"/>
  <c r="AR248" i="21"/>
  <c r="G249" i="21"/>
  <c r="I249" i="21"/>
  <c r="AR249" i="21"/>
  <c r="G250" i="21"/>
  <c r="I250" i="21"/>
  <c r="AR250" i="21"/>
  <c r="G251" i="21"/>
  <c r="I251" i="21"/>
  <c r="AR251" i="21"/>
  <c r="G252" i="21"/>
  <c r="I252" i="21"/>
  <c r="AR252" i="21"/>
  <c r="G253" i="21"/>
  <c r="I253" i="21"/>
  <c r="AR253" i="21"/>
  <c r="G254" i="21"/>
  <c r="I254" i="21"/>
  <c r="AR254" i="21"/>
  <c r="G255" i="21"/>
  <c r="I255" i="21"/>
  <c r="AR255" i="21"/>
  <c r="G256" i="21"/>
  <c r="I256" i="21"/>
  <c r="AR256" i="21"/>
  <c r="G257" i="21"/>
  <c r="I257" i="21"/>
  <c r="AR257" i="21"/>
  <c r="G258" i="21"/>
  <c r="I258" i="21"/>
  <c r="AR258" i="21"/>
  <c r="G259" i="21"/>
  <c r="I259" i="21"/>
  <c r="AR259" i="21"/>
  <c r="G260" i="21"/>
  <c r="I260" i="21"/>
  <c r="AR260" i="21"/>
  <c r="G261" i="21"/>
  <c r="I261" i="21"/>
  <c r="AR261" i="21"/>
  <c r="G262" i="21"/>
  <c r="I262" i="21"/>
  <c r="AR262" i="21"/>
  <c r="G263" i="21"/>
  <c r="I263" i="21"/>
  <c r="AR263" i="21"/>
  <c r="G264" i="21"/>
  <c r="I264" i="21"/>
  <c r="AR264" i="21"/>
  <c r="G265" i="21"/>
  <c r="I265" i="21"/>
  <c r="AR265" i="21"/>
  <c r="G266" i="21"/>
  <c r="I266" i="21"/>
  <c r="AR266" i="21"/>
  <c r="G267" i="21"/>
  <c r="I267" i="21"/>
  <c r="AR267" i="21"/>
  <c r="G268" i="21"/>
  <c r="I268" i="21"/>
  <c r="AR268" i="21"/>
  <c r="G269" i="21"/>
  <c r="I269" i="21"/>
  <c r="AR269" i="21"/>
  <c r="G270" i="21"/>
  <c r="I270" i="21"/>
  <c r="AR270" i="21"/>
  <c r="G271" i="21"/>
  <c r="I271" i="21"/>
  <c r="AR271" i="21"/>
  <c r="G272" i="21"/>
  <c r="I272" i="21"/>
  <c r="AR272" i="21"/>
  <c r="G273" i="21"/>
  <c r="I273" i="21"/>
  <c r="AR273" i="21"/>
  <c r="G274" i="21"/>
  <c r="I274" i="21"/>
  <c r="AR274" i="21"/>
  <c r="G275" i="21"/>
  <c r="I275" i="21"/>
  <c r="AR275" i="21"/>
  <c r="G276" i="21"/>
  <c r="I276" i="21"/>
  <c r="AR276" i="21"/>
  <c r="G277" i="21"/>
  <c r="I277" i="21"/>
  <c r="AR277" i="21"/>
  <c r="G278" i="21"/>
  <c r="I278" i="21"/>
  <c r="AR278" i="21"/>
  <c r="G279" i="21"/>
  <c r="I279" i="21"/>
  <c r="AR279" i="21"/>
  <c r="G280" i="21"/>
  <c r="I280" i="21"/>
  <c r="AR280" i="21"/>
  <c r="G281" i="21"/>
  <c r="I281" i="21"/>
  <c r="AR281" i="21"/>
  <c r="G282" i="21"/>
  <c r="I282" i="21"/>
  <c r="AR282" i="21"/>
  <c r="G283" i="21"/>
  <c r="I283" i="21"/>
  <c r="AR283" i="21"/>
  <c r="G284" i="21"/>
  <c r="I284" i="21"/>
  <c r="AR284" i="21"/>
  <c r="G285" i="21"/>
  <c r="I285" i="21"/>
  <c r="AR285" i="21"/>
  <c r="G286" i="21"/>
  <c r="I286" i="21"/>
  <c r="AR286" i="21"/>
  <c r="G287" i="21"/>
  <c r="I287" i="21"/>
  <c r="AR287" i="21"/>
  <c r="G288" i="21"/>
  <c r="I288" i="21"/>
  <c r="AR288" i="21"/>
  <c r="G289" i="21"/>
  <c r="I289" i="21"/>
  <c r="AR289" i="21"/>
  <c r="G290" i="21"/>
  <c r="I290" i="21"/>
  <c r="AR290" i="21"/>
  <c r="G291" i="21"/>
  <c r="I291" i="21"/>
  <c r="AR291" i="21"/>
  <c r="G292" i="21"/>
  <c r="I292" i="21"/>
  <c r="AR292" i="21"/>
  <c r="G293" i="21"/>
  <c r="I293" i="21"/>
  <c r="AR293" i="21"/>
  <c r="G294" i="21"/>
  <c r="I294" i="21"/>
  <c r="AR294" i="21"/>
  <c r="G295" i="21"/>
  <c r="I295" i="21"/>
  <c r="AR295" i="21"/>
  <c r="G296" i="21"/>
  <c r="I296" i="21"/>
  <c r="AR296" i="21"/>
  <c r="G297" i="21"/>
  <c r="I297" i="21"/>
  <c r="AR297" i="21"/>
  <c r="G298" i="21"/>
  <c r="I298" i="21"/>
  <c r="AR298" i="21"/>
  <c r="G299" i="21"/>
  <c r="I299" i="21"/>
  <c r="AR299" i="21"/>
  <c r="G300" i="21"/>
  <c r="I300" i="21"/>
  <c r="AR300" i="21"/>
  <c r="G301" i="21"/>
  <c r="I301" i="21"/>
  <c r="AR301" i="21"/>
  <c r="G302" i="21"/>
  <c r="I302" i="21"/>
  <c r="AR302" i="21"/>
  <c r="G303" i="21"/>
  <c r="I303" i="21"/>
  <c r="AR303" i="21"/>
  <c r="G304" i="21"/>
  <c r="I304" i="21"/>
  <c r="AR304" i="21"/>
  <c r="G305" i="21"/>
  <c r="I305" i="21"/>
  <c r="AR305" i="21"/>
  <c r="G306" i="21"/>
  <c r="I306" i="21"/>
  <c r="AR306" i="21"/>
  <c r="G307" i="21"/>
  <c r="I307" i="21"/>
  <c r="AR307" i="21"/>
  <c r="G308" i="21"/>
  <c r="I308" i="21"/>
  <c r="AR308" i="21"/>
  <c r="G309" i="21"/>
  <c r="I309" i="21"/>
  <c r="AR309" i="21"/>
  <c r="AR313" i="21"/>
  <c r="AR314" i="21"/>
  <c r="AR315" i="21"/>
  <c r="AR316" i="21"/>
  <c r="AR317" i="21"/>
  <c r="AR318" i="21"/>
  <c r="AR319" i="21"/>
  <c r="AR320" i="21"/>
  <c r="AR321" i="21"/>
  <c r="AR322" i="21"/>
  <c r="AR323" i="21"/>
  <c r="AR324" i="21"/>
  <c r="AR325" i="21"/>
  <c r="AR326" i="21"/>
  <c r="AR328" i="21"/>
  <c r="AR329" i="21"/>
  <c r="AR330" i="21"/>
  <c r="AR331" i="21"/>
  <c r="AR332" i="21"/>
  <c r="AR333" i="21"/>
  <c r="AR334" i="21"/>
  <c r="AR335" i="21"/>
  <c r="AR336" i="21"/>
  <c r="AR337" i="21"/>
  <c r="AR338" i="21"/>
  <c r="AR339" i="21"/>
  <c r="AR340" i="21"/>
  <c r="AR341" i="21"/>
  <c r="AR342" i="21"/>
  <c r="AR343" i="21"/>
  <c r="AR344" i="21"/>
  <c r="AR345" i="21"/>
  <c r="AR346" i="21"/>
  <c r="AR347" i="21"/>
  <c r="AR348" i="21"/>
  <c r="AR349" i="21"/>
  <c r="AR350" i="21"/>
  <c r="AR351" i="21"/>
  <c r="AR352" i="21"/>
  <c r="AR353" i="21"/>
  <c r="AR354" i="21"/>
  <c r="AR355" i="21"/>
  <c r="AR356" i="21"/>
  <c r="AR357" i="21"/>
  <c r="AR358" i="21"/>
  <c r="AR359" i="21"/>
  <c r="AR360" i="21"/>
  <c r="AR361" i="21"/>
  <c r="AR362" i="21"/>
  <c r="AR363" i="21"/>
  <c r="AR364" i="21"/>
  <c r="AR365" i="21"/>
  <c r="AR366" i="21"/>
  <c r="AR367" i="21"/>
  <c r="AR368" i="21"/>
  <c r="AR369" i="21"/>
  <c r="AR370" i="21"/>
  <c r="AR371" i="21"/>
  <c r="AR372" i="21"/>
  <c r="AR373" i="21"/>
  <c r="AR374" i="21"/>
  <c r="AR375" i="21"/>
  <c r="AR376" i="21"/>
  <c r="AR377" i="21"/>
  <c r="AR378" i="21"/>
  <c r="AR379" i="21"/>
  <c r="AR380" i="21"/>
  <c r="AR381" i="21"/>
  <c r="AR382" i="21"/>
  <c r="AR383" i="21"/>
  <c r="AR384" i="21"/>
  <c r="AR385" i="21"/>
  <c r="AR386" i="21"/>
  <c r="AR387" i="21"/>
  <c r="AR388" i="21"/>
  <c r="AR389" i="21"/>
  <c r="AR390" i="21"/>
  <c r="AR391" i="21"/>
  <c r="AR392" i="21"/>
  <c r="AR393" i="21"/>
  <c r="AR394" i="21"/>
  <c r="AR395" i="21"/>
  <c r="AR396" i="21"/>
  <c r="AR397" i="21"/>
  <c r="AR398" i="21"/>
  <c r="AR399" i="21"/>
  <c r="AR400" i="21"/>
  <c r="AR401" i="21"/>
  <c r="AR402" i="21"/>
  <c r="AR403" i="21"/>
  <c r="AR404" i="21"/>
  <c r="AR405" i="21"/>
  <c r="AR406" i="21"/>
  <c r="AR407" i="21"/>
  <c r="AR408" i="21"/>
  <c r="AR409" i="21"/>
  <c r="AR410" i="21"/>
  <c r="AR411" i="21"/>
  <c r="AR412" i="21"/>
  <c r="AR413" i="21"/>
  <c r="AR414" i="21"/>
  <c r="AR415" i="21"/>
  <c r="AR416" i="21"/>
  <c r="AR417" i="21"/>
  <c r="AR418" i="21"/>
  <c r="AR419" i="21"/>
  <c r="AR420" i="21"/>
  <c r="AR421" i="21"/>
  <c r="AR422" i="21"/>
  <c r="AR423" i="21"/>
  <c r="AR424" i="21"/>
  <c r="AR425" i="21"/>
  <c r="AR426" i="21"/>
  <c r="AR427" i="21"/>
  <c r="AR428" i="21"/>
  <c r="AR429" i="21"/>
  <c r="AR430" i="21"/>
  <c r="AR431" i="21"/>
  <c r="AR432" i="21"/>
  <c r="AR433" i="21"/>
  <c r="AR434" i="21"/>
  <c r="AR435" i="21"/>
  <c r="AR436" i="21"/>
  <c r="CR10" i="21"/>
  <c r="CR9" i="21"/>
  <c r="CR8" i="21"/>
  <c r="CR7" i="21"/>
  <c r="CR6" i="21"/>
  <c r="CR5" i="21"/>
  <c r="AO6" i="21"/>
  <c r="AO7" i="21"/>
  <c r="AO8" i="21"/>
  <c r="AO9" i="21"/>
  <c r="AO10" i="21"/>
  <c r="AO11" i="21"/>
  <c r="AO12" i="21"/>
  <c r="AO13" i="21"/>
  <c r="AO14" i="21"/>
  <c r="AO15" i="21"/>
  <c r="AO16" i="21"/>
  <c r="AO17" i="21"/>
  <c r="AO18" i="21"/>
  <c r="AO19" i="21"/>
  <c r="AO20" i="21"/>
  <c r="AO21" i="21"/>
  <c r="AO22" i="21"/>
  <c r="AO23" i="21"/>
  <c r="AO24" i="21"/>
  <c r="AO25" i="21"/>
  <c r="AO26" i="21"/>
  <c r="AO27" i="21"/>
  <c r="AO28" i="21"/>
  <c r="AO29" i="21"/>
  <c r="AO30" i="21"/>
  <c r="AO31" i="21"/>
  <c r="AO32" i="21"/>
  <c r="AO33" i="21"/>
  <c r="AO34" i="21"/>
  <c r="AO35" i="21"/>
  <c r="AO36" i="21"/>
  <c r="AO37" i="21"/>
  <c r="AO38" i="21"/>
  <c r="AO39" i="21"/>
  <c r="AO40" i="21"/>
  <c r="AO41" i="21"/>
  <c r="AO42" i="21"/>
  <c r="AO43" i="21"/>
  <c r="AO44" i="21"/>
  <c r="AO45" i="21"/>
  <c r="AO46" i="21"/>
  <c r="AO47" i="21"/>
  <c r="AO48" i="21"/>
  <c r="AO49" i="21"/>
  <c r="AO50" i="21"/>
  <c r="AO51" i="21"/>
  <c r="AO52" i="21"/>
  <c r="AO53" i="21"/>
  <c r="AO54" i="21"/>
  <c r="AO55" i="21"/>
  <c r="AO56" i="21"/>
  <c r="AO57" i="21"/>
  <c r="AO58" i="21"/>
  <c r="AO59" i="21"/>
  <c r="AO60" i="21"/>
  <c r="AO61" i="21"/>
  <c r="AO62" i="21"/>
  <c r="AO63" i="21"/>
  <c r="AO64" i="21"/>
  <c r="AO65" i="21"/>
  <c r="AO66" i="21"/>
  <c r="AO67" i="21"/>
  <c r="AO68" i="21"/>
  <c r="AO69" i="21"/>
  <c r="AO70" i="21"/>
  <c r="AO71" i="21"/>
  <c r="AO72" i="21"/>
  <c r="AO73" i="21"/>
  <c r="AO74" i="21"/>
  <c r="AO75" i="21"/>
  <c r="AO76" i="21"/>
  <c r="AO77" i="21"/>
  <c r="AO78" i="21"/>
  <c r="AO79" i="21"/>
  <c r="AO80" i="21"/>
  <c r="AO81" i="21"/>
  <c r="AO82" i="21"/>
  <c r="AO83" i="21"/>
  <c r="AO84" i="21"/>
  <c r="AO85" i="21"/>
  <c r="AO86" i="21"/>
  <c r="AO87" i="21"/>
  <c r="AO88" i="21"/>
  <c r="AO89" i="21"/>
  <c r="AO90" i="21"/>
  <c r="AO91" i="21"/>
  <c r="AO92" i="21"/>
  <c r="AO93" i="21"/>
  <c r="AO94" i="21"/>
  <c r="AO95" i="21"/>
  <c r="AO96" i="21"/>
  <c r="AO97" i="21"/>
  <c r="AO98" i="21"/>
  <c r="AO99" i="21"/>
  <c r="AO100" i="21"/>
  <c r="AO101" i="21"/>
  <c r="AO102" i="21"/>
  <c r="AO103" i="21"/>
  <c r="AO104" i="21"/>
  <c r="AO105" i="21"/>
  <c r="AO106" i="21"/>
  <c r="AO107" i="21"/>
  <c r="AO108" i="21"/>
  <c r="AO109" i="21"/>
  <c r="AO110" i="21"/>
  <c r="AO111" i="21"/>
  <c r="AO112" i="21"/>
  <c r="AO113" i="21"/>
  <c r="AO114" i="21"/>
  <c r="AO115" i="21"/>
  <c r="AO116" i="21"/>
  <c r="AO117" i="21"/>
  <c r="AO118" i="21"/>
  <c r="AO119" i="21"/>
  <c r="AO120" i="21"/>
  <c r="AO121" i="21"/>
  <c r="AO122" i="21"/>
  <c r="AO123" i="21"/>
  <c r="AO124" i="21"/>
  <c r="AO125" i="21"/>
  <c r="AO126" i="21"/>
  <c r="AO127" i="21"/>
  <c r="AO128" i="21"/>
  <c r="AO129" i="21"/>
  <c r="AO130" i="21"/>
  <c r="AO131" i="21"/>
  <c r="AO132" i="21"/>
  <c r="AO133" i="21"/>
  <c r="AO134" i="21"/>
  <c r="AO135" i="21"/>
  <c r="AO136" i="21"/>
  <c r="AO137" i="21"/>
  <c r="AO138" i="21"/>
  <c r="AO139" i="21"/>
  <c r="AO140" i="21"/>
  <c r="AO141" i="21"/>
  <c r="AO142" i="21"/>
  <c r="AO143" i="21"/>
  <c r="AO144" i="21"/>
  <c r="AO145" i="21"/>
  <c r="AO146" i="21"/>
  <c r="AO147" i="21"/>
  <c r="AO148" i="21"/>
  <c r="AO149" i="21"/>
  <c r="AO150" i="21"/>
  <c r="AO151" i="21"/>
  <c r="AO152" i="21"/>
  <c r="AO153" i="21"/>
  <c r="AO154" i="21"/>
  <c r="AO155" i="21"/>
  <c r="AO156" i="21"/>
  <c r="AO157" i="21"/>
  <c r="AO158" i="21"/>
  <c r="AO159" i="21"/>
  <c r="AO160" i="21"/>
  <c r="AO161" i="21"/>
  <c r="AO162" i="21"/>
  <c r="G163" i="21"/>
  <c r="I163" i="21"/>
  <c r="AO163" i="21"/>
  <c r="G164" i="21"/>
  <c r="I164" i="21"/>
  <c r="AO164" i="21"/>
  <c r="G165" i="21"/>
  <c r="I165" i="21"/>
  <c r="AO165" i="21"/>
  <c r="G166" i="21"/>
  <c r="I166" i="21"/>
  <c r="AO166" i="21"/>
  <c r="G167" i="21"/>
  <c r="I167" i="21"/>
  <c r="AO167" i="21"/>
  <c r="G168" i="21"/>
  <c r="I168" i="21"/>
  <c r="AO168" i="21"/>
  <c r="G169" i="21"/>
  <c r="I169" i="21"/>
  <c r="AO169" i="21"/>
  <c r="G170" i="21"/>
  <c r="I170" i="21"/>
  <c r="AO170" i="21"/>
  <c r="G171" i="21"/>
  <c r="I171" i="21"/>
  <c r="AO171" i="21"/>
  <c r="G172" i="21"/>
  <c r="I172" i="21"/>
  <c r="AO172" i="21"/>
  <c r="G173" i="21"/>
  <c r="I173" i="21"/>
  <c r="AO173" i="21"/>
  <c r="G174" i="21"/>
  <c r="I174" i="21"/>
  <c r="AO174" i="21"/>
  <c r="G175" i="21"/>
  <c r="I175" i="21"/>
  <c r="AO175" i="21"/>
  <c r="G176" i="21"/>
  <c r="I176" i="21"/>
  <c r="AO176" i="21"/>
  <c r="G177" i="21"/>
  <c r="I177" i="21"/>
  <c r="AO177" i="21"/>
  <c r="G178" i="21"/>
  <c r="I178" i="21"/>
  <c r="AO178" i="21"/>
  <c r="G179" i="21"/>
  <c r="I179" i="21"/>
  <c r="AO179" i="21"/>
  <c r="G180" i="21"/>
  <c r="I180" i="21"/>
  <c r="AO180" i="21"/>
  <c r="G181" i="21"/>
  <c r="I181" i="21"/>
  <c r="AO181" i="21"/>
  <c r="G182" i="21"/>
  <c r="I182" i="21"/>
  <c r="AO182" i="21"/>
  <c r="G183" i="21"/>
  <c r="I183" i="21"/>
  <c r="AO183" i="21"/>
  <c r="G184" i="21"/>
  <c r="I184" i="21"/>
  <c r="AO184" i="21"/>
  <c r="G185" i="21"/>
  <c r="I185" i="21"/>
  <c r="AO185" i="21"/>
  <c r="G186" i="21"/>
  <c r="I186" i="21"/>
  <c r="AO186" i="21"/>
  <c r="G187" i="21"/>
  <c r="I187" i="21"/>
  <c r="AO187" i="21"/>
  <c r="G188" i="21"/>
  <c r="I188" i="21"/>
  <c r="AO188" i="21"/>
  <c r="G189" i="21"/>
  <c r="I189" i="21"/>
  <c r="AO189" i="21"/>
  <c r="G190" i="21"/>
  <c r="I190" i="21"/>
  <c r="AO190" i="21"/>
  <c r="G191" i="21"/>
  <c r="I191" i="21"/>
  <c r="AO191" i="21"/>
  <c r="G192" i="21"/>
  <c r="I192" i="21"/>
  <c r="AO192" i="21"/>
  <c r="G193" i="21"/>
  <c r="I193" i="21"/>
  <c r="AO193" i="21"/>
  <c r="G194" i="21"/>
  <c r="I194" i="21"/>
  <c r="AO194" i="21"/>
  <c r="G195" i="21"/>
  <c r="I195" i="21"/>
  <c r="AO195" i="21"/>
  <c r="G196" i="21"/>
  <c r="I196" i="21"/>
  <c r="AO196" i="21"/>
  <c r="G197" i="21"/>
  <c r="I197" i="21"/>
  <c r="AO197" i="21"/>
  <c r="G198" i="21"/>
  <c r="I198" i="21"/>
  <c r="AO198" i="21"/>
  <c r="G199" i="21"/>
  <c r="I199" i="21"/>
  <c r="AO199" i="21"/>
  <c r="G200" i="21"/>
  <c r="I200" i="21"/>
  <c r="AO200" i="21"/>
  <c r="G201" i="21"/>
  <c r="I201" i="21"/>
  <c r="AO201" i="21"/>
  <c r="G202" i="21"/>
  <c r="I202" i="21"/>
  <c r="AO202" i="21"/>
  <c r="G203" i="21"/>
  <c r="I203" i="21"/>
  <c r="AO203" i="21"/>
  <c r="G204" i="21"/>
  <c r="I204" i="21"/>
  <c r="AO204" i="21"/>
  <c r="G205" i="21"/>
  <c r="I205" i="21"/>
  <c r="AO205" i="21"/>
  <c r="G206" i="21"/>
  <c r="I206" i="21"/>
  <c r="AO206" i="21"/>
  <c r="G207" i="21"/>
  <c r="I207" i="21"/>
  <c r="AO207" i="21"/>
  <c r="G208" i="21"/>
  <c r="I208" i="21"/>
  <c r="AO208" i="21"/>
  <c r="G209" i="21"/>
  <c r="I209" i="21"/>
  <c r="AO209" i="21"/>
  <c r="G210" i="21"/>
  <c r="I210" i="21"/>
  <c r="AO210" i="21"/>
  <c r="G211" i="21"/>
  <c r="I211" i="21"/>
  <c r="AO211" i="21"/>
  <c r="G212" i="21"/>
  <c r="I212" i="21"/>
  <c r="AO212" i="21"/>
  <c r="G213" i="21"/>
  <c r="I213" i="21"/>
  <c r="AO213" i="21"/>
  <c r="G214" i="21"/>
  <c r="I214" i="21"/>
  <c r="AO214" i="21"/>
  <c r="G215" i="21"/>
  <c r="I215" i="21"/>
  <c r="AO215" i="21"/>
  <c r="G216" i="21"/>
  <c r="I216" i="21"/>
  <c r="AO216" i="21"/>
  <c r="G217" i="21"/>
  <c r="I217" i="21"/>
  <c r="AO217" i="21"/>
  <c r="G218" i="21"/>
  <c r="I218" i="21"/>
  <c r="AO218" i="21"/>
  <c r="G219" i="21"/>
  <c r="I219" i="21"/>
  <c r="AO219" i="21"/>
  <c r="G220" i="21"/>
  <c r="I220" i="21"/>
  <c r="AO220" i="21"/>
  <c r="G221" i="21"/>
  <c r="I221" i="21"/>
  <c r="AO221" i="21"/>
  <c r="G222" i="21"/>
  <c r="I222" i="21"/>
  <c r="AO222" i="21"/>
  <c r="G223" i="21"/>
  <c r="I223" i="21"/>
  <c r="AO223" i="21"/>
  <c r="G224" i="21"/>
  <c r="I224" i="21"/>
  <c r="AO224" i="21"/>
  <c r="G225" i="21"/>
  <c r="I225" i="21"/>
  <c r="AO225" i="21"/>
  <c r="G226" i="21"/>
  <c r="I226" i="21"/>
  <c r="AO226" i="21"/>
  <c r="G227" i="21"/>
  <c r="I227" i="21"/>
  <c r="AO227" i="21"/>
  <c r="G228" i="21"/>
  <c r="I228" i="21"/>
  <c r="AO228" i="21"/>
  <c r="G229" i="21"/>
  <c r="I229" i="21"/>
  <c r="AO229" i="21"/>
  <c r="G230" i="21"/>
  <c r="I230" i="21"/>
  <c r="AO230" i="21"/>
  <c r="AO231" i="21"/>
  <c r="AO232" i="21"/>
  <c r="AO233" i="21"/>
  <c r="AO234" i="21"/>
  <c r="AO235" i="21"/>
  <c r="AO236" i="21"/>
  <c r="AO237" i="21"/>
  <c r="AO238" i="21"/>
  <c r="AO239" i="21"/>
  <c r="AO240" i="21"/>
  <c r="AO241" i="21"/>
  <c r="AO242" i="21"/>
  <c r="AO243" i="21"/>
  <c r="AO244" i="21"/>
  <c r="AO245" i="21"/>
  <c r="AO246" i="21"/>
  <c r="AO247" i="21"/>
  <c r="AO248" i="21"/>
  <c r="AO249" i="21"/>
  <c r="AO250" i="21"/>
  <c r="AO251" i="21"/>
  <c r="AO252" i="21"/>
  <c r="AO253" i="21"/>
  <c r="AO254" i="21"/>
  <c r="AO255" i="21"/>
  <c r="AO256" i="21"/>
  <c r="AO257" i="21"/>
  <c r="AO258" i="21"/>
  <c r="AO259" i="21"/>
  <c r="AO260" i="21"/>
  <c r="AO261" i="21"/>
  <c r="AO262" i="21"/>
  <c r="AO263" i="21"/>
  <c r="AO264" i="21"/>
  <c r="AO265" i="21"/>
  <c r="AO266" i="21"/>
  <c r="AO267" i="21"/>
  <c r="AO268" i="21"/>
  <c r="AO269" i="21"/>
  <c r="AO270" i="21"/>
  <c r="AO271" i="21"/>
  <c r="AO272" i="21"/>
  <c r="AO273" i="21"/>
  <c r="AO274" i="21"/>
  <c r="AO275" i="21"/>
  <c r="AO276" i="21"/>
  <c r="AO277" i="21"/>
  <c r="AO278" i="21"/>
  <c r="AO279" i="21"/>
  <c r="AO280" i="21"/>
  <c r="AO281" i="21"/>
  <c r="AO282" i="21"/>
  <c r="AO283" i="21"/>
  <c r="AO284" i="21"/>
  <c r="AO285" i="21"/>
  <c r="AO286" i="21"/>
  <c r="AO287" i="21"/>
  <c r="AO288" i="21"/>
  <c r="AO289" i="21"/>
  <c r="AO290" i="21"/>
  <c r="AO291" i="21"/>
  <c r="AO292" i="21"/>
  <c r="AO293" i="21"/>
  <c r="AO294" i="21"/>
  <c r="AO295" i="21"/>
  <c r="AO296" i="21"/>
  <c r="AO297" i="21"/>
  <c r="AO298" i="21"/>
  <c r="AO299" i="21"/>
  <c r="AO300" i="21"/>
  <c r="AO301" i="21"/>
  <c r="AO302" i="21"/>
  <c r="AO303" i="21"/>
  <c r="AO304" i="21"/>
  <c r="AO305" i="21"/>
  <c r="AO306" i="21"/>
  <c r="AO307" i="21"/>
  <c r="AO308" i="21"/>
  <c r="AO309" i="21"/>
  <c r="AO313" i="21"/>
  <c r="AO314" i="21"/>
  <c r="AO315" i="21"/>
  <c r="AO316" i="21"/>
  <c r="AO317" i="21"/>
  <c r="AO318" i="21"/>
  <c r="AO319" i="21"/>
  <c r="AO320" i="21"/>
  <c r="AO321" i="21"/>
  <c r="AO322" i="21"/>
  <c r="AO323" i="21"/>
  <c r="AO324" i="21"/>
  <c r="AO325" i="21"/>
  <c r="AO326" i="21"/>
  <c r="AO328" i="21"/>
  <c r="AO329" i="21"/>
  <c r="AO330" i="21"/>
  <c r="AO331" i="21"/>
  <c r="AO332" i="21"/>
  <c r="AO333" i="21"/>
  <c r="AO334" i="21"/>
  <c r="AO335" i="21"/>
  <c r="AO336" i="21"/>
  <c r="AO337" i="21"/>
  <c r="AO338" i="21"/>
  <c r="AO339" i="21"/>
  <c r="AO340" i="21"/>
  <c r="AO341" i="21"/>
  <c r="AO342" i="21"/>
  <c r="AO343" i="21"/>
  <c r="AO344" i="21"/>
  <c r="AO345" i="21"/>
  <c r="AO346" i="21"/>
  <c r="AO347" i="21"/>
  <c r="AO348" i="21"/>
  <c r="AO349" i="21"/>
  <c r="AO350" i="21"/>
  <c r="AO351" i="21"/>
  <c r="AO352" i="21"/>
  <c r="AO353" i="21"/>
  <c r="AO354" i="21"/>
  <c r="AO355" i="21"/>
  <c r="AO356" i="21"/>
  <c r="AO357" i="21"/>
  <c r="AO358" i="21"/>
  <c r="AO359" i="21"/>
  <c r="AO360" i="21"/>
  <c r="AO361" i="21"/>
  <c r="AO362" i="21"/>
  <c r="AO363" i="21"/>
  <c r="AO364" i="21"/>
  <c r="AO365" i="21"/>
  <c r="AO366" i="21"/>
  <c r="AO367" i="21"/>
  <c r="AO368" i="21"/>
  <c r="AO369" i="21"/>
  <c r="AO370" i="21"/>
  <c r="AO371" i="21"/>
  <c r="AO372" i="21"/>
  <c r="AO373" i="21"/>
  <c r="AO374" i="21"/>
  <c r="AO375" i="21"/>
  <c r="AO376" i="21"/>
  <c r="AO377" i="21"/>
  <c r="AO378" i="21"/>
  <c r="AO379" i="21"/>
  <c r="AO380" i="21"/>
  <c r="AO381" i="21"/>
  <c r="AO382" i="21"/>
  <c r="AO383" i="21"/>
  <c r="AO384" i="21"/>
  <c r="AO385" i="21"/>
  <c r="AO386" i="21"/>
  <c r="AO387" i="21"/>
  <c r="AO388" i="21"/>
  <c r="AO389" i="21"/>
  <c r="AO390" i="21"/>
  <c r="AO391" i="21"/>
  <c r="AO392" i="21"/>
  <c r="AO393" i="21"/>
  <c r="AO394" i="21"/>
  <c r="AO395" i="21"/>
  <c r="AO396" i="21"/>
  <c r="AO397" i="21"/>
  <c r="AO398" i="21"/>
  <c r="AO399" i="21"/>
  <c r="AO400" i="21"/>
  <c r="AO401" i="21"/>
  <c r="AO402" i="21"/>
  <c r="AO403" i="21"/>
  <c r="AO404" i="21"/>
  <c r="AO405" i="21"/>
  <c r="AO406" i="21"/>
  <c r="AO407" i="21"/>
  <c r="AO408" i="21"/>
  <c r="AO409" i="21"/>
  <c r="AO410" i="21"/>
  <c r="AO411" i="21"/>
  <c r="AO412" i="21"/>
  <c r="AO413" i="21"/>
  <c r="AO414" i="21"/>
  <c r="AO415" i="21"/>
  <c r="AO416" i="21"/>
  <c r="AO417" i="21"/>
  <c r="AO418" i="21"/>
  <c r="AO419" i="21"/>
  <c r="AO420" i="21"/>
  <c r="AO421" i="21"/>
  <c r="AO422" i="21"/>
  <c r="AO423" i="21"/>
  <c r="AO424" i="21"/>
  <c r="AO425" i="21"/>
  <c r="AO426" i="21"/>
  <c r="AO427" i="21"/>
  <c r="AO428" i="21"/>
  <c r="AO429" i="21"/>
  <c r="AO430" i="21"/>
  <c r="AO431" i="21"/>
  <c r="AO432" i="21"/>
  <c r="AO433" i="21"/>
  <c r="AO434" i="21"/>
  <c r="AO435" i="21"/>
  <c r="AO436" i="21"/>
  <c r="CQ10" i="21"/>
  <c r="CQ9" i="21"/>
  <c r="CQ8" i="21"/>
  <c r="CQ7" i="21"/>
  <c r="CQ6" i="21"/>
  <c r="CQ5" i="21"/>
  <c r="AL6" i="21"/>
  <c r="AL7" i="21"/>
  <c r="AL8" i="21"/>
  <c r="AL9" i="21"/>
  <c r="AL10" i="21"/>
  <c r="AL11" i="21"/>
  <c r="AL12" i="21"/>
  <c r="AL13" i="21"/>
  <c r="AL14" i="21"/>
  <c r="AL15" i="21"/>
  <c r="AL16" i="21"/>
  <c r="AL17" i="21"/>
  <c r="AL18" i="21"/>
  <c r="AL19" i="21"/>
  <c r="AL20" i="21"/>
  <c r="AL21" i="21"/>
  <c r="AL22" i="21"/>
  <c r="AL23" i="21"/>
  <c r="AL24" i="21"/>
  <c r="AL25" i="21"/>
  <c r="AL26" i="21"/>
  <c r="AL27" i="21"/>
  <c r="AL28" i="21"/>
  <c r="AL29" i="21"/>
  <c r="AL30" i="21"/>
  <c r="AL31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AL70" i="21"/>
  <c r="AL71" i="21"/>
  <c r="AL72" i="21"/>
  <c r="AL73" i="21"/>
  <c r="AL74" i="21"/>
  <c r="AL75" i="21"/>
  <c r="AL76" i="21"/>
  <c r="AL77" i="21"/>
  <c r="AL78" i="21"/>
  <c r="AL79" i="21"/>
  <c r="AL80" i="21"/>
  <c r="AL81" i="21"/>
  <c r="AL82" i="21"/>
  <c r="AL83" i="21"/>
  <c r="AL84" i="21"/>
  <c r="AL85" i="21"/>
  <c r="AL86" i="21"/>
  <c r="AL87" i="21"/>
  <c r="AL88" i="21"/>
  <c r="AL89" i="21"/>
  <c r="AL90" i="21"/>
  <c r="AL91" i="21"/>
  <c r="G92" i="21"/>
  <c r="I92" i="21"/>
  <c r="AL92" i="21"/>
  <c r="G93" i="21"/>
  <c r="I93" i="21"/>
  <c r="AL93" i="21"/>
  <c r="G94" i="21"/>
  <c r="I94" i="21"/>
  <c r="AL94" i="21"/>
  <c r="G95" i="21"/>
  <c r="I95" i="21"/>
  <c r="AL95" i="21"/>
  <c r="G96" i="21"/>
  <c r="I96" i="21"/>
  <c r="AL96" i="21"/>
  <c r="G97" i="21"/>
  <c r="I97" i="21"/>
  <c r="AL97" i="21"/>
  <c r="G98" i="21"/>
  <c r="I98" i="21"/>
  <c r="AL98" i="21"/>
  <c r="G99" i="21"/>
  <c r="I99" i="21"/>
  <c r="AL99" i="21"/>
  <c r="G100" i="21"/>
  <c r="I100" i="21"/>
  <c r="AL100" i="21"/>
  <c r="G101" i="21"/>
  <c r="I101" i="21"/>
  <c r="AL101" i="21"/>
  <c r="G102" i="21"/>
  <c r="I102" i="21"/>
  <c r="AL102" i="21"/>
  <c r="G103" i="21"/>
  <c r="I103" i="21"/>
  <c r="AL103" i="21"/>
  <c r="G104" i="21"/>
  <c r="I104" i="21"/>
  <c r="AL104" i="21"/>
  <c r="G105" i="21"/>
  <c r="I105" i="21"/>
  <c r="AL105" i="21"/>
  <c r="G106" i="21"/>
  <c r="I106" i="21"/>
  <c r="AL106" i="21"/>
  <c r="G107" i="21"/>
  <c r="I107" i="21"/>
  <c r="AL107" i="21"/>
  <c r="G108" i="21"/>
  <c r="I108" i="21"/>
  <c r="AL108" i="21"/>
  <c r="G109" i="21"/>
  <c r="I109" i="21"/>
  <c r="AL109" i="21"/>
  <c r="G110" i="21"/>
  <c r="I110" i="21"/>
  <c r="AL110" i="21"/>
  <c r="G111" i="21"/>
  <c r="I111" i="21"/>
  <c r="AL111" i="21"/>
  <c r="G112" i="21"/>
  <c r="I112" i="21"/>
  <c r="AL112" i="21"/>
  <c r="G113" i="21"/>
  <c r="I113" i="21"/>
  <c r="AL113" i="21"/>
  <c r="G114" i="21"/>
  <c r="I114" i="21"/>
  <c r="AL114" i="21"/>
  <c r="G115" i="21"/>
  <c r="I115" i="21"/>
  <c r="AL115" i="21"/>
  <c r="G116" i="21"/>
  <c r="I116" i="21"/>
  <c r="AL116" i="21"/>
  <c r="G117" i="21"/>
  <c r="I117" i="21"/>
  <c r="AL117" i="21"/>
  <c r="G118" i="21"/>
  <c r="I118" i="21"/>
  <c r="AL118" i="21"/>
  <c r="G119" i="21"/>
  <c r="I119" i="21"/>
  <c r="AL119" i="21"/>
  <c r="G120" i="21"/>
  <c r="I120" i="21"/>
  <c r="AL120" i="21"/>
  <c r="G121" i="21"/>
  <c r="I121" i="21"/>
  <c r="AL121" i="21"/>
  <c r="G122" i="21"/>
  <c r="I122" i="21"/>
  <c r="AL122" i="21"/>
  <c r="G123" i="21"/>
  <c r="I123" i="21"/>
  <c r="AL123" i="21"/>
  <c r="G124" i="21"/>
  <c r="I124" i="21"/>
  <c r="AL124" i="21"/>
  <c r="G125" i="21"/>
  <c r="I125" i="21"/>
  <c r="AL125" i="21"/>
  <c r="G126" i="21"/>
  <c r="I126" i="21"/>
  <c r="AL126" i="21"/>
  <c r="G127" i="21"/>
  <c r="I127" i="21"/>
  <c r="AL127" i="21"/>
  <c r="G128" i="21"/>
  <c r="I128" i="21"/>
  <c r="AL128" i="21"/>
  <c r="G129" i="21"/>
  <c r="I129" i="21"/>
  <c r="AL129" i="21"/>
  <c r="G130" i="21"/>
  <c r="I130" i="21"/>
  <c r="AL130" i="21"/>
  <c r="G131" i="21"/>
  <c r="I131" i="21"/>
  <c r="AL131" i="21"/>
  <c r="G132" i="21"/>
  <c r="I132" i="21"/>
  <c r="AL132" i="21"/>
  <c r="G133" i="21"/>
  <c r="I133" i="21"/>
  <c r="AL133" i="21"/>
  <c r="G134" i="21"/>
  <c r="I134" i="21"/>
  <c r="AL134" i="21"/>
  <c r="G135" i="21"/>
  <c r="I135" i="21"/>
  <c r="AL135" i="21"/>
  <c r="G136" i="21"/>
  <c r="I136" i="21"/>
  <c r="AL136" i="21"/>
  <c r="G137" i="21"/>
  <c r="I137" i="21"/>
  <c r="AL137" i="21"/>
  <c r="G138" i="21"/>
  <c r="I138" i="21"/>
  <c r="AL138" i="21"/>
  <c r="G139" i="21"/>
  <c r="I139" i="21"/>
  <c r="AL139" i="21"/>
  <c r="G140" i="21"/>
  <c r="I140" i="21"/>
  <c r="AL140" i="21"/>
  <c r="G141" i="21"/>
  <c r="I141" i="21"/>
  <c r="AL141" i="21"/>
  <c r="G142" i="21"/>
  <c r="I142" i="21"/>
  <c r="AL142" i="21"/>
  <c r="G143" i="21"/>
  <c r="I143" i="21"/>
  <c r="AL143" i="21"/>
  <c r="G144" i="21"/>
  <c r="I144" i="21"/>
  <c r="AL144" i="21"/>
  <c r="G145" i="21"/>
  <c r="I145" i="21"/>
  <c r="AL145" i="21"/>
  <c r="G146" i="21"/>
  <c r="I146" i="21"/>
  <c r="AL146" i="21"/>
  <c r="G147" i="21"/>
  <c r="I147" i="21"/>
  <c r="AL147" i="21"/>
  <c r="G148" i="21"/>
  <c r="I148" i="21"/>
  <c r="AL148" i="21"/>
  <c r="G149" i="21"/>
  <c r="I149" i="21"/>
  <c r="AL149" i="21"/>
  <c r="G150" i="21"/>
  <c r="I150" i="21"/>
  <c r="AL150" i="21"/>
  <c r="G151" i="21"/>
  <c r="I151" i="21"/>
  <c r="AL151" i="21"/>
  <c r="G152" i="21"/>
  <c r="I152" i="21"/>
  <c r="AL152" i="21"/>
  <c r="G153" i="21"/>
  <c r="I153" i="21"/>
  <c r="AL153" i="21"/>
  <c r="G154" i="21"/>
  <c r="I154" i="21"/>
  <c r="AL154" i="21"/>
  <c r="G155" i="21"/>
  <c r="I155" i="21"/>
  <c r="AL155" i="21"/>
  <c r="G156" i="21"/>
  <c r="I156" i="21"/>
  <c r="AL156" i="21"/>
  <c r="G157" i="21"/>
  <c r="I157" i="21"/>
  <c r="AL157" i="21"/>
  <c r="G158" i="21"/>
  <c r="I158" i="21"/>
  <c r="AL158" i="21"/>
  <c r="G159" i="21"/>
  <c r="I159" i="21"/>
  <c r="AL159" i="21"/>
  <c r="G160" i="21"/>
  <c r="I160" i="21"/>
  <c r="AL160" i="21"/>
  <c r="G161" i="21"/>
  <c r="I161" i="21"/>
  <c r="AL161" i="21"/>
  <c r="G162" i="21"/>
  <c r="I162" i="21"/>
  <c r="AL162" i="21"/>
  <c r="AL163" i="21"/>
  <c r="AL164" i="21"/>
  <c r="AL165" i="21"/>
  <c r="AL166" i="21"/>
  <c r="AL167" i="21"/>
  <c r="AL168" i="21"/>
  <c r="AL169" i="21"/>
  <c r="AL170" i="21"/>
  <c r="AL171" i="21"/>
  <c r="AL172" i="21"/>
  <c r="AL173" i="21"/>
  <c r="AL174" i="21"/>
  <c r="AL175" i="21"/>
  <c r="AL176" i="21"/>
  <c r="AL177" i="21"/>
  <c r="AL178" i="21"/>
  <c r="AL179" i="21"/>
  <c r="AL180" i="21"/>
  <c r="AL181" i="21"/>
  <c r="AL182" i="21"/>
  <c r="AL183" i="21"/>
  <c r="AL184" i="21"/>
  <c r="AL185" i="21"/>
  <c r="AL186" i="21"/>
  <c r="AL187" i="21"/>
  <c r="AL188" i="21"/>
  <c r="AL189" i="21"/>
  <c r="AL190" i="21"/>
  <c r="AL191" i="21"/>
  <c r="AL192" i="21"/>
  <c r="AL193" i="21"/>
  <c r="AL194" i="21"/>
  <c r="AL195" i="21"/>
  <c r="AL196" i="21"/>
  <c r="AL197" i="21"/>
  <c r="AL198" i="21"/>
  <c r="AL199" i="21"/>
  <c r="AL200" i="21"/>
  <c r="AL201" i="21"/>
  <c r="AL202" i="21"/>
  <c r="AL203" i="21"/>
  <c r="AL204" i="21"/>
  <c r="AL205" i="21"/>
  <c r="AL206" i="21"/>
  <c r="AL207" i="21"/>
  <c r="AL208" i="21"/>
  <c r="AL209" i="21"/>
  <c r="AL210" i="21"/>
  <c r="AL211" i="21"/>
  <c r="AL212" i="21"/>
  <c r="AL213" i="21"/>
  <c r="AL214" i="21"/>
  <c r="AL215" i="21"/>
  <c r="AL216" i="21"/>
  <c r="AL217" i="21"/>
  <c r="AL218" i="21"/>
  <c r="AL219" i="21"/>
  <c r="AL220" i="21"/>
  <c r="AL221" i="21"/>
  <c r="AL222" i="21"/>
  <c r="AL223" i="21"/>
  <c r="AL224" i="21"/>
  <c r="AL225" i="21"/>
  <c r="AL226" i="21"/>
  <c r="AL227" i="21"/>
  <c r="AL228" i="21"/>
  <c r="AL229" i="21"/>
  <c r="AL230" i="21"/>
  <c r="AL231" i="21"/>
  <c r="AL232" i="21"/>
  <c r="AL233" i="21"/>
  <c r="AL234" i="21"/>
  <c r="AL235" i="21"/>
  <c r="AL236" i="21"/>
  <c r="AL237" i="21"/>
  <c r="AL238" i="21"/>
  <c r="AL239" i="21"/>
  <c r="AL240" i="21"/>
  <c r="AL241" i="21"/>
  <c r="AL242" i="21"/>
  <c r="AL243" i="21"/>
  <c r="AL244" i="21"/>
  <c r="AL245" i="21"/>
  <c r="AL246" i="21"/>
  <c r="AL247" i="21"/>
  <c r="AL248" i="21"/>
  <c r="AL249" i="21"/>
  <c r="AL250" i="21"/>
  <c r="AL251" i="21"/>
  <c r="AL252" i="21"/>
  <c r="AL253" i="21"/>
  <c r="AL254" i="21"/>
  <c r="AL255" i="21"/>
  <c r="AL256" i="21"/>
  <c r="AL257" i="21"/>
  <c r="AL258" i="21"/>
  <c r="AL259" i="21"/>
  <c r="AL260" i="21"/>
  <c r="AL261" i="21"/>
  <c r="AL262" i="21"/>
  <c r="AL263" i="21"/>
  <c r="AL264" i="21"/>
  <c r="AL265" i="21"/>
  <c r="AL266" i="21"/>
  <c r="AL267" i="21"/>
  <c r="AL268" i="21"/>
  <c r="AL269" i="21"/>
  <c r="AL270" i="21"/>
  <c r="AL271" i="21"/>
  <c r="AL272" i="21"/>
  <c r="AL273" i="21"/>
  <c r="AL274" i="21"/>
  <c r="AL275" i="21"/>
  <c r="AL276" i="21"/>
  <c r="AL277" i="21"/>
  <c r="AL278" i="21"/>
  <c r="AL279" i="21"/>
  <c r="AL280" i="21"/>
  <c r="AL281" i="21"/>
  <c r="AL282" i="21"/>
  <c r="AL283" i="21"/>
  <c r="AL284" i="21"/>
  <c r="AL285" i="21"/>
  <c r="AL286" i="21"/>
  <c r="AL287" i="21"/>
  <c r="AL288" i="21"/>
  <c r="AL289" i="21"/>
  <c r="AL290" i="21"/>
  <c r="AL291" i="21"/>
  <c r="AL292" i="21"/>
  <c r="AL293" i="21"/>
  <c r="AL294" i="21"/>
  <c r="AL295" i="21"/>
  <c r="AL296" i="21"/>
  <c r="AL297" i="21"/>
  <c r="AL298" i="21"/>
  <c r="AL299" i="21"/>
  <c r="AL300" i="21"/>
  <c r="AL301" i="21"/>
  <c r="AL302" i="21"/>
  <c r="AL303" i="21"/>
  <c r="AL304" i="21"/>
  <c r="AL305" i="21"/>
  <c r="AL306" i="21"/>
  <c r="AL307" i="21"/>
  <c r="AL308" i="21"/>
  <c r="AL309" i="21"/>
  <c r="AL313" i="21"/>
  <c r="AL314" i="21"/>
  <c r="AL315" i="21"/>
  <c r="AL316" i="21"/>
  <c r="AL317" i="21"/>
  <c r="AL318" i="21"/>
  <c r="AL319" i="21"/>
  <c r="AL320" i="21"/>
  <c r="AL321" i="21"/>
  <c r="AL322" i="21"/>
  <c r="AL323" i="21"/>
  <c r="AL324" i="21"/>
  <c r="AL325" i="21"/>
  <c r="AL326" i="21"/>
  <c r="AL328" i="21"/>
  <c r="AL329" i="21"/>
  <c r="AL330" i="21"/>
  <c r="AL331" i="21"/>
  <c r="AL332" i="21"/>
  <c r="AL333" i="21"/>
  <c r="AL334" i="21"/>
  <c r="AL335" i="21"/>
  <c r="AL336" i="21"/>
  <c r="AL337" i="21"/>
  <c r="AL338" i="21"/>
  <c r="AL339" i="21"/>
  <c r="AL340" i="21"/>
  <c r="AL341" i="21"/>
  <c r="AL342" i="21"/>
  <c r="AL343" i="21"/>
  <c r="AL344" i="21"/>
  <c r="AL345" i="21"/>
  <c r="AL346" i="21"/>
  <c r="AL347" i="21"/>
  <c r="AL348" i="21"/>
  <c r="AL349" i="21"/>
  <c r="AL350" i="21"/>
  <c r="AL351" i="21"/>
  <c r="AL352" i="21"/>
  <c r="AL353" i="21"/>
  <c r="AL354" i="21"/>
  <c r="AL355" i="21"/>
  <c r="AL356" i="21"/>
  <c r="AL357" i="21"/>
  <c r="AL358" i="21"/>
  <c r="AL359" i="21"/>
  <c r="AL360" i="21"/>
  <c r="AL361" i="21"/>
  <c r="AL362" i="21"/>
  <c r="AL363" i="21"/>
  <c r="AL364" i="21"/>
  <c r="AL365" i="21"/>
  <c r="AL366" i="21"/>
  <c r="AL367" i="21"/>
  <c r="AL368" i="21"/>
  <c r="AL369" i="21"/>
  <c r="AL370" i="21"/>
  <c r="AL371" i="21"/>
  <c r="AL372" i="21"/>
  <c r="AL373" i="21"/>
  <c r="AL374" i="21"/>
  <c r="AL375" i="21"/>
  <c r="AL376" i="21"/>
  <c r="AL377" i="21"/>
  <c r="AL378" i="21"/>
  <c r="AL379" i="21"/>
  <c r="AL380" i="21"/>
  <c r="AL381" i="21"/>
  <c r="AL382" i="21"/>
  <c r="AL383" i="21"/>
  <c r="AL384" i="21"/>
  <c r="AL385" i="21"/>
  <c r="AL386" i="21"/>
  <c r="AL387" i="21"/>
  <c r="AL388" i="21"/>
  <c r="AL389" i="21"/>
  <c r="AL390" i="21"/>
  <c r="AL391" i="21"/>
  <c r="AL392" i="21"/>
  <c r="AL393" i="21"/>
  <c r="AL394" i="21"/>
  <c r="AL395" i="21"/>
  <c r="AL396" i="21"/>
  <c r="AL397" i="21"/>
  <c r="AL398" i="21"/>
  <c r="AL399" i="21"/>
  <c r="AL400" i="21"/>
  <c r="AL401" i="21"/>
  <c r="AL402" i="21"/>
  <c r="AL403" i="21"/>
  <c r="AL404" i="21"/>
  <c r="AL405" i="21"/>
  <c r="AL406" i="21"/>
  <c r="AL407" i="21"/>
  <c r="AL408" i="21"/>
  <c r="AL409" i="21"/>
  <c r="AL410" i="21"/>
  <c r="AL411" i="21"/>
  <c r="AL412" i="21"/>
  <c r="AL413" i="21"/>
  <c r="AL414" i="21"/>
  <c r="AL415" i="21"/>
  <c r="AL416" i="21"/>
  <c r="AL417" i="21"/>
  <c r="AL418" i="21"/>
  <c r="AL419" i="21"/>
  <c r="AL420" i="21"/>
  <c r="AL421" i="21"/>
  <c r="AL422" i="21"/>
  <c r="AL423" i="21"/>
  <c r="AL424" i="21"/>
  <c r="AL425" i="21"/>
  <c r="AL426" i="21"/>
  <c r="AL427" i="21"/>
  <c r="AL428" i="21"/>
  <c r="AL429" i="21"/>
  <c r="AL430" i="21"/>
  <c r="AL431" i="21"/>
  <c r="AL432" i="21"/>
  <c r="AL433" i="21"/>
  <c r="AL434" i="21"/>
  <c r="AL435" i="21"/>
  <c r="AL436" i="21"/>
  <c r="CP10" i="21"/>
  <c r="CP9" i="21"/>
  <c r="CP8" i="21"/>
  <c r="CP7" i="21"/>
  <c r="CP6" i="21"/>
  <c r="CP5" i="21"/>
  <c r="G6" i="21"/>
  <c r="I6" i="21"/>
  <c r="AI6" i="21"/>
  <c r="G7" i="21"/>
  <c r="I7" i="21"/>
  <c r="AI7" i="21"/>
  <c r="G8" i="21"/>
  <c r="I8" i="21"/>
  <c r="AI8" i="21"/>
  <c r="G9" i="21"/>
  <c r="I9" i="21"/>
  <c r="AI9" i="21"/>
  <c r="G10" i="21"/>
  <c r="I10" i="21"/>
  <c r="AI10" i="21"/>
  <c r="G11" i="21"/>
  <c r="I11" i="21"/>
  <c r="AI11" i="21"/>
  <c r="G12" i="21"/>
  <c r="I12" i="21"/>
  <c r="AI12" i="21"/>
  <c r="G13" i="21"/>
  <c r="I13" i="21"/>
  <c r="AI13" i="21"/>
  <c r="G14" i="21"/>
  <c r="I14" i="21"/>
  <c r="AI14" i="21"/>
  <c r="G15" i="21"/>
  <c r="I15" i="21"/>
  <c r="AI15" i="21"/>
  <c r="G16" i="21"/>
  <c r="I16" i="21"/>
  <c r="AI16" i="21"/>
  <c r="G17" i="21"/>
  <c r="I17" i="21"/>
  <c r="AI17" i="21"/>
  <c r="G18" i="21"/>
  <c r="I18" i="21"/>
  <c r="AI18" i="21"/>
  <c r="G19" i="21"/>
  <c r="I19" i="21"/>
  <c r="AI19" i="21"/>
  <c r="G20" i="21"/>
  <c r="I20" i="21"/>
  <c r="AI20" i="21"/>
  <c r="G21" i="21"/>
  <c r="I21" i="21"/>
  <c r="AI21" i="21"/>
  <c r="G22" i="21"/>
  <c r="I22" i="21"/>
  <c r="AI22" i="21"/>
  <c r="G23" i="21"/>
  <c r="I23" i="21"/>
  <c r="AI23" i="21"/>
  <c r="G24" i="21"/>
  <c r="I24" i="21"/>
  <c r="AI24" i="21"/>
  <c r="G25" i="21"/>
  <c r="I25" i="21"/>
  <c r="AI25" i="21"/>
  <c r="G26" i="21"/>
  <c r="I26" i="21"/>
  <c r="AI26" i="21"/>
  <c r="G27" i="21"/>
  <c r="I27" i="21"/>
  <c r="AI27" i="21"/>
  <c r="G28" i="21"/>
  <c r="I28" i="21"/>
  <c r="AI28" i="21"/>
  <c r="G29" i="21"/>
  <c r="I29" i="21"/>
  <c r="AI29" i="21"/>
  <c r="G30" i="21"/>
  <c r="I30" i="21"/>
  <c r="AI30" i="21"/>
  <c r="G31" i="21"/>
  <c r="I31" i="21"/>
  <c r="AI31" i="21"/>
  <c r="G32" i="21"/>
  <c r="I32" i="21"/>
  <c r="AI32" i="21"/>
  <c r="G33" i="21"/>
  <c r="I33" i="21"/>
  <c r="AI33" i="21"/>
  <c r="G34" i="21"/>
  <c r="I34" i="21"/>
  <c r="AI34" i="21"/>
  <c r="G35" i="21"/>
  <c r="I35" i="21"/>
  <c r="AI35" i="21"/>
  <c r="G36" i="21"/>
  <c r="I36" i="21"/>
  <c r="AI36" i="21"/>
  <c r="G37" i="21"/>
  <c r="I37" i="21"/>
  <c r="AI37" i="21"/>
  <c r="G38" i="21"/>
  <c r="I38" i="21"/>
  <c r="AI38" i="21"/>
  <c r="G39" i="21"/>
  <c r="I39" i="21"/>
  <c r="AI39" i="21"/>
  <c r="G40" i="21"/>
  <c r="I40" i="21"/>
  <c r="AI40" i="21"/>
  <c r="G41" i="21"/>
  <c r="I41" i="21"/>
  <c r="AI41" i="21"/>
  <c r="G42" i="21"/>
  <c r="I42" i="21"/>
  <c r="AI42" i="21"/>
  <c r="G43" i="21"/>
  <c r="I43" i="21"/>
  <c r="AI43" i="21"/>
  <c r="G44" i="21"/>
  <c r="I44" i="21"/>
  <c r="AI44" i="21"/>
  <c r="G45" i="21"/>
  <c r="I45" i="21"/>
  <c r="AI45" i="21"/>
  <c r="G46" i="21"/>
  <c r="I46" i="21"/>
  <c r="AI46" i="21"/>
  <c r="G47" i="21"/>
  <c r="I47" i="21"/>
  <c r="AI47" i="21"/>
  <c r="G48" i="21"/>
  <c r="I48" i="21"/>
  <c r="AI48" i="21"/>
  <c r="G49" i="21"/>
  <c r="I49" i="21"/>
  <c r="AI49" i="21"/>
  <c r="G50" i="21"/>
  <c r="I50" i="21"/>
  <c r="AI50" i="21"/>
  <c r="G51" i="21"/>
  <c r="I51" i="21"/>
  <c r="AI51" i="21"/>
  <c r="G52" i="21"/>
  <c r="I52" i="21"/>
  <c r="AI52" i="21"/>
  <c r="G53" i="21"/>
  <c r="I53" i="21"/>
  <c r="AI53" i="21"/>
  <c r="G54" i="21"/>
  <c r="I54" i="21"/>
  <c r="AI54" i="21"/>
  <c r="G55" i="21"/>
  <c r="I55" i="21"/>
  <c r="AI55" i="21"/>
  <c r="G56" i="21"/>
  <c r="I56" i="21"/>
  <c r="AI56" i="21"/>
  <c r="G57" i="21"/>
  <c r="I57" i="21"/>
  <c r="AI57" i="21"/>
  <c r="G58" i="21"/>
  <c r="I58" i="21"/>
  <c r="AI58" i="21"/>
  <c r="G59" i="21"/>
  <c r="I59" i="21"/>
  <c r="AI59" i="21"/>
  <c r="G60" i="21"/>
  <c r="I60" i="21"/>
  <c r="AI60" i="21"/>
  <c r="G61" i="21"/>
  <c r="I61" i="21"/>
  <c r="AI61" i="21"/>
  <c r="G62" i="21"/>
  <c r="I62" i="21"/>
  <c r="AI62" i="21"/>
  <c r="G63" i="21"/>
  <c r="I63" i="21"/>
  <c r="AI63" i="21"/>
  <c r="G64" i="21"/>
  <c r="I64" i="21"/>
  <c r="AI64" i="21"/>
  <c r="G65" i="21"/>
  <c r="I65" i="21"/>
  <c r="AI65" i="21"/>
  <c r="G66" i="21"/>
  <c r="I66" i="21"/>
  <c r="AI66" i="21"/>
  <c r="G67" i="21"/>
  <c r="I67" i="21"/>
  <c r="AI67" i="21"/>
  <c r="G68" i="21"/>
  <c r="I68" i="21"/>
  <c r="AI68" i="21"/>
  <c r="G69" i="21"/>
  <c r="I69" i="21"/>
  <c r="AI69" i="21"/>
  <c r="G70" i="21"/>
  <c r="I70" i="21"/>
  <c r="AI70" i="21"/>
  <c r="G71" i="21"/>
  <c r="I71" i="21"/>
  <c r="AI71" i="21"/>
  <c r="G72" i="21"/>
  <c r="I72" i="21"/>
  <c r="AI72" i="21"/>
  <c r="G73" i="21"/>
  <c r="I73" i="21"/>
  <c r="AI73" i="21"/>
  <c r="G74" i="21"/>
  <c r="I74" i="21"/>
  <c r="AI74" i="21"/>
  <c r="G75" i="21"/>
  <c r="I75" i="21"/>
  <c r="AI75" i="21"/>
  <c r="G76" i="21"/>
  <c r="I76" i="21"/>
  <c r="AI76" i="21"/>
  <c r="G77" i="21"/>
  <c r="I77" i="21"/>
  <c r="AI77" i="21"/>
  <c r="G78" i="21"/>
  <c r="I78" i="21"/>
  <c r="AI78" i="21"/>
  <c r="G79" i="21"/>
  <c r="I79" i="21"/>
  <c r="AI79" i="21"/>
  <c r="G80" i="21"/>
  <c r="I80" i="21"/>
  <c r="AI80" i="21"/>
  <c r="G81" i="21"/>
  <c r="I81" i="21"/>
  <c r="AI81" i="21"/>
  <c r="G82" i="21"/>
  <c r="I82" i="21"/>
  <c r="AI82" i="21"/>
  <c r="G83" i="21"/>
  <c r="I83" i="21"/>
  <c r="AI83" i="21"/>
  <c r="G84" i="21"/>
  <c r="I84" i="21"/>
  <c r="AI84" i="21"/>
  <c r="G85" i="21"/>
  <c r="I85" i="21"/>
  <c r="AI85" i="21"/>
  <c r="G86" i="21"/>
  <c r="I86" i="21"/>
  <c r="AI86" i="21"/>
  <c r="G87" i="21"/>
  <c r="I87" i="21"/>
  <c r="AI87" i="21"/>
  <c r="G88" i="21"/>
  <c r="I88" i="21"/>
  <c r="AI88" i="21"/>
  <c r="G89" i="21"/>
  <c r="I89" i="21"/>
  <c r="AI89" i="21"/>
  <c r="G90" i="21"/>
  <c r="I90" i="21"/>
  <c r="AI90" i="21"/>
  <c r="G91" i="21"/>
  <c r="I91" i="21"/>
  <c r="AI91" i="21"/>
  <c r="AI92" i="21"/>
  <c r="AI93" i="21"/>
  <c r="AI94" i="21"/>
  <c r="AI95" i="21"/>
  <c r="AI96" i="21"/>
  <c r="AI97" i="21"/>
  <c r="AI98" i="21"/>
  <c r="AI99" i="21"/>
  <c r="AI100" i="21"/>
  <c r="AI101" i="21"/>
  <c r="AI102" i="21"/>
  <c r="AI103" i="21"/>
  <c r="AI104" i="21"/>
  <c r="AI105" i="21"/>
  <c r="AI106" i="21"/>
  <c r="AI107" i="21"/>
  <c r="AI108" i="21"/>
  <c r="AI109" i="21"/>
  <c r="AI110" i="21"/>
  <c r="AI111" i="21"/>
  <c r="AI112" i="21"/>
  <c r="AI113" i="21"/>
  <c r="AI114" i="21"/>
  <c r="AI115" i="21"/>
  <c r="AI116" i="21"/>
  <c r="AI117" i="21"/>
  <c r="AI118" i="21"/>
  <c r="AI119" i="21"/>
  <c r="AI120" i="21"/>
  <c r="AI121" i="21"/>
  <c r="AI122" i="21"/>
  <c r="AI123" i="21"/>
  <c r="AI124" i="21"/>
  <c r="AI125" i="21"/>
  <c r="AI126" i="21"/>
  <c r="AI127" i="21"/>
  <c r="AI128" i="21"/>
  <c r="AI129" i="21"/>
  <c r="AI130" i="21"/>
  <c r="AI131" i="21"/>
  <c r="AI132" i="21"/>
  <c r="AI133" i="21"/>
  <c r="AI134" i="21"/>
  <c r="AI135" i="21"/>
  <c r="AI136" i="21"/>
  <c r="AI137" i="21"/>
  <c r="AI138" i="21"/>
  <c r="AI139" i="21"/>
  <c r="AI140" i="21"/>
  <c r="AI141" i="21"/>
  <c r="AI142" i="21"/>
  <c r="AI143" i="21"/>
  <c r="AI144" i="21"/>
  <c r="AI145" i="21"/>
  <c r="AI146" i="21"/>
  <c r="AI147" i="21"/>
  <c r="AI148" i="21"/>
  <c r="AI149" i="21"/>
  <c r="AI150" i="21"/>
  <c r="AI151" i="21"/>
  <c r="AI152" i="21"/>
  <c r="AI153" i="21"/>
  <c r="AI154" i="21"/>
  <c r="AI155" i="21"/>
  <c r="AI156" i="21"/>
  <c r="AI157" i="21"/>
  <c r="AI158" i="21"/>
  <c r="AI159" i="21"/>
  <c r="AI160" i="21"/>
  <c r="AI161" i="21"/>
  <c r="AI162" i="21"/>
  <c r="AI163" i="21"/>
  <c r="AI164" i="21"/>
  <c r="AI165" i="21"/>
  <c r="AI166" i="21"/>
  <c r="AI167" i="21"/>
  <c r="AI168" i="21"/>
  <c r="AI169" i="21"/>
  <c r="AI170" i="21"/>
  <c r="AI171" i="21"/>
  <c r="AI172" i="21"/>
  <c r="AI173" i="21"/>
  <c r="AI174" i="21"/>
  <c r="AI175" i="21"/>
  <c r="AI176" i="21"/>
  <c r="AI177" i="21"/>
  <c r="AI178" i="21"/>
  <c r="AI179" i="21"/>
  <c r="AI180" i="21"/>
  <c r="AI181" i="21"/>
  <c r="AI182" i="21"/>
  <c r="AI183" i="21"/>
  <c r="AI184" i="21"/>
  <c r="AI185" i="21"/>
  <c r="AI186" i="21"/>
  <c r="AI187" i="21"/>
  <c r="AI188" i="21"/>
  <c r="AI189" i="21"/>
  <c r="AI190" i="21"/>
  <c r="AI191" i="21"/>
  <c r="AI192" i="21"/>
  <c r="AI193" i="21"/>
  <c r="AI194" i="21"/>
  <c r="AI195" i="21"/>
  <c r="AI196" i="21"/>
  <c r="AI197" i="21"/>
  <c r="AI198" i="21"/>
  <c r="AI199" i="21"/>
  <c r="AI200" i="21"/>
  <c r="AI201" i="21"/>
  <c r="AI202" i="21"/>
  <c r="AI203" i="21"/>
  <c r="AI204" i="21"/>
  <c r="AI205" i="21"/>
  <c r="AI206" i="21"/>
  <c r="AI207" i="21"/>
  <c r="AI208" i="21"/>
  <c r="AI209" i="21"/>
  <c r="AI210" i="21"/>
  <c r="AI211" i="21"/>
  <c r="AI212" i="21"/>
  <c r="AI213" i="21"/>
  <c r="AI214" i="21"/>
  <c r="AI215" i="21"/>
  <c r="AI216" i="21"/>
  <c r="AI217" i="21"/>
  <c r="AI218" i="21"/>
  <c r="AI219" i="21"/>
  <c r="AI220" i="21"/>
  <c r="AI221" i="21"/>
  <c r="AI222" i="21"/>
  <c r="AI223" i="21"/>
  <c r="AI224" i="21"/>
  <c r="AI225" i="21"/>
  <c r="AI226" i="21"/>
  <c r="AI227" i="21"/>
  <c r="AI228" i="21"/>
  <c r="AI229" i="21"/>
  <c r="AI230" i="21"/>
  <c r="AI231" i="21"/>
  <c r="AI232" i="21"/>
  <c r="AI233" i="21"/>
  <c r="AI234" i="21"/>
  <c r="AI235" i="21"/>
  <c r="AI236" i="21"/>
  <c r="AI237" i="21"/>
  <c r="AI238" i="21"/>
  <c r="AI239" i="21"/>
  <c r="AI240" i="21"/>
  <c r="AI241" i="21"/>
  <c r="AI242" i="21"/>
  <c r="AI243" i="21"/>
  <c r="AI244" i="21"/>
  <c r="AI245" i="21"/>
  <c r="AI246" i="21"/>
  <c r="AI247" i="21"/>
  <c r="AI248" i="21"/>
  <c r="AI249" i="21"/>
  <c r="AI250" i="21"/>
  <c r="AI251" i="21"/>
  <c r="AI252" i="21"/>
  <c r="AI253" i="21"/>
  <c r="AI254" i="21"/>
  <c r="AI255" i="21"/>
  <c r="AI256" i="21"/>
  <c r="AI257" i="21"/>
  <c r="AI258" i="21"/>
  <c r="AI259" i="21"/>
  <c r="AI260" i="21"/>
  <c r="AI261" i="21"/>
  <c r="AI262" i="21"/>
  <c r="AI263" i="21"/>
  <c r="AI264" i="21"/>
  <c r="AI265" i="21"/>
  <c r="AI266" i="21"/>
  <c r="AI267" i="21"/>
  <c r="AI268" i="21"/>
  <c r="AI269" i="21"/>
  <c r="AI270" i="21"/>
  <c r="AI271" i="21"/>
  <c r="AI272" i="21"/>
  <c r="AI273" i="21"/>
  <c r="AI274" i="21"/>
  <c r="AI275" i="21"/>
  <c r="AI276" i="21"/>
  <c r="AI277" i="21"/>
  <c r="AI278" i="21"/>
  <c r="AI279" i="21"/>
  <c r="AI280" i="21"/>
  <c r="AI281" i="21"/>
  <c r="AI282" i="21"/>
  <c r="AI283" i="21"/>
  <c r="AI284" i="21"/>
  <c r="AI285" i="21"/>
  <c r="AI286" i="21"/>
  <c r="AI287" i="21"/>
  <c r="AI288" i="21"/>
  <c r="AI289" i="21"/>
  <c r="AI290" i="21"/>
  <c r="AI291" i="21"/>
  <c r="AI292" i="21"/>
  <c r="AI293" i="21"/>
  <c r="AI294" i="21"/>
  <c r="AI295" i="21"/>
  <c r="AI296" i="21"/>
  <c r="AI297" i="21"/>
  <c r="AI298" i="21"/>
  <c r="AI299" i="21"/>
  <c r="AI300" i="21"/>
  <c r="AI301" i="21"/>
  <c r="AI302" i="21"/>
  <c r="AI303" i="21"/>
  <c r="AI304" i="21"/>
  <c r="AI305" i="21"/>
  <c r="AI306" i="21"/>
  <c r="AI307" i="21"/>
  <c r="AI308" i="21"/>
  <c r="AI309" i="21"/>
  <c r="AI313" i="21"/>
  <c r="AI314" i="21"/>
  <c r="AI315" i="21"/>
  <c r="AI316" i="21"/>
  <c r="AI317" i="21"/>
  <c r="AI318" i="21"/>
  <c r="AI319" i="21"/>
  <c r="AI320" i="21"/>
  <c r="AI321" i="21"/>
  <c r="AI322" i="21"/>
  <c r="AI323" i="21"/>
  <c r="AI324" i="21"/>
  <c r="AI325" i="21"/>
  <c r="AI326" i="21"/>
  <c r="AI328" i="21"/>
  <c r="AI329" i="21"/>
  <c r="AI330" i="21"/>
  <c r="AI331" i="21"/>
  <c r="AI332" i="21"/>
  <c r="AI333" i="21"/>
  <c r="AI334" i="21"/>
  <c r="AI335" i="21"/>
  <c r="AI336" i="21"/>
  <c r="AI337" i="21"/>
  <c r="AI338" i="21"/>
  <c r="AI339" i="21"/>
  <c r="AI340" i="21"/>
  <c r="AI341" i="21"/>
  <c r="AI342" i="21"/>
  <c r="AI343" i="21"/>
  <c r="AI344" i="21"/>
  <c r="AI345" i="21"/>
  <c r="AI346" i="21"/>
  <c r="AI347" i="21"/>
  <c r="AI348" i="21"/>
  <c r="AI349" i="21"/>
  <c r="AI350" i="21"/>
  <c r="AI351" i="21"/>
  <c r="AI352" i="21"/>
  <c r="AI353" i="21"/>
  <c r="AI354" i="21"/>
  <c r="AI355" i="21"/>
  <c r="AI356" i="21"/>
  <c r="AI357" i="21"/>
  <c r="AI358" i="21"/>
  <c r="AI359" i="21"/>
  <c r="AI360" i="21"/>
  <c r="AI361" i="21"/>
  <c r="AI362" i="21"/>
  <c r="AI363" i="21"/>
  <c r="AI364" i="21"/>
  <c r="AI365" i="21"/>
  <c r="AI366" i="21"/>
  <c r="AI367" i="21"/>
  <c r="AI368" i="21"/>
  <c r="AI369" i="21"/>
  <c r="AI370" i="21"/>
  <c r="AI371" i="21"/>
  <c r="AI372" i="21"/>
  <c r="AI373" i="21"/>
  <c r="AI374" i="21"/>
  <c r="AI375" i="21"/>
  <c r="AI376" i="21"/>
  <c r="AI377" i="21"/>
  <c r="AI378" i="21"/>
  <c r="AI379" i="21"/>
  <c r="AI380" i="21"/>
  <c r="AI381" i="21"/>
  <c r="AI382" i="21"/>
  <c r="AI383" i="21"/>
  <c r="AI384" i="21"/>
  <c r="AI385" i="21"/>
  <c r="AI386" i="21"/>
  <c r="AI387" i="21"/>
  <c r="AI388" i="21"/>
  <c r="AI389" i="21"/>
  <c r="AI390" i="21"/>
  <c r="AI391" i="21"/>
  <c r="AI392" i="21"/>
  <c r="AI393" i="21"/>
  <c r="AI394" i="21"/>
  <c r="AI395" i="21"/>
  <c r="AI396" i="21"/>
  <c r="AI397" i="21"/>
  <c r="AI398" i="21"/>
  <c r="AI399" i="21"/>
  <c r="AI400" i="21"/>
  <c r="AI401" i="21"/>
  <c r="AI402" i="21"/>
  <c r="AI403" i="21"/>
  <c r="AI404" i="21"/>
  <c r="AI405" i="21"/>
  <c r="AI406" i="21"/>
  <c r="AI407" i="21"/>
  <c r="AI408" i="21"/>
  <c r="AI409" i="21"/>
  <c r="AI410" i="21"/>
  <c r="AI411" i="21"/>
  <c r="AI412" i="21"/>
  <c r="AI413" i="21"/>
  <c r="AI414" i="21"/>
  <c r="AI415" i="21"/>
  <c r="AI416" i="21"/>
  <c r="AI417" i="21"/>
  <c r="AI418" i="21"/>
  <c r="AI419" i="21"/>
  <c r="AI420" i="21"/>
  <c r="AI421" i="21"/>
  <c r="AI422" i="21"/>
  <c r="AI423" i="21"/>
  <c r="AI424" i="21"/>
  <c r="AI425" i="21"/>
  <c r="AI426" i="21"/>
  <c r="AI427" i="21"/>
  <c r="AI428" i="21"/>
  <c r="AI429" i="21"/>
  <c r="AI430" i="21"/>
  <c r="AI431" i="21"/>
  <c r="AI432" i="21"/>
  <c r="AI433" i="21"/>
  <c r="AI434" i="21"/>
  <c r="AI435" i="21"/>
  <c r="AI436" i="21"/>
  <c r="CO10" i="21"/>
  <c r="CO9" i="21"/>
  <c r="CO8" i="21"/>
  <c r="CO7" i="21"/>
  <c r="CO6" i="21"/>
  <c r="CO5" i="21"/>
  <c r="AZ6" i="21"/>
  <c r="AZ7" i="21"/>
  <c r="AZ8" i="21"/>
  <c r="AZ9" i="21"/>
  <c r="AZ10" i="21"/>
  <c r="AZ11" i="21"/>
  <c r="AZ12" i="21"/>
  <c r="AZ13" i="21"/>
  <c r="AZ14" i="21"/>
  <c r="AZ15" i="21"/>
  <c r="AZ16" i="21"/>
  <c r="AZ17" i="21"/>
  <c r="AZ18" i="21"/>
  <c r="AZ19" i="21"/>
  <c r="AZ20" i="21"/>
  <c r="AZ21" i="21"/>
  <c r="AZ22" i="21"/>
  <c r="AZ23" i="21"/>
  <c r="AZ24" i="21"/>
  <c r="AZ25" i="21"/>
  <c r="AZ26" i="21"/>
  <c r="AZ27" i="21"/>
  <c r="AZ28" i="21"/>
  <c r="AZ29" i="21"/>
  <c r="AZ30" i="21"/>
  <c r="AZ31" i="21"/>
  <c r="AZ32" i="21"/>
  <c r="AZ33" i="21"/>
  <c r="AZ34" i="21"/>
  <c r="AZ35" i="21"/>
  <c r="AZ36" i="21"/>
  <c r="AZ37" i="21"/>
  <c r="AZ38" i="21"/>
  <c r="AZ39" i="21"/>
  <c r="AZ40" i="21"/>
  <c r="AZ41" i="21"/>
  <c r="AZ42" i="21"/>
  <c r="AZ43" i="21"/>
  <c r="AZ44" i="21"/>
  <c r="AZ45" i="21"/>
  <c r="AZ46" i="21"/>
  <c r="AZ47" i="21"/>
  <c r="AZ48" i="21"/>
  <c r="AZ49" i="21"/>
  <c r="AZ50" i="21"/>
  <c r="AZ51" i="21"/>
  <c r="AZ52" i="21"/>
  <c r="AZ53" i="21"/>
  <c r="AZ54" i="21"/>
  <c r="AZ55" i="21"/>
  <c r="AZ56" i="21"/>
  <c r="AZ57" i="21"/>
  <c r="AZ58" i="21"/>
  <c r="AZ59" i="21"/>
  <c r="AZ60" i="21"/>
  <c r="AZ61" i="21"/>
  <c r="AZ62" i="21"/>
  <c r="AZ63" i="21"/>
  <c r="AZ64" i="21"/>
  <c r="AZ65" i="21"/>
  <c r="AZ66" i="21"/>
  <c r="AZ67" i="21"/>
  <c r="AZ68" i="21"/>
  <c r="AZ69" i="21"/>
  <c r="AZ70" i="21"/>
  <c r="AZ71" i="21"/>
  <c r="AZ72" i="21"/>
  <c r="AZ73" i="21"/>
  <c r="AZ74" i="21"/>
  <c r="AZ75" i="21"/>
  <c r="AZ76" i="21"/>
  <c r="AZ77" i="21"/>
  <c r="AZ78" i="21"/>
  <c r="AZ79" i="21"/>
  <c r="AZ80" i="21"/>
  <c r="AZ81" i="21"/>
  <c r="AZ82" i="21"/>
  <c r="AZ83" i="21"/>
  <c r="AZ84" i="21"/>
  <c r="AZ85" i="21"/>
  <c r="AZ86" i="21"/>
  <c r="AZ87" i="21"/>
  <c r="AZ88" i="21"/>
  <c r="AZ89" i="21"/>
  <c r="AZ90" i="21"/>
  <c r="AZ91" i="21"/>
  <c r="AZ92" i="21"/>
  <c r="AZ93" i="21"/>
  <c r="AZ94" i="21"/>
  <c r="AZ95" i="21"/>
  <c r="AZ96" i="21"/>
  <c r="AZ97" i="21"/>
  <c r="AZ98" i="21"/>
  <c r="AZ99" i="21"/>
  <c r="AZ100" i="21"/>
  <c r="AZ101" i="21"/>
  <c r="AZ102" i="21"/>
  <c r="AZ103" i="21"/>
  <c r="AZ104" i="21"/>
  <c r="AZ105" i="21"/>
  <c r="AZ106" i="21"/>
  <c r="AZ107" i="21"/>
  <c r="AZ108" i="21"/>
  <c r="AZ109" i="21"/>
  <c r="AZ110" i="21"/>
  <c r="AZ111" i="21"/>
  <c r="AZ112" i="21"/>
  <c r="AZ113" i="21"/>
  <c r="AZ114" i="21"/>
  <c r="AZ115" i="21"/>
  <c r="AZ116" i="21"/>
  <c r="AZ117" i="21"/>
  <c r="AZ118" i="21"/>
  <c r="AZ119" i="21"/>
  <c r="AZ120" i="21"/>
  <c r="AZ121" i="21"/>
  <c r="AZ122" i="21"/>
  <c r="AZ123" i="21"/>
  <c r="AZ124" i="21"/>
  <c r="AZ125" i="21"/>
  <c r="AZ126" i="21"/>
  <c r="AZ127" i="21"/>
  <c r="AZ128" i="21"/>
  <c r="AZ129" i="21"/>
  <c r="AZ130" i="21"/>
  <c r="AZ131" i="21"/>
  <c r="AZ132" i="21"/>
  <c r="AZ133" i="21"/>
  <c r="AZ134" i="21"/>
  <c r="AZ135" i="21"/>
  <c r="AZ136" i="21"/>
  <c r="AZ137" i="21"/>
  <c r="AZ138" i="21"/>
  <c r="AZ139" i="21"/>
  <c r="AZ140" i="21"/>
  <c r="AZ141" i="21"/>
  <c r="AZ142" i="21"/>
  <c r="AZ143" i="21"/>
  <c r="AZ144" i="21"/>
  <c r="AZ145" i="21"/>
  <c r="AZ146" i="21"/>
  <c r="AZ147" i="21"/>
  <c r="AZ148" i="21"/>
  <c r="AZ149" i="21"/>
  <c r="AZ150" i="21"/>
  <c r="AZ151" i="21"/>
  <c r="AZ152" i="21"/>
  <c r="AZ153" i="21"/>
  <c r="AZ154" i="21"/>
  <c r="AZ155" i="21"/>
  <c r="AZ156" i="21"/>
  <c r="AZ157" i="21"/>
  <c r="AZ158" i="21"/>
  <c r="AZ159" i="21"/>
  <c r="AZ160" i="21"/>
  <c r="AZ161" i="21"/>
  <c r="AZ162" i="21"/>
  <c r="AZ163" i="21"/>
  <c r="AZ164" i="21"/>
  <c r="AZ165" i="21"/>
  <c r="AZ166" i="21"/>
  <c r="AZ167" i="21"/>
  <c r="AZ168" i="21"/>
  <c r="AZ169" i="21"/>
  <c r="AZ170" i="21"/>
  <c r="AZ171" i="21"/>
  <c r="AZ172" i="21"/>
  <c r="AZ173" i="21"/>
  <c r="AZ174" i="21"/>
  <c r="AZ175" i="21"/>
  <c r="AZ176" i="21"/>
  <c r="AZ177" i="21"/>
  <c r="AZ178" i="21"/>
  <c r="AZ179" i="21"/>
  <c r="AZ180" i="21"/>
  <c r="AZ181" i="21"/>
  <c r="AZ182" i="21"/>
  <c r="AZ183" i="21"/>
  <c r="AZ184" i="21"/>
  <c r="AZ185" i="21"/>
  <c r="AZ186" i="21"/>
  <c r="AZ187" i="21"/>
  <c r="AZ188" i="21"/>
  <c r="AZ189" i="21"/>
  <c r="AZ190" i="21"/>
  <c r="AZ191" i="21"/>
  <c r="AZ192" i="21"/>
  <c r="AZ193" i="21"/>
  <c r="AZ194" i="21"/>
  <c r="AZ195" i="21"/>
  <c r="AZ196" i="21"/>
  <c r="AZ197" i="21"/>
  <c r="AZ198" i="21"/>
  <c r="AZ199" i="21"/>
  <c r="AZ200" i="21"/>
  <c r="AZ201" i="21"/>
  <c r="AZ202" i="21"/>
  <c r="AZ203" i="21"/>
  <c r="AZ204" i="21"/>
  <c r="AZ205" i="21"/>
  <c r="AZ206" i="21"/>
  <c r="AZ207" i="21"/>
  <c r="AZ208" i="21"/>
  <c r="AZ209" i="21"/>
  <c r="AZ210" i="21"/>
  <c r="AZ211" i="21"/>
  <c r="AZ212" i="21"/>
  <c r="AZ213" i="21"/>
  <c r="AZ214" i="21"/>
  <c r="AZ215" i="21"/>
  <c r="AZ216" i="21"/>
  <c r="AZ217" i="21"/>
  <c r="AZ218" i="21"/>
  <c r="AZ219" i="21"/>
  <c r="AZ220" i="21"/>
  <c r="AZ221" i="21"/>
  <c r="AZ222" i="21"/>
  <c r="AZ223" i="21"/>
  <c r="AZ224" i="21"/>
  <c r="AZ225" i="21"/>
  <c r="AZ226" i="21"/>
  <c r="AZ227" i="21"/>
  <c r="AZ228" i="21"/>
  <c r="AZ229" i="21"/>
  <c r="AZ230" i="21"/>
  <c r="AZ231" i="21"/>
  <c r="AZ232" i="21"/>
  <c r="AZ233" i="21"/>
  <c r="AZ234" i="21"/>
  <c r="AZ235" i="21"/>
  <c r="AZ236" i="21"/>
  <c r="AZ237" i="21"/>
  <c r="AZ238" i="21"/>
  <c r="AZ239" i="21"/>
  <c r="AZ240" i="21"/>
  <c r="AZ241" i="21"/>
  <c r="AZ242" i="21"/>
  <c r="AZ243" i="21"/>
  <c r="AZ244" i="21"/>
  <c r="AZ245" i="21"/>
  <c r="AZ246" i="21"/>
  <c r="AZ247" i="21"/>
  <c r="AZ248" i="21"/>
  <c r="AZ249" i="21"/>
  <c r="AZ250" i="21"/>
  <c r="AZ251" i="21"/>
  <c r="AZ252" i="21"/>
  <c r="AZ253" i="21"/>
  <c r="AZ254" i="21"/>
  <c r="AZ255" i="21"/>
  <c r="AZ256" i="21"/>
  <c r="AZ257" i="21"/>
  <c r="AZ258" i="21"/>
  <c r="AZ259" i="21"/>
  <c r="AZ260" i="21"/>
  <c r="AZ261" i="21"/>
  <c r="AZ262" i="21"/>
  <c r="AZ263" i="21"/>
  <c r="AZ264" i="21"/>
  <c r="AZ265" i="21"/>
  <c r="AZ266" i="21"/>
  <c r="AZ267" i="21"/>
  <c r="AZ268" i="21"/>
  <c r="AZ269" i="21"/>
  <c r="AZ270" i="21"/>
  <c r="AZ271" i="21"/>
  <c r="AZ272" i="21"/>
  <c r="AZ273" i="21"/>
  <c r="AZ274" i="21"/>
  <c r="AZ275" i="21"/>
  <c r="AZ276" i="21"/>
  <c r="AZ277" i="21"/>
  <c r="AZ278" i="21"/>
  <c r="AZ279" i="21"/>
  <c r="AZ280" i="21"/>
  <c r="AZ281" i="21"/>
  <c r="AZ282" i="21"/>
  <c r="AZ283" i="21"/>
  <c r="AZ284" i="21"/>
  <c r="AZ285" i="21"/>
  <c r="AZ286" i="21"/>
  <c r="AZ287" i="21"/>
  <c r="AZ288" i="21"/>
  <c r="AZ289" i="21"/>
  <c r="AZ290" i="21"/>
  <c r="AZ291" i="21"/>
  <c r="AZ292" i="21"/>
  <c r="AZ293" i="21"/>
  <c r="AZ294" i="21"/>
  <c r="AZ295" i="21"/>
  <c r="AZ296" i="21"/>
  <c r="AZ297" i="21"/>
  <c r="AZ298" i="21"/>
  <c r="AZ299" i="21"/>
  <c r="AZ300" i="21"/>
  <c r="AZ301" i="21"/>
  <c r="AZ302" i="21"/>
  <c r="AZ303" i="21"/>
  <c r="AZ304" i="21"/>
  <c r="AZ305" i="21"/>
  <c r="AZ306" i="21"/>
  <c r="AZ307" i="21"/>
  <c r="AZ308" i="21"/>
  <c r="AZ309" i="21"/>
  <c r="AZ313" i="21"/>
  <c r="AZ314" i="21"/>
  <c r="AZ315" i="21"/>
  <c r="AZ316" i="21"/>
  <c r="AZ317" i="21"/>
  <c r="AZ318" i="21"/>
  <c r="AZ319" i="21"/>
  <c r="AZ320" i="21"/>
  <c r="AZ321" i="21"/>
  <c r="AZ322" i="21"/>
  <c r="AZ323" i="21"/>
  <c r="AZ324" i="21"/>
  <c r="AZ325" i="21"/>
  <c r="AZ326" i="21"/>
  <c r="AZ328" i="21"/>
  <c r="AZ329" i="21"/>
  <c r="AZ330" i="21"/>
  <c r="AZ331" i="21"/>
  <c r="AZ332" i="21"/>
  <c r="AZ333" i="21"/>
  <c r="AZ334" i="21"/>
  <c r="AZ335" i="21"/>
  <c r="AZ336" i="21"/>
  <c r="AZ337" i="21"/>
  <c r="AZ338" i="21"/>
  <c r="AZ339" i="21"/>
  <c r="AZ340" i="21"/>
  <c r="AZ341" i="21"/>
  <c r="AZ342" i="21"/>
  <c r="AZ343" i="21"/>
  <c r="AZ344" i="21"/>
  <c r="AZ345" i="21"/>
  <c r="AZ346" i="21"/>
  <c r="AZ347" i="21"/>
  <c r="AZ348" i="21"/>
  <c r="AZ349" i="21"/>
  <c r="AZ350" i="21"/>
  <c r="AZ351" i="21"/>
  <c r="AZ352" i="21"/>
  <c r="AZ353" i="21"/>
  <c r="AZ354" i="21"/>
  <c r="AZ355" i="21"/>
  <c r="AZ356" i="21"/>
  <c r="AZ357" i="21"/>
  <c r="AZ358" i="21"/>
  <c r="AZ359" i="21"/>
  <c r="AZ360" i="21"/>
  <c r="AZ361" i="21"/>
  <c r="AZ362" i="21"/>
  <c r="AZ363" i="21"/>
  <c r="AZ364" i="21"/>
  <c r="AZ365" i="21"/>
  <c r="AZ366" i="21"/>
  <c r="AZ367" i="21"/>
  <c r="AZ368" i="21"/>
  <c r="AZ369" i="21"/>
  <c r="AZ370" i="21"/>
  <c r="AZ371" i="21"/>
  <c r="AZ372" i="21"/>
  <c r="AZ373" i="21"/>
  <c r="AZ374" i="21"/>
  <c r="AZ375" i="21"/>
  <c r="AZ376" i="21"/>
  <c r="AZ377" i="21"/>
  <c r="AZ378" i="21"/>
  <c r="AZ379" i="21"/>
  <c r="AZ380" i="21"/>
  <c r="AZ381" i="21"/>
  <c r="AZ382" i="21"/>
  <c r="AZ383" i="21"/>
  <c r="AZ384" i="21"/>
  <c r="AZ385" i="21"/>
  <c r="AZ386" i="21"/>
  <c r="AZ387" i="21"/>
  <c r="AZ388" i="21"/>
  <c r="AZ389" i="21"/>
  <c r="AZ390" i="21"/>
  <c r="AZ391" i="21"/>
  <c r="AZ392" i="21"/>
  <c r="AZ393" i="21"/>
  <c r="AZ394" i="21"/>
  <c r="AZ395" i="21"/>
  <c r="AZ396" i="21"/>
  <c r="AZ397" i="21"/>
  <c r="AZ398" i="21"/>
  <c r="AZ399" i="21"/>
  <c r="AZ400" i="21"/>
  <c r="AZ401" i="21"/>
  <c r="AZ402" i="21"/>
  <c r="AZ403" i="21"/>
  <c r="AZ404" i="21"/>
  <c r="AZ405" i="21"/>
  <c r="AZ406" i="21"/>
  <c r="AZ407" i="21"/>
  <c r="AZ408" i="21"/>
  <c r="AZ409" i="21"/>
  <c r="AZ410" i="21"/>
  <c r="AZ411" i="21"/>
  <c r="AZ412" i="21"/>
  <c r="AZ413" i="21"/>
  <c r="AZ414" i="21"/>
  <c r="AZ415" i="21"/>
  <c r="AZ416" i="21"/>
  <c r="AZ417" i="21"/>
  <c r="AZ418" i="21"/>
  <c r="AZ419" i="21"/>
  <c r="AZ420" i="21"/>
  <c r="AZ421" i="21"/>
  <c r="AZ422" i="21"/>
  <c r="AZ423" i="21"/>
  <c r="AZ424" i="21"/>
  <c r="AZ425" i="21"/>
  <c r="AZ426" i="21"/>
  <c r="AZ427" i="21"/>
  <c r="AZ428" i="21"/>
  <c r="AZ429" i="21"/>
  <c r="AZ430" i="21"/>
  <c r="AZ431" i="21"/>
  <c r="AZ432" i="21"/>
  <c r="AZ433" i="21"/>
  <c r="AZ434" i="21"/>
  <c r="AZ435" i="21"/>
  <c r="AZ436" i="21"/>
  <c r="CN10" i="21"/>
  <c r="CN9" i="21"/>
  <c r="CN8" i="21"/>
  <c r="CN7" i="21"/>
  <c r="CN6" i="21"/>
  <c r="CN5" i="21"/>
  <c r="AW263" i="21"/>
  <c r="AW264" i="21"/>
  <c r="AW265" i="21"/>
  <c r="AW266" i="21"/>
  <c r="AW267" i="21"/>
  <c r="AW268" i="21"/>
  <c r="AW269" i="21"/>
  <c r="AW270" i="21"/>
  <c r="AW271" i="21"/>
  <c r="AW272" i="21"/>
  <c r="AW273" i="21"/>
  <c r="AW274" i="21"/>
  <c r="AW275" i="21"/>
  <c r="AW276" i="21"/>
  <c r="AW277" i="21"/>
  <c r="AW278" i="21"/>
  <c r="AW279" i="21"/>
  <c r="AW280" i="21"/>
  <c r="AW281" i="21"/>
  <c r="AW282" i="21"/>
  <c r="AW283" i="21"/>
  <c r="AW284" i="21"/>
  <c r="AW285" i="21"/>
  <c r="AW286" i="21"/>
  <c r="AW287" i="21"/>
  <c r="AW288" i="21"/>
  <c r="AW289" i="21"/>
  <c r="AW290" i="21"/>
  <c r="AW291" i="21"/>
  <c r="AW292" i="21"/>
  <c r="AW293" i="21"/>
  <c r="AW294" i="21"/>
  <c r="AW295" i="21"/>
  <c r="AW296" i="21"/>
  <c r="AW297" i="21"/>
  <c r="AW298" i="21"/>
  <c r="AW299" i="21"/>
  <c r="AW300" i="21"/>
  <c r="AW301" i="21"/>
  <c r="AW302" i="21"/>
  <c r="AW303" i="21"/>
  <c r="AW304" i="21"/>
  <c r="AW305" i="21"/>
  <c r="AW306" i="21"/>
  <c r="AW307" i="21"/>
  <c r="AW308" i="21"/>
  <c r="AW309" i="21"/>
  <c r="AW314" i="21"/>
  <c r="AW315" i="21"/>
  <c r="AW316" i="21"/>
  <c r="AW317" i="21"/>
  <c r="AW318" i="21"/>
  <c r="AW319" i="21"/>
  <c r="AW320" i="21"/>
  <c r="AW321" i="21"/>
  <c r="AW322" i="21"/>
  <c r="AW323" i="21"/>
  <c r="AW324" i="21"/>
  <c r="AW325" i="21"/>
  <c r="AW326" i="21"/>
  <c r="AW328" i="21"/>
  <c r="AW6" i="21"/>
  <c r="AW7" i="21"/>
  <c r="AW8" i="21"/>
  <c r="AW9" i="21"/>
  <c r="AW10" i="21"/>
  <c r="AW11" i="21"/>
  <c r="AW12" i="21"/>
  <c r="AW13" i="21"/>
  <c r="AW14" i="21"/>
  <c r="AW15" i="21"/>
  <c r="AW16" i="21"/>
  <c r="AW17" i="21"/>
  <c r="AW18" i="21"/>
  <c r="AW19" i="21"/>
  <c r="AW20" i="21"/>
  <c r="AW21" i="21"/>
  <c r="AW22" i="21"/>
  <c r="AW23" i="21"/>
  <c r="AW24" i="21"/>
  <c r="AW25" i="21"/>
  <c r="AW26" i="21"/>
  <c r="AW27" i="21"/>
  <c r="AW28" i="21"/>
  <c r="AW29" i="21"/>
  <c r="AW30" i="21"/>
  <c r="AW31" i="21"/>
  <c r="AW32" i="21"/>
  <c r="AW33" i="21"/>
  <c r="AW34" i="21"/>
  <c r="AW35" i="21"/>
  <c r="AW36" i="21"/>
  <c r="AW37" i="21"/>
  <c r="AW38" i="21"/>
  <c r="AW39" i="21"/>
  <c r="AW40" i="21"/>
  <c r="AW41" i="21"/>
  <c r="AW42" i="21"/>
  <c r="AW43" i="21"/>
  <c r="AW44" i="21"/>
  <c r="AW45" i="21"/>
  <c r="AW46" i="21"/>
  <c r="AW47" i="21"/>
  <c r="AW48" i="21"/>
  <c r="AW49" i="21"/>
  <c r="AW50" i="21"/>
  <c r="AW51" i="21"/>
  <c r="AW52" i="21"/>
  <c r="AW53" i="21"/>
  <c r="AW54" i="21"/>
  <c r="AW55" i="21"/>
  <c r="AW56" i="21"/>
  <c r="AW57" i="21"/>
  <c r="AW58" i="21"/>
  <c r="AW59" i="21"/>
  <c r="AW60" i="21"/>
  <c r="AW61" i="21"/>
  <c r="AW62" i="21"/>
  <c r="AW63" i="21"/>
  <c r="AW64" i="21"/>
  <c r="AW65" i="21"/>
  <c r="AW66" i="21"/>
  <c r="AW67" i="21"/>
  <c r="AW68" i="21"/>
  <c r="AW69" i="21"/>
  <c r="AW70" i="21"/>
  <c r="AW71" i="21"/>
  <c r="AW72" i="21"/>
  <c r="AW73" i="21"/>
  <c r="AW74" i="21"/>
  <c r="AW75" i="21"/>
  <c r="AW76" i="21"/>
  <c r="AW77" i="21"/>
  <c r="AW78" i="21"/>
  <c r="AW79" i="21"/>
  <c r="AW80" i="21"/>
  <c r="AW81" i="21"/>
  <c r="AW82" i="21"/>
  <c r="AW83" i="21"/>
  <c r="AW84" i="21"/>
  <c r="AW85" i="21"/>
  <c r="AW86" i="21"/>
  <c r="AW87" i="21"/>
  <c r="AW88" i="21"/>
  <c r="AW89" i="21"/>
  <c r="AW90" i="21"/>
  <c r="AW91" i="21"/>
  <c r="AW92" i="21"/>
  <c r="AW93" i="21"/>
  <c r="AW94" i="21"/>
  <c r="AW95" i="21"/>
  <c r="AW96" i="21"/>
  <c r="AW97" i="21"/>
  <c r="AW98" i="21"/>
  <c r="AW99" i="21"/>
  <c r="AW100" i="21"/>
  <c r="AW101" i="21"/>
  <c r="AW102" i="21"/>
  <c r="AW103" i="21"/>
  <c r="AW104" i="21"/>
  <c r="AW105" i="21"/>
  <c r="AW106" i="21"/>
  <c r="AW107" i="21"/>
  <c r="AW108" i="21"/>
  <c r="AW109" i="21"/>
  <c r="AW110" i="21"/>
  <c r="AW111" i="21"/>
  <c r="AW112" i="21"/>
  <c r="AW113" i="21"/>
  <c r="AW114" i="21"/>
  <c r="AW115" i="21"/>
  <c r="AW116" i="21"/>
  <c r="AW117" i="21"/>
  <c r="AW118" i="21"/>
  <c r="AW119" i="21"/>
  <c r="AW120" i="21"/>
  <c r="AW121" i="21"/>
  <c r="AW122" i="21"/>
  <c r="AW123" i="21"/>
  <c r="AW124" i="21"/>
  <c r="AW125" i="21"/>
  <c r="AW126" i="21"/>
  <c r="AW127" i="21"/>
  <c r="AW128" i="21"/>
  <c r="AW129" i="21"/>
  <c r="AW130" i="21"/>
  <c r="AW131" i="21"/>
  <c r="AW132" i="21"/>
  <c r="AW133" i="21"/>
  <c r="AW134" i="21"/>
  <c r="AW135" i="21"/>
  <c r="AW136" i="21"/>
  <c r="AW137" i="21"/>
  <c r="AW138" i="21"/>
  <c r="AW139" i="21"/>
  <c r="AW140" i="21"/>
  <c r="AW141" i="21"/>
  <c r="AW142" i="21"/>
  <c r="AW143" i="21"/>
  <c r="AW144" i="21"/>
  <c r="AW145" i="21"/>
  <c r="AW146" i="21"/>
  <c r="AW147" i="21"/>
  <c r="AW148" i="21"/>
  <c r="AW149" i="21"/>
  <c r="AW150" i="21"/>
  <c r="AW151" i="21"/>
  <c r="AW152" i="21"/>
  <c r="AW153" i="21"/>
  <c r="AW154" i="21"/>
  <c r="AW155" i="21"/>
  <c r="AW156" i="21"/>
  <c r="AW157" i="21"/>
  <c r="AW158" i="21"/>
  <c r="AW159" i="21"/>
  <c r="AW160" i="21"/>
  <c r="AW161" i="21"/>
  <c r="AW162" i="21"/>
  <c r="AW163" i="21"/>
  <c r="AW164" i="21"/>
  <c r="AW165" i="21"/>
  <c r="AW166" i="21"/>
  <c r="AW167" i="21"/>
  <c r="AW168" i="21"/>
  <c r="AW169" i="21"/>
  <c r="AW170" i="21"/>
  <c r="AW171" i="21"/>
  <c r="AW172" i="21"/>
  <c r="AW173" i="21"/>
  <c r="AW174" i="21"/>
  <c r="AW175" i="21"/>
  <c r="AW176" i="21"/>
  <c r="AW177" i="21"/>
  <c r="AW178" i="21"/>
  <c r="AW179" i="21"/>
  <c r="AW180" i="21"/>
  <c r="AW181" i="21"/>
  <c r="AW182" i="21"/>
  <c r="AW183" i="21"/>
  <c r="AW184" i="21"/>
  <c r="AW185" i="21"/>
  <c r="AW186" i="21"/>
  <c r="AW187" i="21"/>
  <c r="AW188" i="21"/>
  <c r="AW189" i="21"/>
  <c r="AW190" i="21"/>
  <c r="AW191" i="21"/>
  <c r="AW192" i="21"/>
  <c r="AW193" i="21"/>
  <c r="AW194" i="21"/>
  <c r="AW195" i="21"/>
  <c r="AW196" i="21"/>
  <c r="AW197" i="21"/>
  <c r="AW198" i="21"/>
  <c r="AW199" i="21"/>
  <c r="AW200" i="21"/>
  <c r="AW201" i="21"/>
  <c r="AW202" i="21"/>
  <c r="AW203" i="21"/>
  <c r="AW204" i="21"/>
  <c r="AW205" i="21"/>
  <c r="AW206" i="21"/>
  <c r="AW207" i="21"/>
  <c r="AW208" i="21"/>
  <c r="AW209" i="21"/>
  <c r="AW210" i="21"/>
  <c r="AW211" i="21"/>
  <c r="AW212" i="21"/>
  <c r="AW213" i="21"/>
  <c r="AW214" i="21"/>
  <c r="AW215" i="21"/>
  <c r="AW216" i="21"/>
  <c r="AW217" i="21"/>
  <c r="AW218" i="21"/>
  <c r="AW219" i="21"/>
  <c r="AW220" i="21"/>
  <c r="AW221" i="21"/>
  <c r="AW222" i="21"/>
  <c r="AW223" i="21"/>
  <c r="AW224" i="21"/>
  <c r="AW225" i="21"/>
  <c r="AW226" i="21"/>
  <c r="AW227" i="21"/>
  <c r="AW228" i="21"/>
  <c r="AW229" i="21"/>
  <c r="AW230" i="21"/>
  <c r="AW231" i="21"/>
  <c r="AW232" i="21"/>
  <c r="AW233" i="21"/>
  <c r="AW234" i="21"/>
  <c r="AW235" i="21"/>
  <c r="AW236" i="21"/>
  <c r="AW237" i="21"/>
  <c r="AW238" i="21"/>
  <c r="AW239" i="21"/>
  <c r="AW240" i="21"/>
  <c r="AW241" i="21"/>
  <c r="AW242" i="21"/>
  <c r="AW243" i="21"/>
  <c r="AW244" i="21"/>
  <c r="AW245" i="21"/>
  <c r="AW246" i="21"/>
  <c r="AW247" i="21"/>
  <c r="AW248" i="21"/>
  <c r="AW249" i="21"/>
  <c r="AW250" i="21"/>
  <c r="AW251" i="21"/>
  <c r="AW252" i="21"/>
  <c r="AW253" i="21"/>
  <c r="AW254" i="21"/>
  <c r="AW255" i="21"/>
  <c r="AW256" i="21"/>
  <c r="AW257" i="21"/>
  <c r="AW258" i="21"/>
  <c r="AW259" i="21"/>
  <c r="AW260" i="21"/>
  <c r="AW261" i="21"/>
  <c r="AW262" i="21"/>
  <c r="AW329" i="21"/>
  <c r="AW330" i="21"/>
  <c r="AW331" i="21"/>
  <c r="AW332" i="21"/>
  <c r="AW333" i="21"/>
  <c r="AW334" i="21"/>
  <c r="AW335" i="21"/>
  <c r="AW336" i="21"/>
  <c r="AW337" i="21"/>
  <c r="AW338" i="21"/>
  <c r="AW339" i="21"/>
  <c r="AW340" i="21"/>
  <c r="AW341" i="21"/>
  <c r="AW342" i="21"/>
  <c r="AW343" i="21"/>
  <c r="AW344" i="21"/>
  <c r="AW345" i="21"/>
  <c r="AW346" i="21"/>
  <c r="AW347" i="21"/>
  <c r="AW348" i="21"/>
  <c r="AW349" i="21"/>
  <c r="AW350" i="21"/>
  <c r="AW351" i="21"/>
  <c r="AW352" i="21"/>
  <c r="AW353" i="21"/>
  <c r="AW354" i="21"/>
  <c r="AW355" i="21"/>
  <c r="AW356" i="21"/>
  <c r="AW357" i="21"/>
  <c r="AW358" i="21"/>
  <c r="AW359" i="21"/>
  <c r="AW360" i="21"/>
  <c r="AW361" i="21"/>
  <c r="AW362" i="21"/>
  <c r="AW363" i="21"/>
  <c r="AW364" i="21"/>
  <c r="AW365" i="21"/>
  <c r="AW366" i="21"/>
  <c r="AW367" i="21"/>
  <c r="AW368" i="21"/>
  <c r="AW369" i="21"/>
  <c r="AW370" i="21"/>
  <c r="AW371" i="21"/>
  <c r="AW372" i="21"/>
  <c r="AW373" i="21"/>
  <c r="AW374" i="21"/>
  <c r="AW375" i="21"/>
  <c r="AW376" i="21"/>
  <c r="AW377" i="21"/>
  <c r="AW378" i="21"/>
  <c r="AW379" i="21"/>
  <c r="AW380" i="21"/>
  <c r="AW381" i="21"/>
  <c r="AW382" i="21"/>
  <c r="AW383" i="21"/>
  <c r="AW384" i="21"/>
  <c r="AW385" i="21"/>
  <c r="AW386" i="21"/>
  <c r="AW387" i="21"/>
  <c r="AW388" i="21"/>
  <c r="AW389" i="21"/>
  <c r="AW390" i="21"/>
  <c r="AW391" i="21"/>
  <c r="AW392" i="21"/>
  <c r="AW393" i="21"/>
  <c r="AW394" i="21"/>
  <c r="AW395" i="21"/>
  <c r="AW396" i="21"/>
  <c r="AW397" i="21"/>
  <c r="AW398" i="21"/>
  <c r="AW399" i="21"/>
  <c r="AW400" i="21"/>
  <c r="AW401" i="21"/>
  <c r="AW402" i="21"/>
  <c r="AW403" i="21"/>
  <c r="AW404" i="21"/>
  <c r="AW405" i="21"/>
  <c r="AW406" i="21"/>
  <c r="AW407" i="21"/>
  <c r="AW408" i="21"/>
  <c r="AW409" i="21"/>
  <c r="AW410" i="21"/>
  <c r="AW411" i="21"/>
  <c r="AW412" i="21"/>
  <c r="AW413" i="21"/>
  <c r="AW414" i="21"/>
  <c r="AW415" i="21"/>
  <c r="AW416" i="21"/>
  <c r="AW417" i="21"/>
  <c r="AW418" i="21"/>
  <c r="AW419" i="21"/>
  <c r="AW420" i="21"/>
  <c r="AW421" i="21"/>
  <c r="AW422" i="21"/>
  <c r="AW423" i="21"/>
  <c r="AW424" i="21"/>
  <c r="AW425" i="21"/>
  <c r="AW426" i="21"/>
  <c r="AW427" i="21"/>
  <c r="AW428" i="21"/>
  <c r="AW429" i="21"/>
  <c r="AW430" i="21"/>
  <c r="AW431" i="21"/>
  <c r="AW432" i="21"/>
  <c r="AW433" i="21"/>
  <c r="AW434" i="21"/>
  <c r="AW435" i="21"/>
  <c r="AW436" i="21"/>
  <c r="CM10" i="21"/>
  <c r="CM9" i="21"/>
  <c r="CM8" i="21"/>
  <c r="CM7" i="21"/>
  <c r="CM6" i="21"/>
  <c r="CM5" i="21"/>
  <c r="AT6" i="21"/>
  <c r="AT7" i="21"/>
  <c r="AT8" i="21"/>
  <c r="AT9" i="21"/>
  <c r="AT10" i="21"/>
  <c r="AT11" i="21"/>
  <c r="AT12" i="21"/>
  <c r="AT13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T43" i="21"/>
  <c r="AT44" i="21"/>
  <c r="AT45" i="21"/>
  <c r="AT46" i="21"/>
  <c r="AT47" i="21"/>
  <c r="AT48" i="21"/>
  <c r="AT49" i="21"/>
  <c r="AT50" i="21"/>
  <c r="AT51" i="21"/>
  <c r="AT52" i="21"/>
  <c r="AT53" i="21"/>
  <c r="AT54" i="21"/>
  <c r="AT55" i="21"/>
  <c r="AT56" i="21"/>
  <c r="AT57" i="21"/>
  <c r="AT58" i="21"/>
  <c r="AT59" i="21"/>
  <c r="AT60" i="21"/>
  <c r="AT61" i="21"/>
  <c r="AT62" i="21"/>
  <c r="AT63" i="21"/>
  <c r="AT64" i="21"/>
  <c r="AT65" i="21"/>
  <c r="AT66" i="21"/>
  <c r="AT67" i="21"/>
  <c r="AT68" i="21"/>
  <c r="AT69" i="21"/>
  <c r="AT70" i="21"/>
  <c r="AT71" i="21"/>
  <c r="AT72" i="21"/>
  <c r="AT73" i="21"/>
  <c r="AT74" i="21"/>
  <c r="AT75" i="21"/>
  <c r="AT76" i="21"/>
  <c r="AT77" i="21"/>
  <c r="AT78" i="21"/>
  <c r="AT79" i="21"/>
  <c r="AT80" i="21"/>
  <c r="AT81" i="21"/>
  <c r="AT82" i="21"/>
  <c r="AT83" i="21"/>
  <c r="AT84" i="21"/>
  <c r="AT85" i="21"/>
  <c r="AT86" i="21"/>
  <c r="AT87" i="21"/>
  <c r="AT88" i="21"/>
  <c r="AT89" i="21"/>
  <c r="AT90" i="21"/>
  <c r="AT91" i="21"/>
  <c r="AT92" i="21"/>
  <c r="AT93" i="21"/>
  <c r="AT94" i="21"/>
  <c r="AT95" i="21"/>
  <c r="AT96" i="21"/>
  <c r="AT97" i="21"/>
  <c r="AT98" i="21"/>
  <c r="AT99" i="21"/>
  <c r="AT100" i="21"/>
  <c r="AT101" i="21"/>
  <c r="AT102" i="21"/>
  <c r="AT103" i="21"/>
  <c r="AT104" i="21"/>
  <c r="AT105" i="21"/>
  <c r="AT106" i="21"/>
  <c r="AT107" i="21"/>
  <c r="AT108" i="21"/>
  <c r="AT109" i="21"/>
  <c r="AT110" i="21"/>
  <c r="AT111" i="21"/>
  <c r="AT112" i="21"/>
  <c r="AT113" i="21"/>
  <c r="AT114" i="21"/>
  <c r="AT115" i="21"/>
  <c r="AT116" i="21"/>
  <c r="AT117" i="21"/>
  <c r="AT118" i="21"/>
  <c r="AT119" i="21"/>
  <c r="AT120" i="21"/>
  <c r="AT121" i="21"/>
  <c r="AT122" i="21"/>
  <c r="AT123" i="21"/>
  <c r="AT124" i="21"/>
  <c r="AT125" i="21"/>
  <c r="AT126" i="21"/>
  <c r="AT127" i="21"/>
  <c r="AT128" i="21"/>
  <c r="AT129" i="21"/>
  <c r="AT130" i="21"/>
  <c r="AT131" i="21"/>
  <c r="AT132" i="21"/>
  <c r="AT133" i="21"/>
  <c r="AT134" i="21"/>
  <c r="AT135" i="21"/>
  <c r="AT136" i="21"/>
  <c r="AT137" i="21"/>
  <c r="AT138" i="21"/>
  <c r="AT139" i="21"/>
  <c r="AT140" i="21"/>
  <c r="AT141" i="21"/>
  <c r="AT142" i="21"/>
  <c r="AT143" i="21"/>
  <c r="AT144" i="21"/>
  <c r="AT145" i="21"/>
  <c r="AT146" i="21"/>
  <c r="AT147" i="21"/>
  <c r="AT148" i="21"/>
  <c r="AT149" i="21"/>
  <c r="AT150" i="21"/>
  <c r="AT151" i="21"/>
  <c r="AT152" i="21"/>
  <c r="AT153" i="21"/>
  <c r="AT154" i="21"/>
  <c r="AT155" i="21"/>
  <c r="AT156" i="21"/>
  <c r="AT157" i="21"/>
  <c r="AT158" i="21"/>
  <c r="AT159" i="21"/>
  <c r="AT160" i="21"/>
  <c r="AT161" i="21"/>
  <c r="AT162" i="21"/>
  <c r="AT163" i="21"/>
  <c r="AT164" i="21"/>
  <c r="AT165" i="21"/>
  <c r="AT166" i="21"/>
  <c r="AT167" i="21"/>
  <c r="AT168" i="21"/>
  <c r="AT169" i="21"/>
  <c r="AT170" i="21"/>
  <c r="AT171" i="21"/>
  <c r="AT172" i="21"/>
  <c r="AT173" i="21"/>
  <c r="AT174" i="21"/>
  <c r="AT175" i="21"/>
  <c r="AT176" i="21"/>
  <c r="AT177" i="21"/>
  <c r="AT178" i="21"/>
  <c r="AT179" i="21"/>
  <c r="AT180" i="21"/>
  <c r="AT181" i="21"/>
  <c r="AT182" i="21"/>
  <c r="AT183" i="21"/>
  <c r="AT184" i="21"/>
  <c r="AT185" i="21"/>
  <c r="AT186" i="21"/>
  <c r="AT187" i="21"/>
  <c r="AT188" i="21"/>
  <c r="AT189" i="21"/>
  <c r="AT190" i="21"/>
  <c r="AT191" i="21"/>
  <c r="AT192" i="21"/>
  <c r="AT193" i="21"/>
  <c r="AT194" i="21"/>
  <c r="AT195" i="21"/>
  <c r="AT196" i="21"/>
  <c r="AT197" i="21"/>
  <c r="AT198" i="21"/>
  <c r="AT199" i="21"/>
  <c r="AT200" i="21"/>
  <c r="AT201" i="21"/>
  <c r="AT202" i="21"/>
  <c r="AT203" i="21"/>
  <c r="AT204" i="21"/>
  <c r="AT205" i="21"/>
  <c r="AT206" i="21"/>
  <c r="AT207" i="21"/>
  <c r="AT208" i="21"/>
  <c r="AT209" i="21"/>
  <c r="AT210" i="21"/>
  <c r="AT211" i="21"/>
  <c r="AT212" i="21"/>
  <c r="AT213" i="21"/>
  <c r="AT214" i="21"/>
  <c r="AT215" i="21"/>
  <c r="AT216" i="21"/>
  <c r="AT217" i="21"/>
  <c r="AT218" i="21"/>
  <c r="AT219" i="21"/>
  <c r="AT220" i="21"/>
  <c r="AT221" i="21"/>
  <c r="AT222" i="21"/>
  <c r="AT223" i="21"/>
  <c r="AT224" i="21"/>
  <c r="AT225" i="21"/>
  <c r="AT226" i="21"/>
  <c r="AT227" i="21"/>
  <c r="AT228" i="21"/>
  <c r="AT229" i="21"/>
  <c r="AT230" i="21"/>
  <c r="AT231" i="21"/>
  <c r="AT232" i="21"/>
  <c r="AT233" i="21"/>
  <c r="AT234" i="21"/>
  <c r="AT235" i="21"/>
  <c r="AT236" i="21"/>
  <c r="AT237" i="21"/>
  <c r="AT238" i="21"/>
  <c r="AT239" i="21"/>
  <c r="AT240" i="21"/>
  <c r="AT241" i="21"/>
  <c r="AT242" i="21"/>
  <c r="AT243" i="21"/>
  <c r="AT244" i="21"/>
  <c r="AT245" i="21"/>
  <c r="AT246" i="21"/>
  <c r="AT247" i="21"/>
  <c r="AT248" i="21"/>
  <c r="AT249" i="21"/>
  <c r="AT250" i="21"/>
  <c r="AT251" i="21"/>
  <c r="AT252" i="21"/>
  <c r="AT253" i="21"/>
  <c r="AT254" i="21"/>
  <c r="AT255" i="21"/>
  <c r="AT256" i="21"/>
  <c r="AT257" i="21"/>
  <c r="AT258" i="21"/>
  <c r="AT259" i="21"/>
  <c r="AT260" i="21"/>
  <c r="AT261" i="21"/>
  <c r="AT262" i="21"/>
  <c r="AT263" i="21"/>
  <c r="AT264" i="21"/>
  <c r="AT265" i="21"/>
  <c r="AT266" i="21"/>
  <c r="AT267" i="21"/>
  <c r="AT268" i="21"/>
  <c r="AT269" i="21"/>
  <c r="AT270" i="21"/>
  <c r="AT271" i="21"/>
  <c r="AT272" i="21"/>
  <c r="AT273" i="21"/>
  <c r="AT274" i="21"/>
  <c r="AT275" i="21"/>
  <c r="AT276" i="21"/>
  <c r="AT277" i="21"/>
  <c r="AT278" i="21"/>
  <c r="AT279" i="21"/>
  <c r="AT280" i="21"/>
  <c r="AT281" i="21"/>
  <c r="AT282" i="21"/>
  <c r="AT283" i="21"/>
  <c r="AT284" i="21"/>
  <c r="AT285" i="21"/>
  <c r="AT286" i="21"/>
  <c r="AT287" i="21"/>
  <c r="AT288" i="21"/>
  <c r="AT289" i="21"/>
  <c r="AT290" i="21"/>
  <c r="AT291" i="21"/>
  <c r="AT292" i="21"/>
  <c r="AT293" i="21"/>
  <c r="AT294" i="21"/>
  <c r="AT295" i="21"/>
  <c r="AT296" i="21"/>
  <c r="AT297" i="21"/>
  <c r="AT298" i="21"/>
  <c r="AT299" i="21"/>
  <c r="AT300" i="21"/>
  <c r="AT301" i="21"/>
  <c r="AT302" i="21"/>
  <c r="AT303" i="21"/>
  <c r="AT304" i="21"/>
  <c r="AT305" i="21"/>
  <c r="AT306" i="21"/>
  <c r="AT307" i="21"/>
  <c r="AT308" i="21"/>
  <c r="AT309" i="21"/>
  <c r="AT313" i="21"/>
  <c r="AT314" i="21"/>
  <c r="AT315" i="21"/>
  <c r="AT316" i="21"/>
  <c r="AT317" i="21"/>
  <c r="AT318" i="21"/>
  <c r="AT319" i="21"/>
  <c r="AT320" i="21"/>
  <c r="AT321" i="21"/>
  <c r="AT322" i="21"/>
  <c r="AT323" i="21"/>
  <c r="AT324" i="21"/>
  <c r="AT325" i="21"/>
  <c r="AT326" i="21"/>
  <c r="AT328" i="21"/>
  <c r="AT329" i="21"/>
  <c r="AT330" i="21"/>
  <c r="AT331" i="21"/>
  <c r="AT332" i="21"/>
  <c r="AT333" i="21"/>
  <c r="AT334" i="21"/>
  <c r="AT335" i="21"/>
  <c r="AT336" i="21"/>
  <c r="AT337" i="21"/>
  <c r="AT338" i="21"/>
  <c r="AT339" i="21"/>
  <c r="AT340" i="21"/>
  <c r="AT341" i="21"/>
  <c r="AT342" i="21"/>
  <c r="AT343" i="21"/>
  <c r="AT344" i="21"/>
  <c r="AT345" i="21"/>
  <c r="AT346" i="21"/>
  <c r="AT347" i="21"/>
  <c r="AT348" i="21"/>
  <c r="AT349" i="21"/>
  <c r="AT350" i="21"/>
  <c r="AT351" i="21"/>
  <c r="AT352" i="21"/>
  <c r="AT353" i="21"/>
  <c r="AT354" i="21"/>
  <c r="AT355" i="21"/>
  <c r="AT356" i="21"/>
  <c r="AT357" i="21"/>
  <c r="AT358" i="21"/>
  <c r="AT359" i="21"/>
  <c r="AT360" i="21"/>
  <c r="AT361" i="21"/>
  <c r="AT362" i="21"/>
  <c r="AT363" i="21"/>
  <c r="AT364" i="21"/>
  <c r="AT365" i="21"/>
  <c r="AT366" i="21"/>
  <c r="AT367" i="21"/>
  <c r="AT368" i="21"/>
  <c r="AT369" i="21"/>
  <c r="AT370" i="21"/>
  <c r="AT371" i="21"/>
  <c r="AT372" i="21"/>
  <c r="AT373" i="21"/>
  <c r="AT374" i="21"/>
  <c r="AT375" i="21"/>
  <c r="AT376" i="21"/>
  <c r="AT377" i="21"/>
  <c r="AT378" i="21"/>
  <c r="AT379" i="21"/>
  <c r="AT380" i="21"/>
  <c r="AT381" i="21"/>
  <c r="AT382" i="21"/>
  <c r="AT383" i="21"/>
  <c r="AT384" i="21"/>
  <c r="AT385" i="21"/>
  <c r="AT386" i="21"/>
  <c r="AT387" i="21"/>
  <c r="AT388" i="21"/>
  <c r="AT389" i="21"/>
  <c r="AT390" i="21"/>
  <c r="AT391" i="21"/>
  <c r="AT392" i="21"/>
  <c r="AT393" i="21"/>
  <c r="AT394" i="21"/>
  <c r="AT395" i="21"/>
  <c r="AT396" i="21"/>
  <c r="AT397" i="21"/>
  <c r="AT398" i="21"/>
  <c r="AT399" i="21"/>
  <c r="AT400" i="21"/>
  <c r="AT401" i="21"/>
  <c r="AT402" i="21"/>
  <c r="AT403" i="21"/>
  <c r="AT404" i="21"/>
  <c r="AT405" i="21"/>
  <c r="AT406" i="21"/>
  <c r="AT407" i="21"/>
  <c r="AT408" i="21"/>
  <c r="AT409" i="21"/>
  <c r="AT410" i="21"/>
  <c r="AT411" i="21"/>
  <c r="AT412" i="21"/>
  <c r="AT413" i="21"/>
  <c r="AT414" i="21"/>
  <c r="AT415" i="21"/>
  <c r="AT416" i="21"/>
  <c r="AT417" i="21"/>
  <c r="AT418" i="21"/>
  <c r="AT419" i="21"/>
  <c r="AT420" i="21"/>
  <c r="AT421" i="21"/>
  <c r="AT422" i="21"/>
  <c r="AT423" i="21"/>
  <c r="AT424" i="21"/>
  <c r="AT425" i="21"/>
  <c r="AT426" i="21"/>
  <c r="AT427" i="21"/>
  <c r="AT428" i="21"/>
  <c r="AT429" i="21"/>
  <c r="AT430" i="21"/>
  <c r="AT431" i="21"/>
  <c r="AT432" i="21"/>
  <c r="AT433" i="21"/>
  <c r="AT434" i="21"/>
  <c r="AT435" i="21"/>
  <c r="AT436" i="21"/>
  <c r="CL10" i="21"/>
  <c r="CL9" i="21"/>
  <c r="CL8" i="21"/>
  <c r="CL7" i="21"/>
  <c r="CL6" i="21"/>
  <c r="CL5" i="21"/>
  <c r="AQ6" i="21"/>
  <c r="AQ7" i="21"/>
  <c r="AQ8" i="21"/>
  <c r="AQ9" i="21"/>
  <c r="AQ10" i="21"/>
  <c r="AQ11" i="21"/>
  <c r="AQ12" i="21"/>
  <c r="AQ13" i="21"/>
  <c r="AQ14" i="21"/>
  <c r="AQ15" i="21"/>
  <c r="AQ16" i="21"/>
  <c r="AQ17" i="21"/>
  <c r="AQ18" i="21"/>
  <c r="AQ19" i="21"/>
  <c r="AQ20" i="21"/>
  <c r="AQ21" i="21"/>
  <c r="AQ22" i="21"/>
  <c r="AQ23" i="21"/>
  <c r="AQ24" i="21"/>
  <c r="AQ25" i="21"/>
  <c r="AQ26" i="21"/>
  <c r="AQ27" i="21"/>
  <c r="AQ28" i="21"/>
  <c r="AQ29" i="21"/>
  <c r="AQ30" i="21"/>
  <c r="AQ31" i="21"/>
  <c r="AQ32" i="21"/>
  <c r="AQ33" i="21"/>
  <c r="AQ34" i="21"/>
  <c r="AQ35" i="21"/>
  <c r="AQ36" i="21"/>
  <c r="AQ37" i="21"/>
  <c r="AQ38" i="21"/>
  <c r="AQ39" i="21"/>
  <c r="AQ40" i="21"/>
  <c r="AQ41" i="21"/>
  <c r="AQ42" i="21"/>
  <c r="AQ43" i="21"/>
  <c r="AQ44" i="21"/>
  <c r="AQ45" i="21"/>
  <c r="AQ46" i="21"/>
  <c r="AQ47" i="21"/>
  <c r="AQ48" i="21"/>
  <c r="AQ49" i="21"/>
  <c r="AQ50" i="21"/>
  <c r="AQ51" i="21"/>
  <c r="AQ52" i="21"/>
  <c r="AQ53" i="21"/>
  <c r="AQ54" i="21"/>
  <c r="AQ55" i="21"/>
  <c r="AQ56" i="21"/>
  <c r="AQ57" i="21"/>
  <c r="AQ58" i="21"/>
  <c r="AQ59" i="21"/>
  <c r="AQ60" i="21"/>
  <c r="AQ61" i="21"/>
  <c r="AQ62" i="21"/>
  <c r="AQ63" i="21"/>
  <c r="AQ64" i="21"/>
  <c r="AQ65" i="21"/>
  <c r="AQ66" i="21"/>
  <c r="AQ67" i="21"/>
  <c r="AQ68" i="21"/>
  <c r="AQ69" i="21"/>
  <c r="AQ70" i="21"/>
  <c r="AQ71" i="21"/>
  <c r="AQ72" i="21"/>
  <c r="AQ73" i="21"/>
  <c r="AQ74" i="21"/>
  <c r="AQ75" i="21"/>
  <c r="AQ76" i="21"/>
  <c r="AQ77" i="21"/>
  <c r="AQ78" i="21"/>
  <c r="AQ79" i="21"/>
  <c r="AQ80" i="21"/>
  <c r="AQ81" i="21"/>
  <c r="AQ82" i="21"/>
  <c r="AQ83" i="21"/>
  <c r="AQ84" i="21"/>
  <c r="AQ85" i="21"/>
  <c r="AQ86" i="21"/>
  <c r="AQ87" i="21"/>
  <c r="AQ88" i="21"/>
  <c r="AQ89" i="21"/>
  <c r="AQ90" i="21"/>
  <c r="AQ91" i="21"/>
  <c r="AQ92" i="21"/>
  <c r="AQ93" i="21"/>
  <c r="AQ94" i="21"/>
  <c r="AQ95" i="21"/>
  <c r="AQ96" i="21"/>
  <c r="AQ97" i="21"/>
  <c r="AQ98" i="21"/>
  <c r="AQ99" i="21"/>
  <c r="AQ100" i="21"/>
  <c r="AQ101" i="21"/>
  <c r="AQ102" i="21"/>
  <c r="AQ103" i="21"/>
  <c r="AQ104" i="21"/>
  <c r="AQ105" i="21"/>
  <c r="AQ106" i="21"/>
  <c r="AQ107" i="21"/>
  <c r="AQ108" i="21"/>
  <c r="AQ109" i="21"/>
  <c r="AQ110" i="21"/>
  <c r="AQ111" i="21"/>
  <c r="AQ112" i="21"/>
  <c r="AQ113" i="21"/>
  <c r="AQ114" i="21"/>
  <c r="AQ115" i="21"/>
  <c r="AQ116" i="21"/>
  <c r="AQ117" i="21"/>
  <c r="AQ118" i="21"/>
  <c r="AQ119" i="21"/>
  <c r="AQ120" i="21"/>
  <c r="AQ121" i="21"/>
  <c r="AQ122" i="21"/>
  <c r="AQ123" i="21"/>
  <c r="AQ124" i="21"/>
  <c r="AQ125" i="21"/>
  <c r="AQ126" i="21"/>
  <c r="AQ127" i="21"/>
  <c r="AQ128" i="21"/>
  <c r="AQ129" i="21"/>
  <c r="AQ130" i="21"/>
  <c r="AQ131" i="21"/>
  <c r="AQ132" i="21"/>
  <c r="AQ133" i="21"/>
  <c r="AQ134" i="21"/>
  <c r="AQ135" i="21"/>
  <c r="AQ136" i="21"/>
  <c r="AQ137" i="21"/>
  <c r="AQ138" i="21"/>
  <c r="AQ139" i="21"/>
  <c r="AQ140" i="21"/>
  <c r="AQ141" i="21"/>
  <c r="AQ142" i="21"/>
  <c r="AQ143" i="21"/>
  <c r="AQ144" i="21"/>
  <c r="AQ145" i="21"/>
  <c r="AQ146" i="21"/>
  <c r="AQ147" i="21"/>
  <c r="AQ148" i="21"/>
  <c r="AQ149" i="21"/>
  <c r="AQ150" i="21"/>
  <c r="AQ151" i="21"/>
  <c r="AQ152" i="21"/>
  <c r="AQ153" i="21"/>
  <c r="AQ154" i="21"/>
  <c r="AQ155" i="21"/>
  <c r="AQ156" i="21"/>
  <c r="AQ157" i="21"/>
  <c r="AQ158" i="21"/>
  <c r="AQ159" i="21"/>
  <c r="AQ160" i="21"/>
  <c r="AQ161" i="21"/>
  <c r="AQ162" i="21"/>
  <c r="AQ163" i="21"/>
  <c r="AQ164" i="21"/>
  <c r="AQ165" i="21"/>
  <c r="AQ166" i="21"/>
  <c r="AQ167" i="21"/>
  <c r="AQ168" i="21"/>
  <c r="AQ169" i="21"/>
  <c r="AQ170" i="21"/>
  <c r="AQ171" i="21"/>
  <c r="AQ172" i="21"/>
  <c r="AQ173" i="21"/>
  <c r="AQ174" i="21"/>
  <c r="AQ175" i="21"/>
  <c r="AQ176" i="21"/>
  <c r="AQ177" i="21"/>
  <c r="AQ178" i="21"/>
  <c r="AQ179" i="21"/>
  <c r="AQ180" i="21"/>
  <c r="AQ181" i="21"/>
  <c r="AQ182" i="21"/>
  <c r="AQ183" i="21"/>
  <c r="AQ184" i="21"/>
  <c r="AQ185" i="21"/>
  <c r="AQ186" i="21"/>
  <c r="AQ187" i="21"/>
  <c r="AQ188" i="21"/>
  <c r="AQ189" i="21"/>
  <c r="AQ190" i="21"/>
  <c r="AQ191" i="21"/>
  <c r="AQ192" i="21"/>
  <c r="AQ193" i="21"/>
  <c r="AQ194" i="21"/>
  <c r="AQ195" i="21"/>
  <c r="AQ196" i="21"/>
  <c r="AQ197" i="21"/>
  <c r="AQ198" i="21"/>
  <c r="AQ199" i="21"/>
  <c r="AQ200" i="21"/>
  <c r="AQ201" i="21"/>
  <c r="AQ202" i="21"/>
  <c r="AQ203" i="21"/>
  <c r="AQ204" i="21"/>
  <c r="AQ205" i="21"/>
  <c r="AQ206" i="21"/>
  <c r="AQ207" i="21"/>
  <c r="AQ208" i="21"/>
  <c r="AQ209" i="21"/>
  <c r="AQ210" i="21"/>
  <c r="AQ211" i="21"/>
  <c r="AQ212" i="21"/>
  <c r="AQ213" i="21"/>
  <c r="AQ214" i="21"/>
  <c r="AQ215" i="21"/>
  <c r="AQ216" i="21"/>
  <c r="AQ217" i="21"/>
  <c r="AQ218" i="21"/>
  <c r="AQ219" i="21"/>
  <c r="AQ220" i="21"/>
  <c r="AQ221" i="21"/>
  <c r="AQ222" i="21"/>
  <c r="AQ223" i="21"/>
  <c r="AQ224" i="21"/>
  <c r="AQ225" i="21"/>
  <c r="AQ226" i="21"/>
  <c r="AQ227" i="21"/>
  <c r="AQ228" i="21"/>
  <c r="AQ229" i="21"/>
  <c r="AQ230" i="21"/>
  <c r="AQ231" i="21"/>
  <c r="AQ232" i="21"/>
  <c r="AQ233" i="21"/>
  <c r="AQ234" i="21"/>
  <c r="AQ235" i="21"/>
  <c r="AQ236" i="21"/>
  <c r="AQ237" i="21"/>
  <c r="AQ238" i="21"/>
  <c r="AQ239" i="21"/>
  <c r="AQ240" i="21"/>
  <c r="AQ241" i="21"/>
  <c r="AQ242" i="21"/>
  <c r="AQ243" i="21"/>
  <c r="AQ244" i="21"/>
  <c r="AQ245" i="21"/>
  <c r="AQ246" i="21"/>
  <c r="AQ247" i="21"/>
  <c r="AQ248" i="21"/>
  <c r="AQ249" i="21"/>
  <c r="AQ250" i="21"/>
  <c r="AQ251" i="21"/>
  <c r="AQ252" i="21"/>
  <c r="AQ253" i="21"/>
  <c r="AQ254" i="21"/>
  <c r="AQ255" i="21"/>
  <c r="AQ256" i="21"/>
  <c r="AQ257" i="21"/>
  <c r="AQ258" i="21"/>
  <c r="AQ259" i="21"/>
  <c r="AQ260" i="21"/>
  <c r="AQ261" i="21"/>
  <c r="AQ262" i="21"/>
  <c r="AQ263" i="21"/>
  <c r="AQ264" i="21"/>
  <c r="AQ265" i="21"/>
  <c r="AQ266" i="21"/>
  <c r="AQ267" i="21"/>
  <c r="AQ268" i="21"/>
  <c r="AQ269" i="21"/>
  <c r="AQ270" i="21"/>
  <c r="AQ271" i="21"/>
  <c r="AQ272" i="21"/>
  <c r="AQ273" i="21"/>
  <c r="AQ274" i="21"/>
  <c r="AQ275" i="21"/>
  <c r="AQ276" i="21"/>
  <c r="AQ277" i="21"/>
  <c r="AQ278" i="21"/>
  <c r="AQ279" i="21"/>
  <c r="AQ280" i="21"/>
  <c r="AQ281" i="21"/>
  <c r="AQ282" i="21"/>
  <c r="AQ283" i="21"/>
  <c r="AQ284" i="21"/>
  <c r="AQ285" i="21"/>
  <c r="AQ286" i="21"/>
  <c r="AQ287" i="21"/>
  <c r="AQ288" i="21"/>
  <c r="AQ289" i="21"/>
  <c r="AQ290" i="21"/>
  <c r="AQ291" i="21"/>
  <c r="AQ292" i="21"/>
  <c r="AQ293" i="21"/>
  <c r="AQ294" i="21"/>
  <c r="AQ295" i="21"/>
  <c r="AQ296" i="21"/>
  <c r="AQ297" i="21"/>
  <c r="AQ298" i="21"/>
  <c r="AQ299" i="21"/>
  <c r="AQ300" i="21"/>
  <c r="AQ301" i="21"/>
  <c r="AQ302" i="21"/>
  <c r="AQ303" i="21"/>
  <c r="AQ304" i="21"/>
  <c r="AQ305" i="21"/>
  <c r="AQ306" i="21"/>
  <c r="AQ307" i="21"/>
  <c r="AQ308" i="21"/>
  <c r="AQ309" i="21"/>
  <c r="AQ313" i="21"/>
  <c r="AQ314" i="21"/>
  <c r="AQ315" i="21"/>
  <c r="AQ316" i="21"/>
  <c r="AQ317" i="21"/>
  <c r="AQ318" i="21"/>
  <c r="AQ319" i="21"/>
  <c r="AQ320" i="21"/>
  <c r="AQ321" i="21"/>
  <c r="AQ322" i="21"/>
  <c r="AQ323" i="21"/>
  <c r="AQ324" i="21"/>
  <c r="AQ325" i="21"/>
  <c r="AQ326" i="21"/>
  <c r="AQ328" i="21"/>
  <c r="AQ329" i="21"/>
  <c r="AQ330" i="21"/>
  <c r="AQ331" i="21"/>
  <c r="AQ332" i="21"/>
  <c r="AQ333" i="21"/>
  <c r="AQ334" i="21"/>
  <c r="AQ335" i="21"/>
  <c r="AQ336" i="21"/>
  <c r="AQ337" i="21"/>
  <c r="AQ338" i="21"/>
  <c r="AQ339" i="21"/>
  <c r="AQ340" i="21"/>
  <c r="AQ341" i="21"/>
  <c r="AQ342" i="21"/>
  <c r="AQ343" i="21"/>
  <c r="AQ344" i="21"/>
  <c r="AQ345" i="21"/>
  <c r="AQ346" i="21"/>
  <c r="AQ347" i="21"/>
  <c r="AQ348" i="21"/>
  <c r="AQ349" i="21"/>
  <c r="AQ350" i="21"/>
  <c r="AQ351" i="21"/>
  <c r="AQ352" i="21"/>
  <c r="AQ353" i="21"/>
  <c r="AQ354" i="21"/>
  <c r="AQ355" i="21"/>
  <c r="AQ356" i="21"/>
  <c r="AQ357" i="21"/>
  <c r="AQ358" i="21"/>
  <c r="AQ359" i="21"/>
  <c r="AQ360" i="21"/>
  <c r="AQ361" i="21"/>
  <c r="AQ362" i="21"/>
  <c r="AQ363" i="21"/>
  <c r="AQ364" i="21"/>
  <c r="AQ365" i="21"/>
  <c r="AQ366" i="21"/>
  <c r="AQ367" i="21"/>
  <c r="AQ368" i="21"/>
  <c r="AQ369" i="21"/>
  <c r="AQ370" i="21"/>
  <c r="AQ371" i="21"/>
  <c r="AQ372" i="21"/>
  <c r="AQ373" i="21"/>
  <c r="AQ374" i="21"/>
  <c r="AQ375" i="21"/>
  <c r="AQ376" i="21"/>
  <c r="AQ377" i="21"/>
  <c r="AQ378" i="21"/>
  <c r="AQ379" i="21"/>
  <c r="AQ380" i="21"/>
  <c r="AQ381" i="21"/>
  <c r="AQ382" i="21"/>
  <c r="AQ383" i="21"/>
  <c r="AQ384" i="21"/>
  <c r="AQ385" i="21"/>
  <c r="AQ386" i="21"/>
  <c r="AQ387" i="21"/>
  <c r="AQ388" i="21"/>
  <c r="AQ389" i="21"/>
  <c r="AQ390" i="21"/>
  <c r="AQ391" i="21"/>
  <c r="AQ392" i="21"/>
  <c r="AQ393" i="21"/>
  <c r="AQ394" i="21"/>
  <c r="AQ395" i="21"/>
  <c r="AQ396" i="21"/>
  <c r="AQ397" i="21"/>
  <c r="AQ398" i="21"/>
  <c r="AQ399" i="21"/>
  <c r="AQ400" i="21"/>
  <c r="AQ401" i="21"/>
  <c r="AQ402" i="21"/>
  <c r="AQ403" i="21"/>
  <c r="AQ404" i="21"/>
  <c r="AQ405" i="21"/>
  <c r="AQ406" i="21"/>
  <c r="AQ407" i="21"/>
  <c r="AQ408" i="21"/>
  <c r="AQ409" i="21"/>
  <c r="AQ410" i="21"/>
  <c r="AQ411" i="21"/>
  <c r="AQ412" i="21"/>
  <c r="AQ413" i="21"/>
  <c r="AQ414" i="21"/>
  <c r="AQ415" i="21"/>
  <c r="AQ416" i="21"/>
  <c r="AQ417" i="21"/>
  <c r="AQ418" i="21"/>
  <c r="AQ419" i="21"/>
  <c r="AQ420" i="21"/>
  <c r="AQ421" i="21"/>
  <c r="AQ422" i="21"/>
  <c r="AQ423" i="21"/>
  <c r="AQ424" i="21"/>
  <c r="AQ425" i="21"/>
  <c r="AQ426" i="21"/>
  <c r="AQ427" i="21"/>
  <c r="AQ428" i="21"/>
  <c r="AQ429" i="21"/>
  <c r="AQ430" i="21"/>
  <c r="AQ431" i="21"/>
  <c r="AQ432" i="21"/>
  <c r="AQ433" i="21"/>
  <c r="AQ434" i="21"/>
  <c r="AQ435" i="21"/>
  <c r="AQ436" i="21"/>
  <c r="CK10" i="21"/>
  <c r="CK9" i="21"/>
  <c r="CK8" i="21"/>
  <c r="CK7" i="21"/>
  <c r="CK6" i="21"/>
  <c r="CK5" i="21"/>
  <c r="AN6" i="21"/>
  <c r="AN7" i="21"/>
  <c r="AN8" i="21"/>
  <c r="AN9" i="21"/>
  <c r="AN10" i="21"/>
  <c r="AN11" i="21"/>
  <c r="AN12" i="21"/>
  <c r="AN13" i="21"/>
  <c r="AN14" i="21"/>
  <c r="AN15" i="21"/>
  <c r="AN16" i="21"/>
  <c r="AN17" i="21"/>
  <c r="AN18" i="21"/>
  <c r="AN19" i="21"/>
  <c r="AN20" i="21"/>
  <c r="AN21" i="21"/>
  <c r="AN22" i="21"/>
  <c r="AN23" i="21"/>
  <c r="AN24" i="21"/>
  <c r="AN25" i="21"/>
  <c r="AN26" i="21"/>
  <c r="AN27" i="21"/>
  <c r="AN28" i="21"/>
  <c r="AN29" i="21"/>
  <c r="AN30" i="21"/>
  <c r="AN31" i="21"/>
  <c r="AN32" i="21"/>
  <c r="AN33" i="21"/>
  <c r="AN34" i="21"/>
  <c r="AN35" i="21"/>
  <c r="AN36" i="21"/>
  <c r="AN37" i="21"/>
  <c r="AN38" i="21"/>
  <c r="AN39" i="21"/>
  <c r="AN40" i="21"/>
  <c r="AN41" i="21"/>
  <c r="AN42" i="21"/>
  <c r="AN43" i="21"/>
  <c r="AN44" i="21"/>
  <c r="AN45" i="21"/>
  <c r="AN46" i="21"/>
  <c r="AN47" i="21"/>
  <c r="AN48" i="21"/>
  <c r="AN49" i="21"/>
  <c r="AN50" i="21"/>
  <c r="AN51" i="21"/>
  <c r="AN52" i="21"/>
  <c r="AN53" i="21"/>
  <c r="AN54" i="21"/>
  <c r="AN55" i="21"/>
  <c r="AN56" i="21"/>
  <c r="AN57" i="21"/>
  <c r="AN58" i="21"/>
  <c r="AN59" i="21"/>
  <c r="AN60" i="21"/>
  <c r="AN61" i="21"/>
  <c r="AN62" i="21"/>
  <c r="AN63" i="21"/>
  <c r="AN64" i="21"/>
  <c r="AN65" i="21"/>
  <c r="AN66" i="21"/>
  <c r="AN67" i="21"/>
  <c r="AN68" i="21"/>
  <c r="AN69" i="21"/>
  <c r="AN70" i="21"/>
  <c r="AN71" i="21"/>
  <c r="AN72" i="21"/>
  <c r="AN73" i="21"/>
  <c r="AN74" i="21"/>
  <c r="AN75" i="21"/>
  <c r="AN76" i="21"/>
  <c r="AN77" i="21"/>
  <c r="AN78" i="21"/>
  <c r="AN79" i="21"/>
  <c r="AN80" i="21"/>
  <c r="AN81" i="2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N115" i="21"/>
  <c r="AN116" i="21"/>
  <c r="AN117" i="21"/>
  <c r="AN118" i="21"/>
  <c r="AN119" i="21"/>
  <c r="AN120" i="21"/>
  <c r="AN121" i="21"/>
  <c r="AN122" i="21"/>
  <c r="AN123" i="21"/>
  <c r="AN124" i="21"/>
  <c r="AN125" i="21"/>
  <c r="AN126" i="21"/>
  <c r="AN127" i="21"/>
  <c r="AN128" i="21"/>
  <c r="AN129" i="21"/>
  <c r="AN130" i="21"/>
  <c r="AN131" i="21"/>
  <c r="AN132" i="21"/>
  <c r="AN133" i="21"/>
  <c r="AN134" i="21"/>
  <c r="AN135" i="21"/>
  <c r="AN136" i="21"/>
  <c r="AN137" i="21"/>
  <c r="AN138" i="21"/>
  <c r="AN139" i="21"/>
  <c r="AN140" i="21"/>
  <c r="AN141" i="21"/>
  <c r="AN142" i="21"/>
  <c r="AN143" i="21"/>
  <c r="AN144" i="21"/>
  <c r="AN145" i="21"/>
  <c r="AN146" i="21"/>
  <c r="AN147" i="21"/>
  <c r="AN148" i="21"/>
  <c r="AN149" i="21"/>
  <c r="AN150" i="21"/>
  <c r="AN151" i="21"/>
  <c r="AN152" i="21"/>
  <c r="AN153" i="21"/>
  <c r="AN154" i="21"/>
  <c r="AN155" i="21"/>
  <c r="AN156" i="21"/>
  <c r="AN157" i="21"/>
  <c r="AN158" i="21"/>
  <c r="AN159" i="21"/>
  <c r="AN160" i="21"/>
  <c r="AN161" i="21"/>
  <c r="AN162" i="21"/>
  <c r="AN163" i="21"/>
  <c r="AN164" i="21"/>
  <c r="AN165" i="21"/>
  <c r="AN166" i="21"/>
  <c r="AN167" i="21"/>
  <c r="AN168" i="21"/>
  <c r="AN169" i="21"/>
  <c r="AN170" i="21"/>
  <c r="AN171" i="21"/>
  <c r="AN172" i="21"/>
  <c r="AN173" i="21"/>
  <c r="AN174" i="21"/>
  <c r="AN175" i="21"/>
  <c r="AN176" i="21"/>
  <c r="AN177" i="21"/>
  <c r="AN178" i="21"/>
  <c r="AN179" i="21"/>
  <c r="AN180" i="21"/>
  <c r="AN181" i="21"/>
  <c r="AN182" i="21"/>
  <c r="AN183" i="21"/>
  <c r="AN184" i="21"/>
  <c r="AN185" i="21"/>
  <c r="AN186" i="21"/>
  <c r="AN187" i="21"/>
  <c r="AN188" i="21"/>
  <c r="AN189" i="21"/>
  <c r="AN190" i="21"/>
  <c r="AN191" i="21"/>
  <c r="AN192" i="21"/>
  <c r="AN193" i="21"/>
  <c r="AN194" i="21"/>
  <c r="AN195" i="21"/>
  <c r="AN196" i="21"/>
  <c r="AN197" i="21"/>
  <c r="AN198" i="21"/>
  <c r="AN199" i="21"/>
  <c r="AN200" i="21"/>
  <c r="AN201" i="21"/>
  <c r="AN202" i="21"/>
  <c r="AN203" i="21"/>
  <c r="AN204" i="21"/>
  <c r="AN205" i="21"/>
  <c r="AN206" i="21"/>
  <c r="AN207" i="21"/>
  <c r="AN208" i="21"/>
  <c r="AN209" i="21"/>
  <c r="AN210" i="21"/>
  <c r="AN211" i="21"/>
  <c r="AN212" i="21"/>
  <c r="AN213" i="21"/>
  <c r="AN214" i="21"/>
  <c r="AN215" i="21"/>
  <c r="AN216" i="21"/>
  <c r="AN217" i="21"/>
  <c r="AN218" i="21"/>
  <c r="AN219" i="21"/>
  <c r="AN220" i="21"/>
  <c r="AN221" i="21"/>
  <c r="AN222" i="21"/>
  <c r="AN223" i="21"/>
  <c r="AN224" i="21"/>
  <c r="AN225" i="21"/>
  <c r="AN226" i="21"/>
  <c r="AN227" i="21"/>
  <c r="AN228" i="21"/>
  <c r="AN229" i="21"/>
  <c r="AN230" i="21"/>
  <c r="AN231" i="21"/>
  <c r="AN232" i="21"/>
  <c r="AN233" i="21"/>
  <c r="AN234" i="21"/>
  <c r="AN235" i="21"/>
  <c r="AN236" i="21"/>
  <c r="AN237" i="21"/>
  <c r="AN238" i="21"/>
  <c r="AN239" i="21"/>
  <c r="AN240" i="21"/>
  <c r="AN241" i="21"/>
  <c r="AN242" i="21"/>
  <c r="AN243" i="21"/>
  <c r="AN244" i="21"/>
  <c r="AN245" i="21"/>
  <c r="AN246" i="21"/>
  <c r="AN247" i="21"/>
  <c r="AN248" i="21"/>
  <c r="AN249" i="21"/>
  <c r="AN250" i="21"/>
  <c r="AN251" i="21"/>
  <c r="AN252" i="21"/>
  <c r="AN253" i="21"/>
  <c r="AN254" i="21"/>
  <c r="AN255" i="21"/>
  <c r="AN256" i="21"/>
  <c r="AN257" i="21"/>
  <c r="AN258" i="21"/>
  <c r="AN259" i="21"/>
  <c r="AN260" i="21"/>
  <c r="AN261" i="21"/>
  <c r="AN262" i="21"/>
  <c r="AN263" i="21"/>
  <c r="AN264" i="21"/>
  <c r="AN265" i="21"/>
  <c r="AN266" i="21"/>
  <c r="AN267" i="21"/>
  <c r="AN268" i="21"/>
  <c r="AN269" i="21"/>
  <c r="AN270" i="21"/>
  <c r="AN271" i="21"/>
  <c r="AN272" i="21"/>
  <c r="AN273" i="21"/>
  <c r="AN274" i="21"/>
  <c r="AN275" i="21"/>
  <c r="AN276" i="21"/>
  <c r="AN277" i="21"/>
  <c r="AN278" i="21"/>
  <c r="AN279" i="21"/>
  <c r="AN280" i="21"/>
  <c r="AN281" i="21"/>
  <c r="AN282" i="21"/>
  <c r="AN283" i="21"/>
  <c r="AN284" i="21"/>
  <c r="AN285" i="21"/>
  <c r="AN286" i="21"/>
  <c r="AN287" i="21"/>
  <c r="AN288" i="21"/>
  <c r="AN289" i="21"/>
  <c r="AN290" i="21"/>
  <c r="AN291" i="21"/>
  <c r="AN292" i="21"/>
  <c r="AN293" i="21"/>
  <c r="AN294" i="21"/>
  <c r="AN295" i="21"/>
  <c r="AN296" i="21"/>
  <c r="AN297" i="21"/>
  <c r="AN298" i="21"/>
  <c r="AN299" i="21"/>
  <c r="AN300" i="21"/>
  <c r="AN301" i="21"/>
  <c r="AN302" i="21"/>
  <c r="AN303" i="21"/>
  <c r="AN304" i="21"/>
  <c r="AN305" i="21"/>
  <c r="AN306" i="21"/>
  <c r="AN307" i="21"/>
  <c r="AN308" i="21"/>
  <c r="AN309" i="21"/>
  <c r="AN313" i="21"/>
  <c r="AN314" i="21"/>
  <c r="AN315" i="21"/>
  <c r="AN316" i="21"/>
  <c r="AN317" i="21"/>
  <c r="AN318" i="21"/>
  <c r="AN319" i="21"/>
  <c r="AN320" i="21"/>
  <c r="AN321" i="21"/>
  <c r="AN322" i="21"/>
  <c r="AN323" i="21"/>
  <c r="AN324" i="21"/>
  <c r="AN325" i="21"/>
  <c r="AN326" i="21"/>
  <c r="AN328" i="21"/>
  <c r="AN329" i="21"/>
  <c r="AN330" i="21"/>
  <c r="AN331" i="21"/>
  <c r="AN332" i="21"/>
  <c r="AN333" i="21"/>
  <c r="AN334" i="21"/>
  <c r="AN335" i="21"/>
  <c r="AN336" i="21"/>
  <c r="AN337" i="21"/>
  <c r="AN338" i="21"/>
  <c r="AN339" i="21"/>
  <c r="AN340" i="21"/>
  <c r="AN341" i="21"/>
  <c r="AN342" i="21"/>
  <c r="AN343" i="21"/>
  <c r="AN344" i="21"/>
  <c r="AN345" i="21"/>
  <c r="AN346" i="21"/>
  <c r="AN347" i="21"/>
  <c r="AN348" i="21"/>
  <c r="AN349" i="21"/>
  <c r="AN350" i="21"/>
  <c r="AN351" i="21"/>
  <c r="AN352" i="21"/>
  <c r="AN353" i="21"/>
  <c r="AN354" i="21"/>
  <c r="AN355" i="21"/>
  <c r="AN356" i="21"/>
  <c r="AN357" i="21"/>
  <c r="AN358" i="21"/>
  <c r="AN359" i="21"/>
  <c r="AN360" i="21"/>
  <c r="AN361" i="21"/>
  <c r="AN362" i="21"/>
  <c r="AN363" i="21"/>
  <c r="AN364" i="21"/>
  <c r="AN365" i="21"/>
  <c r="AN366" i="21"/>
  <c r="AN367" i="21"/>
  <c r="AN368" i="21"/>
  <c r="AN369" i="21"/>
  <c r="AN370" i="21"/>
  <c r="AN371" i="21"/>
  <c r="AN372" i="21"/>
  <c r="AN373" i="21"/>
  <c r="AN374" i="21"/>
  <c r="AN375" i="21"/>
  <c r="AN376" i="21"/>
  <c r="AN377" i="21"/>
  <c r="AN378" i="21"/>
  <c r="AN379" i="21"/>
  <c r="AN380" i="21"/>
  <c r="AN381" i="21"/>
  <c r="AN382" i="21"/>
  <c r="AN383" i="21"/>
  <c r="AN384" i="21"/>
  <c r="AN385" i="21"/>
  <c r="AN386" i="21"/>
  <c r="AN387" i="21"/>
  <c r="AN388" i="21"/>
  <c r="AN389" i="21"/>
  <c r="AN390" i="21"/>
  <c r="AN391" i="21"/>
  <c r="AN392" i="21"/>
  <c r="AN393" i="21"/>
  <c r="AN394" i="21"/>
  <c r="AN395" i="21"/>
  <c r="AN396" i="21"/>
  <c r="AN397" i="21"/>
  <c r="AN398" i="21"/>
  <c r="AN399" i="21"/>
  <c r="AN400" i="21"/>
  <c r="AN401" i="21"/>
  <c r="AN402" i="21"/>
  <c r="AN403" i="21"/>
  <c r="AN404" i="21"/>
  <c r="AN405" i="21"/>
  <c r="AN406" i="21"/>
  <c r="AN407" i="21"/>
  <c r="AN408" i="21"/>
  <c r="AN409" i="21"/>
  <c r="AN410" i="21"/>
  <c r="AN411" i="21"/>
  <c r="AN412" i="21"/>
  <c r="AN413" i="21"/>
  <c r="AN414" i="21"/>
  <c r="AN415" i="21"/>
  <c r="AN416" i="21"/>
  <c r="AN417" i="21"/>
  <c r="AN418" i="21"/>
  <c r="AN419" i="21"/>
  <c r="AN420" i="21"/>
  <c r="AN421" i="21"/>
  <c r="AN422" i="21"/>
  <c r="AN423" i="21"/>
  <c r="AN424" i="21"/>
  <c r="AN425" i="21"/>
  <c r="AN426" i="21"/>
  <c r="AN427" i="21"/>
  <c r="AN428" i="21"/>
  <c r="AN429" i="21"/>
  <c r="AN430" i="21"/>
  <c r="AN431" i="21"/>
  <c r="AN432" i="21"/>
  <c r="AN433" i="21"/>
  <c r="AN434" i="21"/>
  <c r="AN435" i="21"/>
  <c r="AN436" i="21"/>
  <c r="CJ10" i="21"/>
  <c r="CJ9" i="21"/>
  <c r="CJ8" i="21"/>
  <c r="CJ7" i="21"/>
  <c r="CJ6" i="21"/>
  <c r="CJ5" i="21"/>
  <c r="AK6" i="21"/>
  <c r="AK7" i="21"/>
  <c r="AK8" i="21"/>
  <c r="AK9" i="21"/>
  <c r="AK10" i="21"/>
  <c r="AK11" i="21"/>
  <c r="AK12" i="21"/>
  <c r="AK1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70" i="21"/>
  <c r="AK71" i="21"/>
  <c r="AK72" i="21"/>
  <c r="AK73" i="21"/>
  <c r="AK74" i="21"/>
  <c r="AK75" i="21"/>
  <c r="AK76" i="21"/>
  <c r="AK77" i="21"/>
  <c r="AK78" i="21"/>
  <c r="AK79" i="21"/>
  <c r="AK80" i="21"/>
  <c r="AK81" i="21"/>
  <c r="AK82" i="21"/>
  <c r="AK83" i="21"/>
  <c r="AK84" i="21"/>
  <c r="AK85" i="21"/>
  <c r="AK86" i="21"/>
  <c r="AK87" i="21"/>
  <c r="AK88" i="21"/>
  <c r="AK89" i="21"/>
  <c r="AK90" i="21"/>
  <c r="AK91" i="21"/>
  <c r="AK92" i="21"/>
  <c r="AK93" i="21"/>
  <c r="AK94" i="21"/>
  <c r="AK95" i="21"/>
  <c r="AK96" i="21"/>
  <c r="AK97" i="21"/>
  <c r="AK98" i="21"/>
  <c r="AK99" i="21"/>
  <c r="AK100" i="21"/>
  <c r="AK101" i="21"/>
  <c r="AK102" i="21"/>
  <c r="AK103" i="21"/>
  <c r="AK104" i="21"/>
  <c r="AK105" i="21"/>
  <c r="AK106" i="21"/>
  <c r="AK107" i="21"/>
  <c r="AK108" i="21"/>
  <c r="AK109" i="21"/>
  <c r="AK110" i="21"/>
  <c r="AK111" i="21"/>
  <c r="AK112" i="21"/>
  <c r="AK113" i="21"/>
  <c r="AK114" i="21"/>
  <c r="AK115" i="21"/>
  <c r="AK116" i="21"/>
  <c r="AK117" i="21"/>
  <c r="AK118" i="21"/>
  <c r="AK119" i="21"/>
  <c r="AK120" i="21"/>
  <c r="AK121" i="21"/>
  <c r="AK122" i="21"/>
  <c r="AK123" i="21"/>
  <c r="AK124" i="21"/>
  <c r="AK125" i="21"/>
  <c r="AK126" i="21"/>
  <c r="AK127" i="21"/>
  <c r="AK128" i="21"/>
  <c r="AK129" i="21"/>
  <c r="AK130" i="21"/>
  <c r="AK131" i="21"/>
  <c r="AK132" i="21"/>
  <c r="AK133" i="21"/>
  <c r="AK134" i="21"/>
  <c r="AK135" i="21"/>
  <c r="AK136" i="21"/>
  <c r="AK137" i="21"/>
  <c r="AK138" i="21"/>
  <c r="AK139" i="21"/>
  <c r="AK140" i="21"/>
  <c r="AK141" i="21"/>
  <c r="AK142" i="21"/>
  <c r="AK143" i="21"/>
  <c r="AK144" i="21"/>
  <c r="AK145" i="21"/>
  <c r="AK146" i="21"/>
  <c r="AK147" i="21"/>
  <c r="AK148" i="21"/>
  <c r="AK149" i="21"/>
  <c r="AK150" i="21"/>
  <c r="AK151" i="21"/>
  <c r="AK152" i="21"/>
  <c r="AK153" i="21"/>
  <c r="AK154" i="21"/>
  <c r="AK155" i="21"/>
  <c r="AK156" i="21"/>
  <c r="AK157" i="21"/>
  <c r="AK158" i="21"/>
  <c r="AK159" i="21"/>
  <c r="AK160" i="21"/>
  <c r="AK161" i="21"/>
  <c r="AK162" i="21"/>
  <c r="AK163" i="21"/>
  <c r="AK164" i="21"/>
  <c r="AK165" i="21"/>
  <c r="AK166" i="21"/>
  <c r="AK167" i="21"/>
  <c r="AK168" i="21"/>
  <c r="AK169" i="21"/>
  <c r="AK170" i="21"/>
  <c r="AK171" i="21"/>
  <c r="AK172" i="21"/>
  <c r="AK173" i="21"/>
  <c r="AK174" i="21"/>
  <c r="AK175" i="21"/>
  <c r="AK176" i="21"/>
  <c r="AK177" i="21"/>
  <c r="AK178" i="21"/>
  <c r="AK179" i="21"/>
  <c r="AK180" i="21"/>
  <c r="AK181" i="21"/>
  <c r="AK182" i="21"/>
  <c r="AK183" i="21"/>
  <c r="AK184" i="21"/>
  <c r="AK185" i="21"/>
  <c r="AK186" i="21"/>
  <c r="AK187" i="21"/>
  <c r="AK188" i="21"/>
  <c r="AK189" i="21"/>
  <c r="AK190" i="21"/>
  <c r="AK191" i="21"/>
  <c r="AK192" i="21"/>
  <c r="AK193" i="21"/>
  <c r="AK194" i="21"/>
  <c r="AK195" i="21"/>
  <c r="AK196" i="21"/>
  <c r="AK197" i="21"/>
  <c r="AK198" i="21"/>
  <c r="AK199" i="21"/>
  <c r="AK200" i="21"/>
  <c r="AK201" i="21"/>
  <c r="AK202" i="21"/>
  <c r="AK203" i="21"/>
  <c r="AK204" i="21"/>
  <c r="AK205" i="21"/>
  <c r="AK206" i="21"/>
  <c r="AK207" i="21"/>
  <c r="AK208" i="21"/>
  <c r="AK209" i="21"/>
  <c r="AK210" i="21"/>
  <c r="AK211" i="21"/>
  <c r="AK212" i="21"/>
  <c r="AK213" i="21"/>
  <c r="AK214" i="21"/>
  <c r="AK215" i="21"/>
  <c r="AK216" i="21"/>
  <c r="AK217" i="21"/>
  <c r="AK218" i="21"/>
  <c r="AK219" i="21"/>
  <c r="AK220" i="21"/>
  <c r="AK221" i="21"/>
  <c r="AK222" i="21"/>
  <c r="AK223" i="21"/>
  <c r="AK224" i="21"/>
  <c r="AK225" i="21"/>
  <c r="AK226" i="21"/>
  <c r="AK227" i="21"/>
  <c r="AK228" i="21"/>
  <c r="AK229" i="21"/>
  <c r="AK230" i="21"/>
  <c r="AK231" i="21"/>
  <c r="AK232" i="21"/>
  <c r="AK233" i="21"/>
  <c r="AK234" i="21"/>
  <c r="AK235" i="21"/>
  <c r="AK236" i="21"/>
  <c r="AK237" i="21"/>
  <c r="AK238" i="21"/>
  <c r="AK239" i="21"/>
  <c r="AK240" i="21"/>
  <c r="AK241" i="21"/>
  <c r="AK242" i="21"/>
  <c r="AK243" i="21"/>
  <c r="AK244" i="21"/>
  <c r="AK245" i="21"/>
  <c r="AK246" i="21"/>
  <c r="AK247" i="21"/>
  <c r="AK248" i="21"/>
  <c r="AK249" i="21"/>
  <c r="AK250" i="21"/>
  <c r="AK251" i="21"/>
  <c r="AK252" i="21"/>
  <c r="AK253" i="21"/>
  <c r="AK254" i="21"/>
  <c r="AK255" i="21"/>
  <c r="AK256" i="21"/>
  <c r="AK257" i="21"/>
  <c r="AK258" i="21"/>
  <c r="AK259" i="21"/>
  <c r="AK260" i="21"/>
  <c r="AK261" i="21"/>
  <c r="AK262" i="21"/>
  <c r="AK263" i="21"/>
  <c r="AK264" i="21"/>
  <c r="AK265" i="21"/>
  <c r="AK266" i="21"/>
  <c r="AK267" i="21"/>
  <c r="AK268" i="21"/>
  <c r="AK269" i="21"/>
  <c r="AK270" i="21"/>
  <c r="AK271" i="21"/>
  <c r="AK272" i="21"/>
  <c r="AK273" i="21"/>
  <c r="AK274" i="21"/>
  <c r="AK275" i="21"/>
  <c r="AK276" i="21"/>
  <c r="AK277" i="21"/>
  <c r="AK278" i="21"/>
  <c r="AK279" i="21"/>
  <c r="AK280" i="21"/>
  <c r="AK281" i="21"/>
  <c r="AK282" i="21"/>
  <c r="AK283" i="21"/>
  <c r="AK284" i="21"/>
  <c r="AK285" i="21"/>
  <c r="AK286" i="21"/>
  <c r="AK287" i="21"/>
  <c r="AK288" i="21"/>
  <c r="AK289" i="21"/>
  <c r="AK290" i="21"/>
  <c r="AK291" i="21"/>
  <c r="AK292" i="21"/>
  <c r="AK293" i="21"/>
  <c r="AK294" i="21"/>
  <c r="AK295" i="21"/>
  <c r="AK296" i="21"/>
  <c r="AK297" i="21"/>
  <c r="AK298" i="21"/>
  <c r="AK299" i="21"/>
  <c r="AK300" i="21"/>
  <c r="AK301" i="21"/>
  <c r="AK302" i="21"/>
  <c r="AK303" i="21"/>
  <c r="AK304" i="21"/>
  <c r="AK305" i="21"/>
  <c r="AK306" i="21"/>
  <c r="AK307" i="21"/>
  <c r="AK308" i="21"/>
  <c r="AK309" i="21"/>
  <c r="AK313" i="21"/>
  <c r="AK314" i="21"/>
  <c r="AK315" i="21"/>
  <c r="AK316" i="21"/>
  <c r="AK317" i="21"/>
  <c r="AK318" i="21"/>
  <c r="AK319" i="21"/>
  <c r="AK320" i="21"/>
  <c r="AK321" i="21"/>
  <c r="AK322" i="21"/>
  <c r="AK323" i="21"/>
  <c r="AK324" i="21"/>
  <c r="AK325" i="21"/>
  <c r="AK326" i="21"/>
  <c r="AK328" i="21"/>
  <c r="AK329" i="21"/>
  <c r="AK330" i="21"/>
  <c r="AK331" i="21"/>
  <c r="AK332" i="21"/>
  <c r="AK333" i="21"/>
  <c r="AK334" i="21"/>
  <c r="AK335" i="21"/>
  <c r="AK336" i="21"/>
  <c r="AK337" i="21"/>
  <c r="AK338" i="21"/>
  <c r="AK339" i="21"/>
  <c r="AK340" i="21"/>
  <c r="AK341" i="21"/>
  <c r="AK342" i="21"/>
  <c r="AK343" i="21"/>
  <c r="AK344" i="21"/>
  <c r="AK345" i="21"/>
  <c r="AK346" i="21"/>
  <c r="AK347" i="21"/>
  <c r="AK348" i="21"/>
  <c r="AK349" i="21"/>
  <c r="AK350" i="21"/>
  <c r="AK351" i="21"/>
  <c r="AK352" i="21"/>
  <c r="AK353" i="21"/>
  <c r="AK354" i="21"/>
  <c r="AK355" i="21"/>
  <c r="AK356" i="21"/>
  <c r="AK357" i="21"/>
  <c r="AK358" i="21"/>
  <c r="AK359" i="21"/>
  <c r="AK360" i="21"/>
  <c r="AK361" i="21"/>
  <c r="AK362" i="21"/>
  <c r="AK363" i="21"/>
  <c r="AK364" i="21"/>
  <c r="AK365" i="21"/>
  <c r="AK366" i="21"/>
  <c r="AK367" i="21"/>
  <c r="AK368" i="21"/>
  <c r="AK369" i="21"/>
  <c r="AK370" i="21"/>
  <c r="AK371" i="21"/>
  <c r="AK372" i="21"/>
  <c r="AK373" i="21"/>
  <c r="AK374" i="21"/>
  <c r="AK375" i="21"/>
  <c r="AK376" i="21"/>
  <c r="AK377" i="21"/>
  <c r="AK378" i="21"/>
  <c r="AK379" i="21"/>
  <c r="AK380" i="21"/>
  <c r="AK381" i="21"/>
  <c r="AK382" i="21"/>
  <c r="AK383" i="21"/>
  <c r="AK384" i="21"/>
  <c r="AK385" i="21"/>
  <c r="AK386" i="21"/>
  <c r="AK387" i="21"/>
  <c r="AK388" i="21"/>
  <c r="AK389" i="21"/>
  <c r="AK390" i="21"/>
  <c r="AK391" i="21"/>
  <c r="AK392" i="21"/>
  <c r="AK393" i="21"/>
  <c r="AK394" i="21"/>
  <c r="AK395" i="21"/>
  <c r="AK396" i="21"/>
  <c r="AK397" i="21"/>
  <c r="AK398" i="21"/>
  <c r="AK399" i="21"/>
  <c r="AK400" i="21"/>
  <c r="AK401" i="21"/>
  <c r="AK402" i="21"/>
  <c r="AK403" i="21"/>
  <c r="AK404" i="21"/>
  <c r="AK405" i="21"/>
  <c r="AK406" i="21"/>
  <c r="AK407" i="21"/>
  <c r="AK408" i="21"/>
  <c r="AK409" i="21"/>
  <c r="AK410" i="21"/>
  <c r="AK411" i="21"/>
  <c r="AK412" i="21"/>
  <c r="AK413" i="21"/>
  <c r="AK414" i="21"/>
  <c r="AK415" i="21"/>
  <c r="AK416" i="21"/>
  <c r="AK417" i="21"/>
  <c r="AK418" i="21"/>
  <c r="AK419" i="21"/>
  <c r="AK420" i="21"/>
  <c r="AK421" i="21"/>
  <c r="AK422" i="21"/>
  <c r="AK423" i="21"/>
  <c r="AK424" i="21"/>
  <c r="AK425" i="21"/>
  <c r="AK426" i="21"/>
  <c r="AK427" i="21"/>
  <c r="AK428" i="21"/>
  <c r="AK429" i="21"/>
  <c r="AK430" i="21"/>
  <c r="AK431" i="21"/>
  <c r="AK432" i="21"/>
  <c r="AK433" i="21"/>
  <c r="AK434" i="21"/>
  <c r="AK435" i="21"/>
  <c r="AK436" i="21"/>
  <c r="CI10" i="21"/>
  <c r="CI9" i="21"/>
  <c r="CI8" i="21"/>
  <c r="CI7" i="21"/>
  <c r="CI6" i="21"/>
  <c r="CI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70" i="21"/>
  <c r="AH71" i="21"/>
  <c r="AH72" i="21"/>
  <c r="AH73" i="21"/>
  <c r="AH74" i="21"/>
  <c r="AH75" i="21"/>
  <c r="AH76" i="21"/>
  <c r="AH77" i="21"/>
  <c r="AH78" i="21"/>
  <c r="AH79" i="21"/>
  <c r="AH80" i="21"/>
  <c r="AH81" i="21"/>
  <c r="AH82" i="21"/>
  <c r="AH83" i="21"/>
  <c r="AH84" i="21"/>
  <c r="AH85" i="21"/>
  <c r="AH86" i="21"/>
  <c r="AH87" i="21"/>
  <c r="AH88" i="21"/>
  <c r="AH89" i="21"/>
  <c r="AH90" i="21"/>
  <c r="AH91" i="21"/>
  <c r="AH92" i="21"/>
  <c r="AH93" i="21"/>
  <c r="AH94" i="21"/>
  <c r="AH95" i="21"/>
  <c r="AH96" i="21"/>
  <c r="AH97" i="21"/>
  <c r="AH98" i="21"/>
  <c r="AH99" i="21"/>
  <c r="AH100" i="21"/>
  <c r="AH101" i="21"/>
  <c r="AH102" i="21"/>
  <c r="AH103" i="21"/>
  <c r="AH104" i="21"/>
  <c r="AH105" i="21"/>
  <c r="AH106" i="21"/>
  <c r="AH107" i="21"/>
  <c r="AH108" i="21"/>
  <c r="AH109" i="21"/>
  <c r="AH110" i="21"/>
  <c r="AH111" i="21"/>
  <c r="AH112" i="21"/>
  <c r="AH113" i="21"/>
  <c r="AH114" i="21"/>
  <c r="AH115" i="21"/>
  <c r="AH116" i="21"/>
  <c r="AH117" i="21"/>
  <c r="AH118" i="21"/>
  <c r="AH119" i="21"/>
  <c r="AH120" i="21"/>
  <c r="AH121" i="21"/>
  <c r="AH122" i="21"/>
  <c r="AH123" i="21"/>
  <c r="AH124" i="21"/>
  <c r="AH125" i="21"/>
  <c r="AH126" i="21"/>
  <c r="AH127" i="21"/>
  <c r="AH128" i="21"/>
  <c r="AH129" i="21"/>
  <c r="AH130" i="21"/>
  <c r="AH131" i="21"/>
  <c r="AH132" i="21"/>
  <c r="AH133" i="21"/>
  <c r="AH134" i="21"/>
  <c r="AH135" i="21"/>
  <c r="AH136" i="21"/>
  <c r="AH137" i="21"/>
  <c r="AH138" i="21"/>
  <c r="AH139" i="21"/>
  <c r="AH140" i="21"/>
  <c r="AH141" i="21"/>
  <c r="AH142" i="21"/>
  <c r="AH143" i="21"/>
  <c r="AH144" i="21"/>
  <c r="AH145" i="21"/>
  <c r="AH146" i="21"/>
  <c r="AH147" i="21"/>
  <c r="AH148" i="21"/>
  <c r="AH149" i="21"/>
  <c r="AH150" i="21"/>
  <c r="AH151" i="21"/>
  <c r="AH152" i="21"/>
  <c r="AH153" i="21"/>
  <c r="AH154" i="21"/>
  <c r="AH155" i="21"/>
  <c r="AH156" i="21"/>
  <c r="AH157" i="21"/>
  <c r="AH158" i="21"/>
  <c r="AH159" i="21"/>
  <c r="AH160" i="21"/>
  <c r="AH161" i="21"/>
  <c r="AH162" i="21"/>
  <c r="AH163" i="21"/>
  <c r="AH164" i="21"/>
  <c r="AH165" i="21"/>
  <c r="AH166" i="21"/>
  <c r="AH167" i="21"/>
  <c r="AH168" i="21"/>
  <c r="AH169" i="21"/>
  <c r="AH170" i="21"/>
  <c r="AH171" i="21"/>
  <c r="AH172" i="21"/>
  <c r="AH173" i="21"/>
  <c r="AH174" i="21"/>
  <c r="AH175" i="21"/>
  <c r="AH176" i="21"/>
  <c r="AH177" i="21"/>
  <c r="AH178" i="21"/>
  <c r="AH179" i="21"/>
  <c r="AH180" i="21"/>
  <c r="AH181" i="21"/>
  <c r="AH182" i="21"/>
  <c r="AH183" i="21"/>
  <c r="AH184" i="21"/>
  <c r="AH185" i="21"/>
  <c r="AH186" i="21"/>
  <c r="AH187" i="21"/>
  <c r="AH188" i="21"/>
  <c r="AH189" i="21"/>
  <c r="AH190" i="21"/>
  <c r="AH191" i="21"/>
  <c r="AH192" i="21"/>
  <c r="AH193" i="21"/>
  <c r="AH194" i="21"/>
  <c r="AH195" i="21"/>
  <c r="AH196" i="21"/>
  <c r="AH197" i="21"/>
  <c r="AH198" i="21"/>
  <c r="AH199" i="21"/>
  <c r="AH200" i="21"/>
  <c r="AH201" i="21"/>
  <c r="AH202" i="21"/>
  <c r="AH203" i="21"/>
  <c r="AH204" i="21"/>
  <c r="AH205" i="21"/>
  <c r="AH206" i="21"/>
  <c r="AH207" i="21"/>
  <c r="AH208" i="21"/>
  <c r="AH209" i="21"/>
  <c r="AH210" i="21"/>
  <c r="AH211" i="21"/>
  <c r="AH212" i="21"/>
  <c r="AH213" i="21"/>
  <c r="AH214" i="21"/>
  <c r="AH215" i="21"/>
  <c r="AH216" i="21"/>
  <c r="AH217" i="21"/>
  <c r="AH218" i="21"/>
  <c r="AH219" i="21"/>
  <c r="AH220" i="21"/>
  <c r="AH221" i="21"/>
  <c r="AH222" i="21"/>
  <c r="AH223" i="21"/>
  <c r="AH224" i="21"/>
  <c r="AH225" i="21"/>
  <c r="AH226" i="21"/>
  <c r="AH227" i="21"/>
  <c r="AH228" i="21"/>
  <c r="AH229" i="21"/>
  <c r="AH230" i="21"/>
  <c r="AH231" i="21"/>
  <c r="AH232" i="21"/>
  <c r="AH233" i="21"/>
  <c r="AH234" i="21"/>
  <c r="AH235" i="21"/>
  <c r="AH236" i="21"/>
  <c r="AH237" i="21"/>
  <c r="AH238" i="21"/>
  <c r="AH239" i="21"/>
  <c r="AH240" i="21"/>
  <c r="AH241" i="21"/>
  <c r="AH242" i="21"/>
  <c r="AH243" i="21"/>
  <c r="AH244" i="21"/>
  <c r="AH245" i="21"/>
  <c r="AH246" i="21"/>
  <c r="AH247" i="21"/>
  <c r="AH248" i="21"/>
  <c r="AH249" i="21"/>
  <c r="AH250" i="21"/>
  <c r="AH251" i="21"/>
  <c r="AH252" i="21"/>
  <c r="AH253" i="21"/>
  <c r="AH254" i="21"/>
  <c r="AH255" i="21"/>
  <c r="AH256" i="21"/>
  <c r="AH257" i="21"/>
  <c r="AH258" i="21"/>
  <c r="AH259" i="21"/>
  <c r="AH260" i="21"/>
  <c r="AH261" i="21"/>
  <c r="AH262" i="21"/>
  <c r="AH263" i="21"/>
  <c r="AH264" i="21"/>
  <c r="AH265" i="21"/>
  <c r="AH266" i="21"/>
  <c r="AH267" i="21"/>
  <c r="AH268" i="21"/>
  <c r="AH269" i="21"/>
  <c r="AH270" i="21"/>
  <c r="AH271" i="21"/>
  <c r="AH272" i="21"/>
  <c r="AH273" i="21"/>
  <c r="AH274" i="21"/>
  <c r="AH275" i="21"/>
  <c r="AH276" i="21"/>
  <c r="AH277" i="21"/>
  <c r="AH278" i="21"/>
  <c r="AH279" i="21"/>
  <c r="AH280" i="21"/>
  <c r="AH281" i="21"/>
  <c r="AH282" i="21"/>
  <c r="AH283" i="21"/>
  <c r="AH284" i="21"/>
  <c r="AH285" i="21"/>
  <c r="AH286" i="21"/>
  <c r="AH287" i="21"/>
  <c r="AH288" i="21"/>
  <c r="AH289" i="21"/>
  <c r="AH290" i="21"/>
  <c r="AH291" i="21"/>
  <c r="AH292" i="21"/>
  <c r="AH293" i="21"/>
  <c r="AH294" i="21"/>
  <c r="AH295" i="21"/>
  <c r="AH296" i="21"/>
  <c r="AH297" i="21"/>
  <c r="AH298" i="21"/>
  <c r="AH299" i="21"/>
  <c r="AH300" i="21"/>
  <c r="AH301" i="21"/>
  <c r="AH302" i="21"/>
  <c r="AH303" i="21"/>
  <c r="AH304" i="21"/>
  <c r="AH305" i="21"/>
  <c r="AH306" i="21"/>
  <c r="AH307" i="21"/>
  <c r="AH308" i="21"/>
  <c r="AH309" i="21"/>
  <c r="AH313" i="21"/>
  <c r="AH314" i="21"/>
  <c r="AH315" i="21"/>
  <c r="AH316" i="21"/>
  <c r="AH317" i="21"/>
  <c r="AH318" i="21"/>
  <c r="AH319" i="21"/>
  <c r="AH320" i="21"/>
  <c r="AH321" i="21"/>
  <c r="AH322" i="21"/>
  <c r="AH323" i="21"/>
  <c r="AH324" i="21"/>
  <c r="AH325" i="21"/>
  <c r="AH326" i="21"/>
  <c r="AH328" i="21"/>
  <c r="AH329" i="21"/>
  <c r="AH330" i="21"/>
  <c r="AH331" i="21"/>
  <c r="AH332" i="21"/>
  <c r="AH333" i="21"/>
  <c r="AH334" i="21"/>
  <c r="AH335" i="21"/>
  <c r="AH336" i="21"/>
  <c r="AH337" i="21"/>
  <c r="AH338" i="21"/>
  <c r="AH339" i="21"/>
  <c r="AH340" i="21"/>
  <c r="AH341" i="21"/>
  <c r="AH342" i="21"/>
  <c r="AH343" i="21"/>
  <c r="AH344" i="21"/>
  <c r="AH345" i="21"/>
  <c r="AH346" i="21"/>
  <c r="AH347" i="21"/>
  <c r="AH348" i="21"/>
  <c r="AH349" i="21"/>
  <c r="AH350" i="21"/>
  <c r="AH351" i="21"/>
  <c r="AH352" i="21"/>
  <c r="AH353" i="21"/>
  <c r="AH354" i="21"/>
  <c r="AH355" i="21"/>
  <c r="AH356" i="21"/>
  <c r="AH357" i="21"/>
  <c r="AH358" i="21"/>
  <c r="AH359" i="21"/>
  <c r="AH360" i="21"/>
  <c r="AH361" i="21"/>
  <c r="AH362" i="21"/>
  <c r="AH363" i="21"/>
  <c r="AH364" i="21"/>
  <c r="AH365" i="21"/>
  <c r="AH366" i="21"/>
  <c r="AH367" i="21"/>
  <c r="AH368" i="21"/>
  <c r="AH369" i="21"/>
  <c r="AH370" i="21"/>
  <c r="AH371" i="21"/>
  <c r="AH372" i="21"/>
  <c r="AH373" i="21"/>
  <c r="AH374" i="21"/>
  <c r="AH375" i="21"/>
  <c r="AH376" i="21"/>
  <c r="AH377" i="21"/>
  <c r="AH378" i="21"/>
  <c r="AH379" i="21"/>
  <c r="AH380" i="21"/>
  <c r="AH381" i="21"/>
  <c r="AH382" i="21"/>
  <c r="AH383" i="21"/>
  <c r="AH384" i="21"/>
  <c r="AH385" i="21"/>
  <c r="AH386" i="21"/>
  <c r="AH387" i="21"/>
  <c r="AH388" i="21"/>
  <c r="AH389" i="21"/>
  <c r="AH390" i="21"/>
  <c r="AH391" i="21"/>
  <c r="AH392" i="21"/>
  <c r="AH393" i="21"/>
  <c r="AH394" i="21"/>
  <c r="AH395" i="21"/>
  <c r="AH396" i="21"/>
  <c r="AH397" i="21"/>
  <c r="AH398" i="21"/>
  <c r="AH399" i="21"/>
  <c r="AH400" i="21"/>
  <c r="AH401" i="21"/>
  <c r="AH402" i="21"/>
  <c r="AH403" i="21"/>
  <c r="AH404" i="21"/>
  <c r="AH405" i="21"/>
  <c r="AH406" i="21"/>
  <c r="AH407" i="21"/>
  <c r="AH408" i="21"/>
  <c r="AH409" i="21"/>
  <c r="AH410" i="21"/>
  <c r="AH411" i="21"/>
  <c r="AH412" i="21"/>
  <c r="AH413" i="21"/>
  <c r="AH414" i="21"/>
  <c r="AH415" i="21"/>
  <c r="AH416" i="21"/>
  <c r="AH417" i="21"/>
  <c r="AH418" i="21"/>
  <c r="AH419" i="21"/>
  <c r="AH420" i="21"/>
  <c r="AH421" i="21"/>
  <c r="AH422" i="21"/>
  <c r="AH423" i="21"/>
  <c r="AH424" i="21"/>
  <c r="AH425" i="21"/>
  <c r="AH426" i="21"/>
  <c r="AH427" i="21"/>
  <c r="AH428" i="21"/>
  <c r="AH429" i="21"/>
  <c r="AH430" i="21"/>
  <c r="AH431" i="21"/>
  <c r="AH432" i="21"/>
  <c r="AH433" i="21"/>
  <c r="AH434" i="21"/>
  <c r="AH435" i="21"/>
  <c r="AH436" i="21"/>
  <c r="CH10" i="21"/>
  <c r="CH9" i="21"/>
  <c r="CH8" i="21"/>
  <c r="CH7" i="21"/>
  <c r="CH6" i="21"/>
  <c r="CH5" i="21"/>
  <c r="AY6" i="21"/>
  <c r="AY7" i="21"/>
  <c r="AY8" i="21"/>
  <c r="AY9" i="21"/>
  <c r="AY10" i="21"/>
  <c r="AY11" i="21"/>
  <c r="AY12" i="21"/>
  <c r="AY13" i="21"/>
  <c r="AY14" i="21"/>
  <c r="AY15" i="21"/>
  <c r="AY16" i="21"/>
  <c r="AY17" i="21"/>
  <c r="AY18" i="21"/>
  <c r="AY19" i="21"/>
  <c r="AY20" i="21"/>
  <c r="AY21" i="21"/>
  <c r="AY22" i="21"/>
  <c r="AY23" i="21"/>
  <c r="AY24" i="21"/>
  <c r="AY25" i="21"/>
  <c r="AY26" i="21"/>
  <c r="AY27" i="21"/>
  <c r="AY28" i="21"/>
  <c r="AY29" i="21"/>
  <c r="AY30" i="21"/>
  <c r="AY31" i="21"/>
  <c r="AY32" i="21"/>
  <c r="AY33" i="21"/>
  <c r="AY34" i="21"/>
  <c r="AY35" i="21"/>
  <c r="AY36" i="21"/>
  <c r="AY37" i="21"/>
  <c r="AY38" i="21"/>
  <c r="AY39" i="21"/>
  <c r="AY40" i="21"/>
  <c r="AY41" i="21"/>
  <c r="AY42" i="21"/>
  <c r="AY43" i="21"/>
  <c r="AY44" i="21"/>
  <c r="AY45" i="21"/>
  <c r="AY46" i="21"/>
  <c r="AY47" i="21"/>
  <c r="AY48" i="21"/>
  <c r="AY49" i="21"/>
  <c r="AY50" i="21"/>
  <c r="AY51" i="21"/>
  <c r="AY52" i="21"/>
  <c r="AY53" i="21"/>
  <c r="AY54" i="21"/>
  <c r="AY55" i="21"/>
  <c r="AY56" i="21"/>
  <c r="AY57" i="21"/>
  <c r="AY58" i="21"/>
  <c r="AY59" i="21"/>
  <c r="AY60" i="21"/>
  <c r="AY61" i="21"/>
  <c r="AY62" i="21"/>
  <c r="AY63" i="21"/>
  <c r="AY64" i="21"/>
  <c r="AY65" i="21"/>
  <c r="AY66" i="21"/>
  <c r="AY67" i="21"/>
  <c r="AY68" i="21"/>
  <c r="AY69" i="21"/>
  <c r="AY70" i="21"/>
  <c r="AY71" i="21"/>
  <c r="AY72" i="21"/>
  <c r="AY73" i="21"/>
  <c r="AY74" i="21"/>
  <c r="AY75" i="21"/>
  <c r="AY76" i="21"/>
  <c r="AY77" i="21"/>
  <c r="AY78" i="21"/>
  <c r="AY79" i="21"/>
  <c r="AY80" i="21"/>
  <c r="AY81" i="21"/>
  <c r="AY82" i="21"/>
  <c r="AY83" i="21"/>
  <c r="AY84" i="21"/>
  <c r="AY85" i="21"/>
  <c r="AY86" i="21"/>
  <c r="AY87" i="21"/>
  <c r="AY88" i="21"/>
  <c r="AY89" i="21"/>
  <c r="AY90" i="21"/>
  <c r="AY91" i="21"/>
  <c r="AY92" i="21"/>
  <c r="AY93" i="21"/>
  <c r="AY94" i="21"/>
  <c r="AY95" i="21"/>
  <c r="AY96" i="21"/>
  <c r="AY97" i="21"/>
  <c r="AY98" i="21"/>
  <c r="AY99" i="21"/>
  <c r="AY100" i="21"/>
  <c r="AY101" i="21"/>
  <c r="AY102" i="21"/>
  <c r="AY103" i="21"/>
  <c r="AY104" i="21"/>
  <c r="AY105" i="21"/>
  <c r="AY106" i="21"/>
  <c r="AY107" i="21"/>
  <c r="AY108" i="21"/>
  <c r="AY109" i="21"/>
  <c r="AY110" i="21"/>
  <c r="AY111" i="21"/>
  <c r="AY112" i="21"/>
  <c r="AY113" i="21"/>
  <c r="AY114" i="21"/>
  <c r="AY115" i="21"/>
  <c r="AY116" i="21"/>
  <c r="AY117" i="21"/>
  <c r="AY118" i="21"/>
  <c r="AY119" i="21"/>
  <c r="AY120" i="21"/>
  <c r="AY121" i="21"/>
  <c r="AY122" i="21"/>
  <c r="AY123" i="21"/>
  <c r="AY124" i="21"/>
  <c r="AY125" i="21"/>
  <c r="AY126" i="21"/>
  <c r="AY127" i="21"/>
  <c r="AY128" i="21"/>
  <c r="AY129" i="21"/>
  <c r="AY130" i="21"/>
  <c r="AY131" i="21"/>
  <c r="AY132" i="21"/>
  <c r="AY133" i="21"/>
  <c r="AY134" i="21"/>
  <c r="AY135" i="21"/>
  <c r="AY136" i="21"/>
  <c r="AY137" i="21"/>
  <c r="AY138" i="21"/>
  <c r="AY139" i="21"/>
  <c r="AY140" i="21"/>
  <c r="AY141" i="21"/>
  <c r="AY142" i="21"/>
  <c r="AY143" i="21"/>
  <c r="AY144" i="21"/>
  <c r="AY145" i="21"/>
  <c r="AY146" i="21"/>
  <c r="AY147" i="21"/>
  <c r="AY148" i="21"/>
  <c r="AY149" i="21"/>
  <c r="AY150" i="21"/>
  <c r="AY151" i="21"/>
  <c r="AY152" i="21"/>
  <c r="AY153" i="21"/>
  <c r="AY154" i="21"/>
  <c r="AY155" i="21"/>
  <c r="AY156" i="21"/>
  <c r="AY157" i="21"/>
  <c r="AY158" i="21"/>
  <c r="AY159" i="21"/>
  <c r="AY160" i="21"/>
  <c r="AY161" i="21"/>
  <c r="AY162" i="21"/>
  <c r="AY163" i="21"/>
  <c r="AY164" i="21"/>
  <c r="AY165" i="21"/>
  <c r="AY166" i="21"/>
  <c r="AY167" i="21"/>
  <c r="AY168" i="21"/>
  <c r="AY169" i="21"/>
  <c r="AY170" i="21"/>
  <c r="AY171" i="21"/>
  <c r="AY172" i="21"/>
  <c r="AY173" i="21"/>
  <c r="AY174" i="21"/>
  <c r="AY175" i="21"/>
  <c r="AY176" i="21"/>
  <c r="AY177" i="21"/>
  <c r="AY178" i="21"/>
  <c r="AY179" i="21"/>
  <c r="AY180" i="21"/>
  <c r="AY181" i="21"/>
  <c r="AY182" i="21"/>
  <c r="AY183" i="21"/>
  <c r="AY184" i="21"/>
  <c r="AY185" i="21"/>
  <c r="AY186" i="21"/>
  <c r="AY187" i="21"/>
  <c r="AY188" i="21"/>
  <c r="AY189" i="21"/>
  <c r="AY190" i="21"/>
  <c r="AY191" i="21"/>
  <c r="AY192" i="21"/>
  <c r="AY193" i="21"/>
  <c r="AY194" i="21"/>
  <c r="AY195" i="21"/>
  <c r="AY196" i="21"/>
  <c r="AY197" i="21"/>
  <c r="AY198" i="21"/>
  <c r="AY199" i="21"/>
  <c r="AY200" i="21"/>
  <c r="AY201" i="21"/>
  <c r="AY202" i="21"/>
  <c r="AY203" i="21"/>
  <c r="AY204" i="21"/>
  <c r="AY205" i="21"/>
  <c r="AY206" i="21"/>
  <c r="AY207" i="21"/>
  <c r="AY208" i="21"/>
  <c r="AY209" i="21"/>
  <c r="AY210" i="21"/>
  <c r="AY211" i="21"/>
  <c r="AY212" i="21"/>
  <c r="AY213" i="21"/>
  <c r="AY214" i="21"/>
  <c r="AY215" i="21"/>
  <c r="AY216" i="21"/>
  <c r="AY217" i="21"/>
  <c r="AY218" i="21"/>
  <c r="AY219" i="21"/>
  <c r="AY220" i="21"/>
  <c r="AY221" i="21"/>
  <c r="AY222" i="21"/>
  <c r="AY223" i="21"/>
  <c r="AY224" i="21"/>
  <c r="AY225" i="21"/>
  <c r="AY226" i="21"/>
  <c r="AY227" i="21"/>
  <c r="AY228" i="21"/>
  <c r="AY229" i="21"/>
  <c r="AY230" i="21"/>
  <c r="AY231" i="21"/>
  <c r="AY232" i="21"/>
  <c r="AY233" i="21"/>
  <c r="AY234" i="21"/>
  <c r="AY235" i="21"/>
  <c r="AY236" i="21"/>
  <c r="AY237" i="21"/>
  <c r="AY238" i="21"/>
  <c r="AY239" i="21"/>
  <c r="AY240" i="21"/>
  <c r="AY241" i="21"/>
  <c r="AY242" i="21"/>
  <c r="AY243" i="21"/>
  <c r="AY244" i="21"/>
  <c r="AY245" i="21"/>
  <c r="AY246" i="21"/>
  <c r="AY247" i="21"/>
  <c r="AY248" i="21"/>
  <c r="AY249" i="21"/>
  <c r="AY250" i="21"/>
  <c r="AY251" i="21"/>
  <c r="AY252" i="21"/>
  <c r="AY253" i="21"/>
  <c r="AY254" i="21"/>
  <c r="AY255" i="21"/>
  <c r="AY256" i="21"/>
  <c r="AY257" i="21"/>
  <c r="AY258" i="21"/>
  <c r="AY259" i="21"/>
  <c r="AY260" i="21"/>
  <c r="AY261" i="21"/>
  <c r="AY262" i="21"/>
  <c r="AY263" i="21"/>
  <c r="AY264" i="21"/>
  <c r="AY265" i="21"/>
  <c r="AY266" i="21"/>
  <c r="AY267" i="21"/>
  <c r="AY268" i="21"/>
  <c r="AY269" i="21"/>
  <c r="AY270" i="21"/>
  <c r="AY271" i="21"/>
  <c r="AY272" i="21"/>
  <c r="AY273" i="21"/>
  <c r="AY274" i="21"/>
  <c r="AY275" i="21"/>
  <c r="AY276" i="21"/>
  <c r="AY277" i="21"/>
  <c r="AY278" i="21"/>
  <c r="AY279" i="21"/>
  <c r="AY280" i="21"/>
  <c r="AY281" i="21"/>
  <c r="AY282" i="21"/>
  <c r="AY283" i="21"/>
  <c r="AY284" i="21"/>
  <c r="AY285" i="21"/>
  <c r="AY286" i="21"/>
  <c r="AY287" i="21"/>
  <c r="AY288" i="21"/>
  <c r="AY289" i="21"/>
  <c r="AY290" i="21"/>
  <c r="AY291" i="21"/>
  <c r="AY292" i="21"/>
  <c r="AY293" i="21"/>
  <c r="AY294" i="21"/>
  <c r="AY295" i="21"/>
  <c r="AY296" i="21"/>
  <c r="AY297" i="21"/>
  <c r="AY298" i="21"/>
  <c r="AY299" i="21"/>
  <c r="AY300" i="21"/>
  <c r="AY301" i="21"/>
  <c r="AY302" i="21"/>
  <c r="AY303" i="21"/>
  <c r="AY304" i="21"/>
  <c r="AY305" i="21"/>
  <c r="AY306" i="21"/>
  <c r="AY307" i="21"/>
  <c r="AY308" i="21"/>
  <c r="AY309" i="21"/>
  <c r="AY313" i="21"/>
  <c r="AY314" i="21"/>
  <c r="AY315" i="21"/>
  <c r="AY316" i="21"/>
  <c r="AY317" i="21"/>
  <c r="AY318" i="21"/>
  <c r="AY319" i="21"/>
  <c r="AY320" i="21"/>
  <c r="AY321" i="21"/>
  <c r="AY322" i="21"/>
  <c r="AY323" i="21"/>
  <c r="AY324" i="21"/>
  <c r="AY325" i="21"/>
  <c r="AY326" i="21"/>
  <c r="AY328" i="21"/>
  <c r="AY329" i="21"/>
  <c r="AY330" i="21"/>
  <c r="AY331" i="21"/>
  <c r="AY332" i="21"/>
  <c r="AY333" i="21"/>
  <c r="AY334" i="21"/>
  <c r="AY335" i="21"/>
  <c r="AY336" i="21"/>
  <c r="AY337" i="21"/>
  <c r="AY338" i="21"/>
  <c r="AY339" i="21"/>
  <c r="AY340" i="21"/>
  <c r="AY341" i="21"/>
  <c r="AY342" i="21"/>
  <c r="AY343" i="21"/>
  <c r="AY344" i="21"/>
  <c r="AY345" i="21"/>
  <c r="AY346" i="21"/>
  <c r="AY347" i="21"/>
  <c r="AY348" i="21"/>
  <c r="AY349" i="21"/>
  <c r="AY350" i="21"/>
  <c r="AY351" i="21"/>
  <c r="AY352" i="21"/>
  <c r="AY353" i="21"/>
  <c r="AY354" i="21"/>
  <c r="AY355" i="21"/>
  <c r="AY356" i="21"/>
  <c r="AY357" i="21"/>
  <c r="AY358" i="21"/>
  <c r="AY359" i="21"/>
  <c r="AY360" i="21"/>
  <c r="AY361" i="21"/>
  <c r="AY362" i="21"/>
  <c r="AY363" i="21"/>
  <c r="AY364" i="21"/>
  <c r="AY365" i="21"/>
  <c r="AY366" i="21"/>
  <c r="AY367" i="21"/>
  <c r="AY368" i="21"/>
  <c r="AY369" i="21"/>
  <c r="AY370" i="21"/>
  <c r="AY371" i="21"/>
  <c r="AY372" i="21"/>
  <c r="AY373" i="21"/>
  <c r="AY374" i="21"/>
  <c r="AY375" i="21"/>
  <c r="AY376" i="21"/>
  <c r="AY377" i="21"/>
  <c r="AY378" i="21"/>
  <c r="AY379" i="21"/>
  <c r="AY380" i="21"/>
  <c r="AY381" i="21"/>
  <c r="AY382" i="21"/>
  <c r="AY383" i="21"/>
  <c r="AY384" i="21"/>
  <c r="AY385" i="21"/>
  <c r="AY386" i="21"/>
  <c r="AY387" i="21"/>
  <c r="AY388" i="21"/>
  <c r="AY389" i="21"/>
  <c r="AY390" i="21"/>
  <c r="AY391" i="21"/>
  <c r="AY392" i="21"/>
  <c r="AY393" i="21"/>
  <c r="AY394" i="21"/>
  <c r="AY395" i="21"/>
  <c r="AY396" i="21"/>
  <c r="AY397" i="21"/>
  <c r="AY398" i="21"/>
  <c r="AY399" i="21"/>
  <c r="AY400" i="21"/>
  <c r="AY401" i="21"/>
  <c r="AY402" i="21"/>
  <c r="AY403" i="21"/>
  <c r="AY404" i="21"/>
  <c r="AY405" i="21"/>
  <c r="AY406" i="21"/>
  <c r="AY407" i="21"/>
  <c r="AY408" i="21"/>
  <c r="AY409" i="21"/>
  <c r="AY410" i="21"/>
  <c r="AY411" i="21"/>
  <c r="AY412" i="21"/>
  <c r="AY413" i="21"/>
  <c r="AY414" i="21"/>
  <c r="AY415" i="21"/>
  <c r="AY416" i="21"/>
  <c r="AY417" i="21"/>
  <c r="AY418" i="21"/>
  <c r="AY419" i="21"/>
  <c r="AY420" i="21"/>
  <c r="AY421" i="21"/>
  <c r="AY422" i="21"/>
  <c r="AY423" i="21"/>
  <c r="AY424" i="21"/>
  <c r="AY425" i="21"/>
  <c r="AY426" i="21"/>
  <c r="AY427" i="21"/>
  <c r="AY428" i="21"/>
  <c r="AY429" i="21"/>
  <c r="AY430" i="21"/>
  <c r="AY431" i="21"/>
  <c r="AY432" i="21"/>
  <c r="AY433" i="21"/>
  <c r="AY434" i="21"/>
  <c r="AY435" i="21"/>
  <c r="AY436" i="21"/>
  <c r="CG10" i="21"/>
  <c r="CG9" i="21"/>
  <c r="CG8" i="21"/>
  <c r="CG7" i="21"/>
  <c r="CG6" i="21"/>
  <c r="CG5" i="21"/>
  <c r="AV263" i="21"/>
  <c r="AV264" i="21"/>
  <c r="AV265" i="21"/>
  <c r="AV266" i="21"/>
  <c r="AV267" i="21"/>
  <c r="AV268" i="21"/>
  <c r="AV269" i="21"/>
  <c r="AV270" i="21"/>
  <c r="AV271" i="21"/>
  <c r="AV272" i="21"/>
  <c r="AV273" i="21"/>
  <c r="AV274" i="21"/>
  <c r="AV275" i="21"/>
  <c r="AV276" i="21"/>
  <c r="AV277" i="21"/>
  <c r="AV278" i="21"/>
  <c r="AV279" i="21"/>
  <c r="AV280" i="21"/>
  <c r="AV281" i="21"/>
  <c r="AV282" i="21"/>
  <c r="AV283" i="21"/>
  <c r="AV284" i="21"/>
  <c r="AV285" i="21"/>
  <c r="AV286" i="21"/>
  <c r="AV287" i="21"/>
  <c r="AV288" i="21"/>
  <c r="AV289" i="21"/>
  <c r="AV290" i="21"/>
  <c r="AV291" i="21"/>
  <c r="AV292" i="21"/>
  <c r="AV293" i="21"/>
  <c r="AV294" i="21"/>
  <c r="AV295" i="21"/>
  <c r="AV296" i="21"/>
  <c r="AV297" i="21"/>
  <c r="AV298" i="21"/>
  <c r="AV299" i="21"/>
  <c r="AV300" i="21"/>
  <c r="AV301" i="21"/>
  <c r="AV302" i="21"/>
  <c r="AV303" i="21"/>
  <c r="AV304" i="21"/>
  <c r="AV305" i="21"/>
  <c r="AV306" i="21"/>
  <c r="AV307" i="21"/>
  <c r="AV308" i="21"/>
  <c r="AV309" i="21"/>
  <c r="AV315" i="21"/>
  <c r="AV316" i="21"/>
  <c r="AV317" i="21"/>
  <c r="AV318" i="21"/>
  <c r="AV319" i="21"/>
  <c r="AV320" i="21"/>
  <c r="AV321" i="21"/>
  <c r="AV322" i="21"/>
  <c r="AV323" i="21"/>
  <c r="AV324" i="21"/>
  <c r="AV325" i="21"/>
  <c r="AV326" i="21"/>
  <c r="AV328" i="21"/>
  <c r="AV6" i="21"/>
  <c r="AV7" i="21"/>
  <c r="AV8" i="21"/>
  <c r="AV9" i="21"/>
  <c r="AV10" i="21"/>
  <c r="AV11" i="21"/>
  <c r="AV12" i="21"/>
  <c r="AV13" i="21"/>
  <c r="AV14" i="21"/>
  <c r="AV15" i="21"/>
  <c r="AV16" i="21"/>
  <c r="AV17" i="21"/>
  <c r="AV18" i="21"/>
  <c r="AV19" i="21"/>
  <c r="AV20" i="21"/>
  <c r="AV21" i="21"/>
  <c r="AV22" i="21"/>
  <c r="AV23" i="21"/>
  <c r="AV24" i="21"/>
  <c r="AV25" i="21"/>
  <c r="AV26" i="21"/>
  <c r="AV27" i="21"/>
  <c r="AV28" i="21"/>
  <c r="AV29" i="21"/>
  <c r="AV30" i="21"/>
  <c r="AV31" i="21"/>
  <c r="AV32" i="21"/>
  <c r="AV33" i="21"/>
  <c r="AV34" i="21"/>
  <c r="AV35" i="21"/>
  <c r="AV36" i="21"/>
  <c r="AV37" i="21"/>
  <c r="AV38" i="21"/>
  <c r="AV39" i="21"/>
  <c r="AV40" i="21"/>
  <c r="AV41" i="21"/>
  <c r="AV42" i="21"/>
  <c r="AV43" i="21"/>
  <c r="AV44" i="21"/>
  <c r="AV45" i="21"/>
  <c r="AV46" i="21"/>
  <c r="AV47" i="21"/>
  <c r="AV48" i="21"/>
  <c r="AV49" i="21"/>
  <c r="AV50" i="21"/>
  <c r="AV51" i="21"/>
  <c r="AV52" i="21"/>
  <c r="AV53" i="21"/>
  <c r="AV54" i="21"/>
  <c r="AV55" i="21"/>
  <c r="AV56" i="21"/>
  <c r="AV57" i="21"/>
  <c r="AV58" i="21"/>
  <c r="AV59" i="21"/>
  <c r="AV60" i="21"/>
  <c r="AV61" i="21"/>
  <c r="AV62" i="21"/>
  <c r="AV63" i="21"/>
  <c r="AV64" i="21"/>
  <c r="AV65" i="21"/>
  <c r="AV66" i="21"/>
  <c r="AV67" i="21"/>
  <c r="AV68" i="21"/>
  <c r="AV69" i="21"/>
  <c r="AV70" i="21"/>
  <c r="AV71" i="21"/>
  <c r="AV72" i="21"/>
  <c r="AV73" i="21"/>
  <c r="AV74" i="21"/>
  <c r="AV75" i="21"/>
  <c r="AV76" i="21"/>
  <c r="AV77" i="21"/>
  <c r="AV78" i="21"/>
  <c r="AV79" i="21"/>
  <c r="AV80" i="21"/>
  <c r="AV81" i="21"/>
  <c r="AV82" i="21"/>
  <c r="AV83" i="21"/>
  <c r="AV84" i="21"/>
  <c r="AV85" i="21"/>
  <c r="AV86" i="21"/>
  <c r="AV87" i="21"/>
  <c r="AV88" i="21"/>
  <c r="AV89" i="21"/>
  <c r="AV90" i="21"/>
  <c r="AV91" i="21"/>
  <c r="AV92" i="21"/>
  <c r="AV93" i="21"/>
  <c r="AV94" i="21"/>
  <c r="AV95" i="21"/>
  <c r="AV96" i="21"/>
  <c r="AV97" i="21"/>
  <c r="AV98" i="21"/>
  <c r="AV99" i="21"/>
  <c r="AV100" i="21"/>
  <c r="AV101" i="21"/>
  <c r="AV102" i="21"/>
  <c r="AV103" i="21"/>
  <c r="AV104" i="21"/>
  <c r="AV105" i="21"/>
  <c r="AV106" i="21"/>
  <c r="AV107" i="21"/>
  <c r="AV108" i="21"/>
  <c r="AV109" i="21"/>
  <c r="AV110" i="21"/>
  <c r="AV111" i="21"/>
  <c r="AV112" i="21"/>
  <c r="AV113" i="21"/>
  <c r="AV114" i="21"/>
  <c r="AV115" i="21"/>
  <c r="AV116" i="21"/>
  <c r="AV117" i="21"/>
  <c r="AV118" i="21"/>
  <c r="AV119" i="21"/>
  <c r="AV120" i="21"/>
  <c r="AV121" i="21"/>
  <c r="AV122" i="21"/>
  <c r="AV123" i="21"/>
  <c r="AV124" i="21"/>
  <c r="AV125" i="21"/>
  <c r="AV126" i="21"/>
  <c r="AV127" i="21"/>
  <c r="AV128" i="21"/>
  <c r="AV129" i="21"/>
  <c r="AV130" i="21"/>
  <c r="AV131" i="21"/>
  <c r="AV132" i="21"/>
  <c r="AV133" i="21"/>
  <c r="AV134" i="21"/>
  <c r="AV135" i="21"/>
  <c r="AV136" i="21"/>
  <c r="AV137" i="21"/>
  <c r="AV138" i="21"/>
  <c r="AV139" i="21"/>
  <c r="AV140" i="21"/>
  <c r="AV141" i="21"/>
  <c r="AV142" i="21"/>
  <c r="AV143" i="21"/>
  <c r="AV144" i="21"/>
  <c r="AV145" i="21"/>
  <c r="AV146" i="21"/>
  <c r="AV147" i="21"/>
  <c r="AV148" i="21"/>
  <c r="AV149" i="21"/>
  <c r="AV150" i="21"/>
  <c r="AV151" i="21"/>
  <c r="AV152" i="21"/>
  <c r="AV153" i="21"/>
  <c r="AV154" i="21"/>
  <c r="AV155" i="21"/>
  <c r="AV156" i="21"/>
  <c r="AV157" i="21"/>
  <c r="AV158" i="21"/>
  <c r="AV159" i="21"/>
  <c r="AV160" i="21"/>
  <c r="AV161" i="21"/>
  <c r="AV162" i="21"/>
  <c r="AV163" i="21"/>
  <c r="AV164" i="21"/>
  <c r="AV165" i="21"/>
  <c r="AV166" i="21"/>
  <c r="AV167" i="21"/>
  <c r="AV168" i="21"/>
  <c r="AV169" i="21"/>
  <c r="AV170" i="21"/>
  <c r="AV171" i="21"/>
  <c r="AV172" i="21"/>
  <c r="AV173" i="21"/>
  <c r="AV174" i="21"/>
  <c r="AV175" i="21"/>
  <c r="AV176" i="21"/>
  <c r="AV177" i="21"/>
  <c r="AV178" i="21"/>
  <c r="AV179" i="21"/>
  <c r="AV180" i="21"/>
  <c r="AV181" i="21"/>
  <c r="AV182" i="21"/>
  <c r="AV183" i="21"/>
  <c r="AV184" i="21"/>
  <c r="AV185" i="21"/>
  <c r="AV186" i="21"/>
  <c r="AV187" i="21"/>
  <c r="AV188" i="21"/>
  <c r="AV189" i="21"/>
  <c r="AV190" i="21"/>
  <c r="AV191" i="21"/>
  <c r="AV192" i="21"/>
  <c r="AV193" i="21"/>
  <c r="AV194" i="21"/>
  <c r="AV195" i="21"/>
  <c r="AV196" i="21"/>
  <c r="AV197" i="21"/>
  <c r="AV198" i="21"/>
  <c r="AV199" i="21"/>
  <c r="AV200" i="21"/>
  <c r="AV201" i="21"/>
  <c r="AV202" i="21"/>
  <c r="AV203" i="21"/>
  <c r="AV204" i="21"/>
  <c r="AV205" i="21"/>
  <c r="AV206" i="21"/>
  <c r="AV207" i="21"/>
  <c r="AV208" i="21"/>
  <c r="AV209" i="21"/>
  <c r="AV210" i="21"/>
  <c r="AV211" i="21"/>
  <c r="AV212" i="21"/>
  <c r="AV213" i="21"/>
  <c r="AV214" i="21"/>
  <c r="AV215" i="21"/>
  <c r="AV216" i="21"/>
  <c r="AV217" i="21"/>
  <c r="AV218" i="21"/>
  <c r="AV219" i="21"/>
  <c r="AV220" i="21"/>
  <c r="AV221" i="21"/>
  <c r="AV222" i="21"/>
  <c r="AV223" i="21"/>
  <c r="AV224" i="21"/>
  <c r="AV225" i="21"/>
  <c r="AV226" i="21"/>
  <c r="AV227" i="21"/>
  <c r="AV228" i="21"/>
  <c r="AV229" i="21"/>
  <c r="AV230" i="21"/>
  <c r="AV231" i="21"/>
  <c r="AV232" i="21"/>
  <c r="AV233" i="21"/>
  <c r="AV234" i="21"/>
  <c r="AV235" i="21"/>
  <c r="AV236" i="21"/>
  <c r="AV237" i="21"/>
  <c r="AV238" i="21"/>
  <c r="AV239" i="21"/>
  <c r="AV240" i="21"/>
  <c r="AV241" i="21"/>
  <c r="AV242" i="21"/>
  <c r="AV243" i="21"/>
  <c r="AV244" i="21"/>
  <c r="AV245" i="21"/>
  <c r="AV246" i="21"/>
  <c r="AV247" i="21"/>
  <c r="AV248" i="21"/>
  <c r="AV249" i="21"/>
  <c r="AV250" i="21"/>
  <c r="AV251" i="21"/>
  <c r="AV252" i="21"/>
  <c r="AV253" i="21"/>
  <c r="AV254" i="21"/>
  <c r="AV255" i="21"/>
  <c r="AV256" i="21"/>
  <c r="AV257" i="21"/>
  <c r="AV258" i="21"/>
  <c r="AV259" i="21"/>
  <c r="AV260" i="21"/>
  <c r="AV261" i="21"/>
  <c r="AV262" i="21"/>
  <c r="AV329" i="21"/>
  <c r="AV330" i="21"/>
  <c r="AV331" i="21"/>
  <c r="AV332" i="21"/>
  <c r="AV333" i="21"/>
  <c r="AV334" i="21"/>
  <c r="AV335" i="21"/>
  <c r="AV336" i="21"/>
  <c r="AV337" i="21"/>
  <c r="AV338" i="21"/>
  <c r="AV339" i="21"/>
  <c r="AV340" i="21"/>
  <c r="AV341" i="21"/>
  <c r="AV342" i="21"/>
  <c r="AV343" i="21"/>
  <c r="AV344" i="21"/>
  <c r="AV345" i="21"/>
  <c r="AV346" i="21"/>
  <c r="AV347" i="21"/>
  <c r="AV348" i="21"/>
  <c r="AV349" i="21"/>
  <c r="AV350" i="21"/>
  <c r="AV351" i="21"/>
  <c r="AV352" i="21"/>
  <c r="AV353" i="21"/>
  <c r="AV354" i="21"/>
  <c r="AV355" i="21"/>
  <c r="AV356" i="21"/>
  <c r="AV357" i="21"/>
  <c r="AV358" i="21"/>
  <c r="AV359" i="21"/>
  <c r="AV360" i="21"/>
  <c r="AV361" i="21"/>
  <c r="AV362" i="21"/>
  <c r="AV363" i="21"/>
  <c r="AV364" i="21"/>
  <c r="AV365" i="21"/>
  <c r="AV366" i="21"/>
  <c r="AV367" i="21"/>
  <c r="AV368" i="21"/>
  <c r="AV369" i="21"/>
  <c r="AV370" i="21"/>
  <c r="AV371" i="21"/>
  <c r="AV372" i="21"/>
  <c r="AV373" i="21"/>
  <c r="AV374" i="21"/>
  <c r="AV375" i="21"/>
  <c r="AV376" i="21"/>
  <c r="AV377" i="21"/>
  <c r="AV378" i="21"/>
  <c r="AV379" i="21"/>
  <c r="AV380" i="21"/>
  <c r="AV381" i="21"/>
  <c r="AV382" i="21"/>
  <c r="AV383" i="21"/>
  <c r="AV384" i="21"/>
  <c r="AV385" i="21"/>
  <c r="AV386" i="21"/>
  <c r="AV387" i="21"/>
  <c r="AV388" i="21"/>
  <c r="AV389" i="21"/>
  <c r="AV390" i="21"/>
  <c r="AV391" i="21"/>
  <c r="AV392" i="21"/>
  <c r="AV393" i="21"/>
  <c r="AV394" i="21"/>
  <c r="AV395" i="21"/>
  <c r="AV396" i="21"/>
  <c r="AV397" i="21"/>
  <c r="AV398" i="21"/>
  <c r="AV399" i="21"/>
  <c r="AV400" i="21"/>
  <c r="AV401" i="21"/>
  <c r="AV402" i="21"/>
  <c r="AV403" i="21"/>
  <c r="AV404" i="21"/>
  <c r="AV405" i="21"/>
  <c r="AV406" i="21"/>
  <c r="AV407" i="21"/>
  <c r="AV408" i="21"/>
  <c r="AV409" i="21"/>
  <c r="AV410" i="21"/>
  <c r="AV411" i="21"/>
  <c r="AV412" i="21"/>
  <c r="AV413" i="21"/>
  <c r="AV414" i="21"/>
  <c r="AV415" i="21"/>
  <c r="AV416" i="21"/>
  <c r="AV417" i="21"/>
  <c r="AV418" i="21"/>
  <c r="AV419" i="21"/>
  <c r="AV420" i="21"/>
  <c r="AV421" i="21"/>
  <c r="AV422" i="21"/>
  <c r="AV423" i="21"/>
  <c r="AV424" i="21"/>
  <c r="AV425" i="21"/>
  <c r="AV426" i="21"/>
  <c r="AV427" i="21"/>
  <c r="AV428" i="21"/>
  <c r="AV429" i="21"/>
  <c r="AV430" i="21"/>
  <c r="AV431" i="21"/>
  <c r="AV432" i="21"/>
  <c r="AV433" i="21"/>
  <c r="AV434" i="21"/>
  <c r="AV435" i="21"/>
  <c r="AV436" i="21"/>
  <c r="CF10" i="21"/>
  <c r="CF9" i="21"/>
  <c r="CF8" i="21"/>
  <c r="CF7" i="21"/>
  <c r="CF6" i="21"/>
  <c r="CF5" i="21"/>
  <c r="AS6" i="21"/>
  <c r="AS7" i="21"/>
  <c r="AS8" i="2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28" i="21"/>
  <c r="AS29" i="21"/>
  <c r="AS30" i="21"/>
  <c r="AS31" i="21"/>
  <c r="AS32" i="21"/>
  <c r="AS33" i="21"/>
  <c r="AS34" i="21"/>
  <c r="AS35" i="21"/>
  <c r="AS36" i="21"/>
  <c r="AS37" i="21"/>
  <c r="AS38" i="21"/>
  <c r="AS39" i="21"/>
  <c r="AS40" i="21"/>
  <c r="AS41" i="21"/>
  <c r="AS42" i="21"/>
  <c r="AS43" i="21"/>
  <c r="AS44" i="21"/>
  <c r="AS45" i="21"/>
  <c r="AS46" i="21"/>
  <c r="AS47" i="21"/>
  <c r="AS48" i="21"/>
  <c r="AS49" i="21"/>
  <c r="AS50" i="21"/>
  <c r="AS51" i="21"/>
  <c r="AS52" i="21"/>
  <c r="AS53" i="21"/>
  <c r="AS54" i="21"/>
  <c r="AS55" i="21"/>
  <c r="AS56" i="21"/>
  <c r="AS57" i="21"/>
  <c r="AS58" i="21"/>
  <c r="AS59" i="21"/>
  <c r="AS60" i="21"/>
  <c r="AS61" i="21"/>
  <c r="AS62" i="21"/>
  <c r="AS63" i="21"/>
  <c r="AS64" i="21"/>
  <c r="AS65" i="21"/>
  <c r="AS66" i="21"/>
  <c r="AS67" i="21"/>
  <c r="AS68" i="21"/>
  <c r="AS69" i="21"/>
  <c r="AS70" i="21"/>
  <c r="AS71" i="21"/>
  <c r="AS72" i="21"/>
  <c r="AS73" i="21"/>
  <c r="AS74" i="21"/>
  <c r="AS75" i="21"/>
  <c r="AS76" i="21"/>
  <c r="AS77" i="21"/>
  <c r="AS78" i="21"/>
  <c r="AS79" i="21"/>
  <c r="AS80" i="21"/>
  <c r="AS81" i="21"/>
  <c r="AS82" i="21"/>
  <c r="AS83" i="21"/>
  <c r="AS84" i="21"/>
  <c r="AS85" i="21"/>
  <c r="AS86" i="21"/>
  <c r="AS87" i="21"/>
  <c r="AS88" i="21"/>
  <c r="AS89" i="21"/>
  <c r="AS90" i="21"/>
  <c r="AS91" i="21"/>
  <c r="AS92" i="21"/>
  <c r="AS93" i="21"/>
  <c r="AS94" i="21"/>
  <c r="AS95" i="21"/>
  <c r="AS96" i="21"/>
  <c r="AS97" i="21"/>
  <c r="AS98" i="21"/>
  <c r="AS99" i="21"/>
  <c r="AS100" i="21"/>
  <c r="AS101" i="21"/>
  <c r="AS102" i="21"/>
  <c r="AS103" i="21"/>
  <c r="AS104" i="21"/>
  <c r="AS105" i="21"/>
  <c r="AS106" i="21"/>
  <c r="AS107" i="21"/>
  <c r="AS108" i="21"/>
  <c r="AS109" i="21"/>
  <c r="AS110" i="21"/>
  <c r="AS111" i="21"/>
  <c r="AS112" i="21"/>
  <c r="AS113" i="21"/>
  <c r="AS114" i="21"/>
  <c r="AS115" i="21"/>
  <c r="AS116" i="21"/>
  <c r="AS117" i="21"/>
  <c r="AS118" i="21"/>
  <c r="AS119" i="21"/>
  <c r="AS120" i="21"/>
  <c r="AS121" i="21"/>
  <c r="AS122" i="21"/>
  <c r="AS123" i="21"/>
  <c r="AS124" i="21"/>
  <c r="AS125" i="21"/>
  <c r="AS126" i="21"/>
  <c r="AS127" i="21"/>
  <c r="AS128" i="21"/>
  <c r="AS129" i="21"/>
  <c r="AS130" i="21"/>
  <c r="AS131" i="21"/>
  <c r="AS132" i="21"/>
  <c r="AS133" i="21"/>
  <c r="AS134" i="21"/>
  <c r="AS135" i="21"/>
  <c r="AS136" i="21"/>
  <c r="AS137" i="21"/>
  <c r="AS138" i="21"/>
  <c r="AS139" i="21"/>
  <c r="AS140" i="21"/>
  <c r="AS141" i="21"/>
  <c r="AS142" i="21"/>
  <c r="AS143" i="21"/>
  <c r="AS144" i="21"/>
  <c r="AS145" i="21"/>
  <c r="AS146" i="21"/>
  <c r="AS147" i="21"/>
  <c r="AS148" i="21"/>
  <c r="AS149" i="21"/>
  <c r="AS150" i="21"/>
  <c r="AS151" i="21"/>
  <c r="AS152" i="21"/>
  <c r="AS153" i="21"/>
  <c r="AS154" i="21"/>
  <c r="AS155" i="21"/>
  <c r="AS156" i="21"/>
  <c r="AS157" i="21"/>
  <c r="AS158" i="21"/>
  <c r="AS159" i="21"/>
  <c r="AS160" i="21"/>
  <c r="AS161" i="21"/>
  <c r="AS162" i="21"/>
  <c r="AS163" i="21"/>
  <c r="AS164" i="21"/>
  <c r="AS165" i="21"/>
  <c r="AS166" i="21"/>
  <c r="AS167" i="21"/>
  <c r="AS168" i="21"/>
  <c r="AS169" i="21"/>
  <c r="AS170" i="21"/>
  <c r="AS171" i="21"/>
  <c r="AS172" i="21"/>
  <c r="AS173" i="21"/>
  <c r="AS174" i="21"/>
  <c r="AS175" i="21"/>
  <c r="AS176" i="21"/>
  <c r="AS177" i="21"/>
  <c r="AS178" i="21"/>
  <c r="AS179" i="21"/>
  <c r="AS180" i="21"/>
  <c r="AS181" i="21"/>
  <c r="AS182" i="21"/>
  <c r="AS183" i="21"/>
  <c r="AS184" i="21"/>
  <c r="AS185" i="21"/>
  <c r="AS186" i="21"/>
  <c r="AS187" i="21"/>
  <c r="AS188" i="21"/>
  <c r="AS189" i="21"/>
  <c r="AS190" i="21"/>
  <c r="AS191" i="21"/>
  <c r="AS192" i="21"/>
  <c r="AS193" i="21"/>
  <c r="AS194" i="21"/>
  <c r="AS195" i="21"/>
  <c r="AS196" i="21"/>
  <c r="AS197" i="21"/>
  <c r="AS198" i="21"/>
  <c r="AS199" i="21"/>
  <c r="AS200" i="21"/>
  <c r="AS201" i="21"/>
  <c r="AS202" i="21"/>
  <c r="AS203" i="21"/>
  <c r="AS204" i="21"/>
  <c r="AS205" i="21"/>
  <c r="AS206" i="21"/>
  <c r="AS207" i="21"/>
  <c r="AS208" i="21"/>
  <c r="AS209" i="21"/>
  <c r="AS210" i="21"/>
  <c r="AS211" i="21"/>
  <c r="AS212" i="21"/>
  <c r="AS213" i="21"/>
  <c r="AS214" i="21"/>
  <c r="AS215" i="21"/>
  <c r="AS216" i="21"/>
  <c r="AS217" i="21"/>
  <c r="AS218" i="21"/>
  <c r="AS219" i="21"/>
  <c r="AS220" i="21"/>
  <c r="AS221" i="21"/>
  <c r="AS222" i="21"/>
  <c r="AS223" i="21"/>
  <c r="AS224" i="21"/>
  <c r="AS225" i="21"/>
  <c r="AS226" i="21"/>
  <c r="AS227" i="21"/>
  <c r="AS228" i="21"/>
  <c r="AS229" i="21"/>
  <c r="AS230" i="21"/>
  <c r="AS231" i="21"/>
  <c r="AS232" i="21"/>
  <c r="AS233" i="21"/>
  <c r="AS234" i="21"/>
  <c r="AS235" i="21"/>
  <c r="AS236" i="21"/>
  <c r="AS237" i="21"/>
  <c r="AS238" i="21"/>
  <c r="AS239" i="21"/>
  <c r="AS240" i="21"/>
  <c r="AS241" i="21"/>
  <c r="AS242" i="21"/>
  <c r="AS243" i="21"/>
  <c r="AS244" i="21"/>
  <c r="AS245" i="21"/>
  <c r="AS246" i="21"/>
  <c r="AS247" i="21"/>
  <c r="AS248" i="21"/>
  <c r="AS249" i="21"/>
  <c r="AS250" i="21"/>
  <c r="AS251" i="21"/>
  <c r="AS252" i="21"/>
  <c r="AS253" i="21"/>
  <c r="AS254" i="21"/>
  <c r="AS255" i="21"/>
  <c r="AS256" i="21"/>
  <c r="AS257" i="21"/>
  <c r="AS258" i="21"/>
  <c r="AS259" i="21"/>
  <c r="AS260" i="21"/>
  <c r="AS261" i="21"/>
  <c r="AS262" i="21"/>
  <c r="AS263" i="21"/>
  <c r="AS264" i="21"/>
  <c r="AS265" i="21"/>
  <c r="AS266" i="21"/>
  <c r="AS267" i="21"/>
  <c r="AS268" i="21"/>
  <c r="AS269" i="21"/>
  <c r="AS270" i="21"/>
  <c r="AS271" i="21"/>
  <c r="AS272" i="21"/>
  <c r="AS273" i="21"/>
  <c r="AS274" i="21"/>
  <c r="AS275" i="21"/>
  <c r="AS276" i="21"/>
  <c r="AS277" i="21"/>
  <c r="AS278" i="21"/>
  <c r="AS279" i="21"/>
  <c r="AS280" i="21"/>
  <c r="AS281" i="21"/>
  <c r="AS282" i="21"/>
  <c r="AS283" i="21"/>
  <c r="AS284" i="21"/>
  <c r="AS285" i="21"/>
  <c r="AS286" i="21"/>
  <c r="AS287" i="21"/>
  <c r="AS288" i="21"/>
  <c r="AS289" i="21"/>
  <c r="AS290" i="21"/>
  <c r="AS291" i="21"/>
  <c r="AS292" i="21"/>
  <c r="AS293" i="21"/>
  <c r="AS294" i="21"/>
  <c r="AS295" i="21"/>
  <c r="AS296" i="21"/>
  <c r="AS297" i="21"/>
  <c r="AS298" i="21"/>
  <c r="AS299" i="21"/>
  <c r="AS300" i="21"/>
  <c r="AS301" i="21"/>
  <c r="AS302" i="21"/>
  <c r="AS303" i="21"/>
  <c r="AS304" i="21"/>
  <c r="AS305" i="21"/>
  <c r="AS306" i="21"/>
  <c r="AS307" i="21"/>
  <c r="AS308" i="21"/>
  <c r="AS309" i="21"/>
  <c r="AS313" i="21"/>
  <c r="AS314" i="21"/>
  <c r="AS315" i="21"/>
  <c r="AS316" i="21"/>
  <c r="AS317" i="21"/>
  <c r="AS318" i="21"/>
  <c r="AS319" i="21"/>
  <c r="AS320" i="21"/>
  <c r="AS321" i="21"/>
  <c r="AS322" i="21"/>
  <c r="AS323" i="21"/>
  <c r="AS324" i="21"/>
  <c r="AS325" i="21"/>
  <c r="AS326" i="21"/>
  <c r="AS328" i="21"/>
  <c r="AS329" i="21"/>
  <c r="AS330" i="21"/>
  <c r="AS331" i="21"/>
  <c r="AS332" i="21"/>
  <c r="AS333" i="21"/>
  <c r="AS334" i="21"/>
  <c r="AS335" i="21"/>
  <c r="AS336" i="21"/>
  <c r="AS337" i="21"/>
  <c r="AS338" i="21"/>
  <c r="AS339" i="21"/>
  <c r="AS340" i="21"/>
  <c r="AS341" i="21"/>
  <c r="AS342" i="21"/>
  <c r="AS343" i="21"/>
  <c r="AS344" i="21"/>
  <c r="AS345" i="21"/>
  <c r="AS346" i="21"/>
  <c r="AS347" i="21"/>
  <c r="AS348" i="21"/>
  <c r="AS349" i="21"/>
  <c r="AS350" i="21"/>
  <c r="AS351" i="21"/>
  <c r="AS352" i="21"/>
  <c r="AS353" i="21"/>
  <c r="AS354" i="21"/>
  <c r="AS355" i="21"/>
  <c r="AS356" i="21"/>
  <c r="AS357" i="21"/>
  <c r="AS358" i="21"/>
  <c r="AS359" i="21"/>
  <c r="AS360" i="21"/>
  <c r="AS361" i="21"/>
  <c r="AS362" i="21"/>
  <c r="AS363" i="21"/>
  <c r="AS364" i="21"/>
  <c r="AS365" i="21"/>
  <c r="AS366" i="21"/>
  <c r="AS367" i="21"/>
  <c r="AS368" i="21"/>
  <c r="AS369" i="21"/>
  <c r="AS370" i="21"/>
  <c r="AS371" i="21"/>
  <c r="AS372" i="21"/>
  <c r="AS373" i="21"/>
  <c r="AS374" i="21"/>
  <c r="AS375" i="21"/>
  <c r="AS376" i="21"/>
  <c r="AS377" i="21"/>
  <c r="AS378" i="21"/>
  <c r="AS379" i="21"/>
  <c r="AS380" i="21"/>
  <c r="AS381" i="21"/>
  <c r="AS382" i="21"/>
  <c r="AS383" i="21"/>
  <c r="AS384" i="21"/>
  <c r="AS385" i="21"/>
  <c r="AS386" i="21"/>
  <c r="AS387" i="21"/>
  <c r="AS388" i="21"/>
  <c r="AS389" i="21"/>
  <c r="AS390" i="21"/>
  <c r="AS391" i="21"/>
  <c r="AS392" i="21"/>
  <c r="AS393" i="21"/>
  <c r="AS394" i="21"/>
  <c r="AS395" i="21"/>
  <c r="AS396" i="21"/>
  <c r="AS397" i="21"/>
  <c r="AS398" i="21"/>
  <c r="AS399" i="21"/>
  <c r="AS400" i="21"/>
  <c r="AS401" i="21"/>
  <c r="AS402" i="21"/>
  <c r="AS403" i="21"/>
  <c r="AS404" i="21"/>
  <c r="AS405" i="21"/>
  <c r="AS406" i="21"/>
  <c r="AS407" i="21"/>
  <c r="AS408" i="21"/>
  <c r="AS409" i="21"/>
  <c r="AS410" i="21"/>
  <c r="AS411" i="21"/>
  <c r="AS412" i="21"/>
  <c r="AS413" i="21"/>
  <c r="AS414" i="21"/>
  <c r="AS415" i="21"/>
  <c r="AS416" i="21"/>
  <c r="AS417" i="21"/>
  <c r="AS418" i="21"/>
  <c r="AS419" i="21"/>
  <c r="AS420" i="21"/>
  <c r="AS421" i="21"/>
  <c r="AS422" i="21"/>
  <c r="AS423" i="21"/>
  <c r="AS424" i="21"/>
  <c r="AS425" i="21"/>
  <c r="AS426" i="21"/>
  <c r="AS427" i="21"/>
  <c r="AS428" i="21"/>
  <c r="AS429" i="21"/>
  <c r="AS430" i="21"/>
  <c r="AS431" i="21"/>
  <c r="AS432" i="21"/>
  <c r="AS433" i="21"/>
  <c r="AS434" i="21"/>
  <c r="AS435" i="21"/>
  <c r="AS436" i="21"/>
  <c r="CE10" i="21"/>
  <c r="CE9" i="21"/>
  <c r="CE8" i="21"/>
  <c r="CE7" i="21"/>
  <c r="CE6" i="21"/>
  <c r="CE5" i="21"/>
  <c r="AP6" i="21"/>
  <c r="AP7" i="21"/>
  <c r="AP8" i="21"/>
  <c r="AP9" i="21"/>
  <c r="AP10" i="21"/>
  <c r="AP11" i="21"/>
  <c r="AP12" i="21"/>
  <c r="AP13" i="21"/>
  <c r="AP14" i="21"/>
  <c r="AP15" i="21"/>
  <c r="AP16" i="21"/>
  <c r="AP17" i="21"/>
  <c r="AP18" i="21"/>
  <c r="AP19" i="21"/>
  <c r="AP20" i="21"/>
  <c r="AP21" i="21"/>
  <c r="AP22" i="21"/>
  <c r="AP23" i="21"/>
  <c r="AP24" i="21"/>
  <c r="AP25" i="21"/>
  <c r="AP26" i="21"/>
  <c r="AP27" i="21"/>
  <c r="AP28" i="21"/>
  <c r="AP29" i="21"/>
  <c r="AP30" i="21"/>
  <c r="AP31" i="21"/>
  <c r="AP32" i="21"/>
  <c r="AP33" i="21"/>
  <c r="AP34" i="21"/>
  <c r="AP35" i="21"/>
  <c r="AP36" i="21"/>
  <c r="AP37" i="21"/>
  <c r="AP38" i="21"/>
  <c r="AP39" i="21"/>
  <c r="AP40" i="21"/>
  <c r="AP41" i="21"/>
  <c r="AP42" i="21"/>
  <c r="AP43" i="21"/>
  <c r="AP44" i="21"/>
  <c r="AP45" i="21"/>
  <c r="AP46" i="21"/>
  <c r="AP47" i="21"/>
  <c r="AP48" i="21"/>
  <c r="AP49" i="21"/>
  <c r="AP50" i="21"/>
  <c r="AP51" i="21"/>
  <c r="AP52" i="21"/>
  <c r="AP53" i="21"/>
  <c r="AP54" i="21"/>
  <c r="AP55" i="21"/>
  <c r="AP56" i="21"/>
  <c r="AP57" i="21"/>
  <c r="AP58" i="21"/>
  <c r="AP59" i="21"/>
  <c r="AP60" i="21"/>
  <c r="AP61" i="21"/>
  <c r="AP62" i="21"/>
  <c r="AP63" i="21"/>
  <c r="AP64" i="21"/>
  <c r="AP65" i="21"/>
  <c r="AP66" i="21"/>
  <c r="AP67" i="21"/>
  <c r="AP68" i="21"/>
  <c r="AP69" i="21"/>
  <c r="AP70" i="21"/>
  <c r="AP71" i="21"/>
  <c r="AP72" i="21"/>
  <c r="AP73" i="21"/>
  <c r="AP74" i="21"/>
  <c r="AP75" i="21"/>
  <c r="AP76" i="21"/>
  <c r="AP77" i="21"/>
  <c r="AP78" i="21"/>
  <c r="AP79" i="21"/>
  <c r="AP80" i="21"/>
  <c r="AP81" i="21"/>
  <c r="AP82" i="21"/>
  <c r="AP83" i="21"/>
  <c r="AP84" i="21"/>
  <c r="AP85" i="21"/>
  <c r="AP86" i="21"/>
  <c r="AP87" i="21"/>
  <c r="AP88" i="21"/>
  <c r="AP89" i="21"/>
  <c r="AP90" i="21"/>
  <c r="AP91" i="21"/>
  <c r="AP92" i="21"/>
  <c r="AP93" i="21"/>
  <c r="AP94" i="21"/>
  <c r="AP95" i="21"/>
  <c r="AP96" i="21"/>
  <c r="AP97" i="21"/>
  <c r="AP98" i="21"/>
  <c r="AP99" i="21"/>
  <c r="AP100" i="21"/>
  <c r="AP101" i="21"/>
  <c r="AP102" i="21"/>
  <c r="AP103" i="21"/>
  <c r="AP104" i="21"/>
  <c r="AP105" i="21"/>
  <c r="AP106" i="21"/>
  <c r="AP107" i="21"/>
  <c r="AP108" i="21"/>
  <c r="AP109" i="21"/>
  <c r="AP110" i="21"/>
  <c r="AP111" i="21"/>
  <c r="AP112" i="21"/>
  <c r="AP113" i="21"/>
  <c r="AP114" i="21"/>
  <c r="AP115" i="21"/>
  <c r="AP116" i="21"/>
  <c r="AP117" i="21"/>
  <c r="AP118" i="21"/>
  <c r="AP119" i="21"/>
  <c r="AP120" i="21"/>
  <c r="AP121" i="21"/>
  <c r="AP122" i="21"/>
  <c r="AP123" i="21"/>
  <c r="AP124" i="21"/>
  <c r="AP125" i="21"/>
  <c r="AP126" i="21"/>
  <c r="AP127" i="21"/>
  <c r="AP128" i="21"/>
  <c r="AP129" i="21"/>
  <c r="AP130" i="21"/>
  <c r="AP131" i="21"/>
  <c r="AP132" i="21"/>
  <c r="AP133" i="21"/>
  <c r="AP134" i="21"/>
  <c r="AP135" i="21"/>
  <c r="AP136" i="21"/>
  <c r="AP137" i="21"/>
  <c r="AP138" i="21"/>
  <c r="AP139" i="21"/>
  <c r="AP140" i="21"/>
  <c r="AP141" i="21"/>
  <c r="AP142" i="21"/>
  <c r="AP143" i="21"/>
  <c r="AP144" i="21"/>
  <c r="AP145" i="21"/>
  <c r="AP146" i="21"/>
  <c r="AP147" i="21"/>
  <c r="AP148" i="21"/>
  <c r="AP149" i="21"/>
  <c r="AP150" i="21"/>
  <c r="AP151" i="21"/>
  <c r="AP152" i="21"/>
  <c r="AP153" i="21"/>
  <c r="AP154" i="21"/>
  <c r="AP155" i="21"/>
  <c r="AP156" i="21"/>
  <c r="AP157" i="21"/>
  <c r="AP158" i="21"/>
  <c r="AP159" i="21"/>
  <c r="AP160" i="21"/>
  <c r="AP161" i="21"/>
  <c r="AP162" i="21"/>
  <c r="AP163" i="21"/>
  <c r="AP164" i="21"/>
  <c r="AP165" i="21"/>
  <c r="AP166" i="21"/>
  <c r="AP167" i="21"/>
  <c r="AP168" i="21"/>
  <c r="AP169" i="21"/>
  <c r="AP170" i="21"/>
  <c r="AP171" i="21"/>
  <c r="AP172" i="21"/>
  <c r="AP173" i="21"/>
  <c r="AP174" i="21"/>
  <c r="AP175" i="21"/>
  <c r="AP176" i="21"/>
  <c r="AP177" i="21"/>
  <c r="AP178" i="21"/>
  <c r="AP179" i="21"/>
  <c r="AP180" i="21"/>
  <c r="AP181" i="21"/>
  <c r="AP182" i="21"/>
  <c r="AP183" i="21"/>
  <c r="AP184" i="21"/>
  <c r="AP185" i="21"/>
  <c r="AP186" i="21"/>
  <c r="AP187" i="21"/>
  <c r="AP188" i="21"/>
  <c r="AP189" i="21"/>
  <c r="AP190" i="21"/>
  <c r="AP191" i="21"/>
  <c r="AP192" i="21"/>
  <c r="AP193" i="21"/>
  <c r="AP194" i="21"/>
  <c r="AP195" i="21"/>
  <c r="AP196" i="21"/>
  <c r="AP197" i="21"/>
  <c r="AP198" i="21"/>
  <c r="AP199" i="21"/>
  <c r="AP200" i="21"/>
  <c r="AP201" i="21"/>
  <c r="AP202" i="21"/>
  <c r="AP203" i="21"/>
  <c r="AP204" i="21"/>
  <c r="AP205" i="21"/>
  <c r="AP206" i="21"/>
  <c r="AP207" i="21"/>
  <c r="AP208" i="21"/>
  <c r="AP209" i="21"/>
  <c r="AP210" i="21"/>
  <c r="AP211" i="21"/>
  <c r="AP212" i="21"/>
  <c r="AP213" i="21"/>
  <c r="AP214" i="21"/>
  <c r="AP215" i="21"/>
  <c r="AP216" i="21"/>
  <c r="AP217" i="21"/>
  <c r="AP218" i="21"/>
  <c r="AP219" i="21"/>
  <c r="AP220" i="21"/>
  <c r="AP221" i="21"/>
  <c r="AP222" i="21"/>
  <c r="AP223" i="21"/>
  <c r="AP224" i="21"/>
  <c r="AP225" i="21"/>
  <c r="AP226" i="21"/>
  <c r="AP227" i="21"/>
  <c r="AP228" i="21"/>
  <c r="AP229" i="21"/>
  <c r="AP230" i="21"/>
  <c r="AP231" i="21"/>
  <c r="AP232" i="21"/>
  <c r="AP233" i="21"/>
  <c r="AP234" i="21"/>
  <c r="AP235" i="21"/>
  <c r="AP236" i="21"/>
  <c r="AP237" i="21"/>
  <c r="AP238" i="21"/>
  <c r="AP239" i="21"/>
  <c r="AP240" i="21"/>
  <c r="AP241" i="21"/>
  <c r="AP242" i="21"/>
  <c r="AP243" i="21"/>
  <c r="AP244" i="21"/>
  <c r="AP245" i="21"/>
  <c r="AP246" i="21"/>
  <c r="AP247" i="21"/>
  <c r="AP248" i="21"/>
  <c r="AP249" i="21"/>
  <c r="AP250" i="21"/>
  <c r="AP251" i="21"/>
  <c r="AP252" i="21"/>
  <c r="AP253" i="21"/>
  <c r="AP254" i="21"/>
  <c r="AP255" i="21"/>
  <c r="AP256" i="21"/>
  <c r="AP257" i="21"/>
  <c r="AP258" i="21"/>
  <c r="AP259" i="21"/>
  <c r="AP260" i="21"/>
  <c r="AP261" i="21"/>
  <c r="AP262" i="21"/>
  <c r="AP263" i="21"/>
  <c r="AP264" i="21"/>
  <c r="AP265" i="21"/>
  <c r="AP266" i="21"/>
  <c r="AP267" i="21"/>
  <c r="AP268" i="21"/>
  <c r="AP269" i="21"/>
  <c r="AP270" i="21"/>
  <c r="AP271" i="21"/>
  <c r="AP272" i="21"/>
  <c r="AP273" i="21"/>
  <c r="AP274" i="21"/>
  <c r="AP275" i="21"/>
  <c r="AP276" i="21"/>
  <c r="AP277" i="21"/>
  <c r="AP278" i="21"/>
  <c r="AP279" i="21"/>
  <c r="AP280" i="21"/>
  <c r="AP281" i="21"/>
  <c r="AP282" i="21"/>
  <c r="AP283" i="21"/>
  <c r="AP284" i="21"/>
  <c r="AP285" i="21"/>
  <c r="AP286" i="21"/>
  <c r="AP287" i="21"/>
  <c r="AP288" i="21"/>
  <c r="AP289" i="21"/>
  <c r="AP290" i="21"/>
  <c r="AP291" i="21"/>
  <c r="AP292" i="21"/>
  <c r="AP293" i="21"/>
  <c r="AP294" i="21"/>
  <c r="AP295" i="21"/>
  <c r="AP296" i="21"/>
  <c r="AP297" i="21"/>
  <c r="AP298" i="21"/>
  <c r="AP299" i="21"/>
  <c r="AP300" i="21"/>
  <c r="AP301" i="21"/>
  <c r="AP302" i="21"/>
  <c r="AP303" i="21"/>
  <c r="AP304" i="21"/>
  <c r="AP305" i="21"/>
  <c r="AP306" i="21"/>
  <c r="AP307" i="21"/>
  <c r="AP308" i="21"/>
  <c r="AP309" i="21"/>
  <c r="AP313" i="21"/>
  <c r="AP314" i="21"/>
  <c r="AP315" i="21"/>
  <c r="AP316" i="21"/>
  <c r="AP317" i="21"/>
  <c r="AP318" i="21"/>
  <c r="AP319" i="21"/>
  <c r="AP320" i="21"/>
  <c r="AP321" i="21"/>
  <c r="AP322" i="21"/>
  <c r="AP323" i="21"/>
  <c r="AP324" i="21"/>
  <c r="AP325" i="21"/>
  <c r="AP326" i="21"/>
  <c r="AP328" i="21"/>
  <c r="AP329" i="21"/>
  <c r="AP330" i="21"/>
  <c r="AP331" i="21"/>
  <c r="AP332" i="21"/>
  <c r="AP333" i="21"/>
  <c r="AP334" i="21"/>
  <c r="AP335" i="21"/>
  <c r="AP336" i="21"/>
  <c r="AP337" i="21"/>
  <c r="AP338" i="21"/>
  <c r="AP339" i="21"/>
  <c r="AP340" i="21"/>
  <c r="AP341" i="21"/>
  <c r="AP342" i="21"/>
  <c r="AP343" i="21"/>
  <c r="AP344" i="21"/>
  <c r="AP345" i="21"/>
  <c r="AP346" i="21"/>
  <c r="AP347" i="21"/>
  <c r="AP348" i="21"/>
  <c r="AP349" i="21"/>
  <c r="AP350" i="21"/>
  <c r="AP351" i="21"/>
  <c r="AP352" i="21"/>
  <c r="AP353" i="21"/>
  <c r="AP354" i="21"/>
  <c r="AP355" i="21"/>
  <c r="AP356" i="21"/>
  <c r="AP357" i="21"/>
  <c r="AP358" i="21"/>
  <c r="AP359" i="21"/>
  <c r="AP360" i="21"/>
  <c r="AP361" i="21"/>
  <c r="AP362" i="21"/>
  <c r="AP363" i="21"/>
  <c r="AP364" i="21"/>
  <c r="AP365" i="21"/>
  <c r="AP366" i="21"/>
  <c r="AP367" i="21"/>
  <c r="AP368" i="21"/>
  <c r="AP369" i="21"/>
  <c r="AP370" i="21"/>
  <c r="AP371" i="21"/>
  <c r="AP372" i="21"/>
  <c r="AP373" i="21"/>
  <c r="AP374" i="21"/>
  <c r="AP375" i="21"/>
  <c r="AP376" i="21"/>
  <c r="AP377" i="21"/>
  <c r="AP378" i="21"/>
  <c r="AP379" i="21"/>
  <c r="AP380" i="21"/>
  <c r="AP381" i="21"/>
  <c r="AP382" i="21"/>
  <c r="AP383" i="21"/>
  <c r="AP384" i="21"/>
  <c r="AP385" i="21"/>
  <c r="AP386" i="21"/>
  <c r="AP387" i="21"/>
  <c r="AP388" i="21"/>
  <c r="AP389" i="21"/>
  <c r="AP390" i="21"/>
  <c r="AP391" i="21"/>
  <c r="AP392" i="21"/>
  <c r="AP393" i="21"/>
  <c r="AP394" i="21"/>
  <c r="AP395" i="21"/>
  <c r="AP396" i="21"/>
  <c r="AP397" i="21"/>
  <c r="AP398" i="21"/>
  <c r="AP399" i="21"/>
  <c r="AP400" i="21"/>
  <c r="AP401" i="21"/>
  <c r="AP402" i="21"/>
  <c r="AP403" i="21"/>
  <c r="AP404" i="21"/>
  <c r="AP405" i="21"/>
  <c r="AP406" i="21"/>
  <c r="AP407" i="21"/>
  <c r="AP408" i="21"/>
  <c r="AP409" i="21"/>
  <c r="AP410" i="21"/>
  <c r="AP411" i="21"/>
  <c r="AP412" i="21"/>
  <c r="AP413" i="21"/>
  <c r="AP414" i="21"/>
  <c r="AP415" i="21"/>
  <c r="AP416" i="21"/>
  <c r="AP417" i="21"/>
  <c r="AP418" i="21"/>
  <c r="AP419" i="21"/>
  <c r="AP420" i="21"/>
  <c r="AP421" i="21"/>
  <c r="AP422" i="21"/>
  <c r="AP423" i="21"/>
  <c r="AP424" i="21"/>
  <c r="AP425" i="21"/>
  <c r="AP426" i="21"/>
  <c r="AP427" i="21"/>
  <c r="AP428" i="21"/>
  <c r="AP429" i="21"/>
  <c r="AP430" i="21"/>
  <c r="AP431" i="21"/>
  <c r="AP432" i="21"/>
  <c r="AP433" i="21"/>
  <c r="AP434" i="21"/>
  <c r="AP435" i="21"/>
  <c r="AP436" i="21"/>
  <c r="CD10" i="21"/>
  <c r="CD9" i="21"/>
  <c r="CD8" i="21"/>
  <c r="CD7" i="21"/>
  <c r="CD6" i="21"/>
  <c r="CD5" i="21"/>
  <c r="AM6" i="21"/>
  <c r="AM7" i="21"/>
  <c r="AM8" i="21"/>
  <c r="AM9" i="21"/>
  <c r="AM10" i="21"/>
  <c r="AM11" i="21"/>
  <c r="AM12" i="21"/>
  <c r="AM13" i="21"/>
  <c r="AM14" i="21"/>
  <c r="AM15" i="21"/>
  <c r="AM16" i="21"/>
  <c r="AM17" i="21"/>
  <c r="AM18" i="21"/>
  <c r="AM19" i="21"/>
  <c r="AM20" i="21"/>
  <c r="AM21" i="21"/>
  <c r="AM22" i="21"/>
  <c r="AM23" i="21"/>
  <c r="AM24" i="21"/>
  <c r="AM25" i="21"/>
  <c r="AM26" i="21"/>
  <c r="AM27" i="21"/>
  <c r="AM28" i="21"/>
  <c r="AM29" i="21"/>
  <c r="AM30" i="21"/>
  <c r="AM31" i="21"/>
  <c r="AM32" i="21"/>
  <c r="AM33" i="21"/>
  <c r="AM34" i="21"/>
  <c r="AM35" i="21"/>
  <c r="AM36" i="21"/>
  <c r="AM37" i="21"/>
  <c r="AM38" i="21"/>
  <c r="AM39" i="21"/>
  <c r="AM40" i="21"/>
  <c r="AM41" i="21"/>
  <c r="AM42" i="21"/>
  <c r="AM43" i="21"/>
  <c r="AM44" i="21"/>
  <c r="AM45" i="21"/>
  <c r="AM46" i="21"/>
  <c r="AM47" i="21"/>
  <c r="AM48" i="21"/>
  <c r="AM49" i="21"/>
  <c r="AM50" i="21"/>
  <c r="AM51" i="21"/>
  <c r="AM52" i="21"/>
  <c r="AM53" i="21"/>
  <c r="AM54" i="21"/>
  <c r="AM55" i="21"/>
  <c r="AM56" i="21"/>
  <c r="AM57" i="21"/>
  <c r="AM58" i="21"/>
  <c r="AM59" i="21"/>
  <c r="AM60" i="21"/>
  <c r="AM61" i="21"/>
  <c r="AM62" i="21"/>
  <c r="AM63" i="21"/>
  <c r="AM64" i="21"/>
  <c r="AM65" i="21"/>
  <c r="AM66" i="21"/>
  <c r="AM67" i="21"/>
  <c r="AM68" i="21"/>
  <c r="AM69" i="21"/>
  <c r="AM70" i="21"/>
  <c r="AM71" i="21"/>
  <c r="AM72" i="21"/>
  <c r="AM73" i="21"/>
  <c r="AM74" i="21"/>
  <c r="AM75" i="21"/>
  <c r="AM76" i="21"/>
  <c r="AM77" i="21"/>
  <c r="AM78" i="21"/>
  <c r="AM79" i="21"/>
  <c r="AM80" i="21"/>
  <c r="AM81" i="21"/>
  <c r="AM82" i="21"/>
  <c r="AM83" i="21"/>
  <c r="AM84" i="21"/>
  <c r="AM85" i="21"/>
  <c r="AM86" i="21"/>
  <c r="AM87" i="21"/>
  <c r="AM88" i="21"/>
  <c r="AM89" i="21"/>
  <c r="AM90" i="21"/>
  <c r="AM91" i="21"/>
  <c r="AM92" i="21"/>
  <c r="AM93" i="21"/>
  <c r="AM94" i="21"/>
  <c r="AM95" i="21"/>
  <c r="AM96" i="21"/>
  <c r="AM97" i="21"/>
  <c r="AM98" i="21"/>
  <c r="AM99" i="21"/>
  <c r="AM100" i="21"/>
  <c r="AM101" i="21"/>
  <c r="AM102" i="21"/>
  <c r="AM103" i="21"/>
  <c r="AM104" i="21"/>
  <c r="AM105" i="21"/>
  <c r="AM106" i="21"/>
  <c r="AM107" i="21"/>
  <c r="AM108" i="21"/>
  <c r="AM109" i="21"/>
  <c r="AM110" i="21"/>
  <c r="AM111" i="21"/>
  <c r="AM112" i="21"/>
  <c r="AM113" i="21"/>
  <c r="AM114" i="21"/>
  <c r="AM115" i="21"/>
  <c r="AM116" i="21"/>
  <c r="AM117" i="21"/>
  <c r="AM118" i="21"/>
  <c r="AM119" i="21"/>
  <c r="AM120" i="21"/>
  <c r="AM121" i="21"/>
  <c r="AM122" i="21"/>
  <c r="AM123" i="21"/>
  <c r="AM124" i="21"/>
  <c r="AM125" i="21"/>
  <c r="AM126" i="21"/>
  <c r="AM127" i="21"/>
  <c r="AM128" i="21"/>
  <c r="AM129" i="21"/>
  <c r="AM130" i="21"/>
  <c r="AM131" i="21"/>
  <c r="AM132" i="21"/>
  <c r="AM133" i="21"/>
  <c r="AM134" i="21"/>
  <c r="AM135" i="21"/>
  <c r="AM136" i="21"/>
  <c r="AM137" i="21"/>
  <c r="AM138" i="21"/>
  <c r="AM139" i="21"/>
  <c r="AM140" i="21"/>
  <c r="AM141" i="21"/>
  <c r="AM142" i="21"/>
  <c r="AM143" i="21"/>
  <c r="AM144" i="21"/>
  <c r="AM145" i="21"/>
  <c r="AM146" i="21"/>
  <c r="AM147" i="21"/>
  <c r="AM148" i="21"/>
  <c r="AM149" i="21"/>
  <c r="AM150" i="21"/>
  <c r="AM151" i="21"/>
  <c r="AM152" i="21"/>
  <c r="AM153" i="21"/>
  <c r="AM154" i="21"/>
  <c r="AM155" i="21"/>
  <c r="AM156" i="21"/>
  <c r="AM157" i="21"/>
  <c r="AM158" i="21"/>
  <c r="AM159" i="21"/>
  <c r="AM160" i="21"/>
  <c r="AM161" i="21"/>
  <c r="AM162" i="21"/>
  <c r="AM163" i="21"/>
  <c r="AM164" i="21"/>
  <c r="AM165" i="21"/>
  <c r="AM166" i="21"/>
  <c r="AM167" i="21"/>
  <c r="AM168" i="21"/>
  <c r="AM169" i="21"/>
  <c r="AM170" i="21"/>
  <c r="AM171" i="21"/>
  <c r="AM172" i="21"/>
  <c r="AM173" i="21"/>
  <c r="AM174" i="21"/>
  <c r="AM175" i="21"/>
  <c r="AM176" i="21"/>
  <c r="AM177" i="21"/>
  <c r="AM178" i="21"/>
  <c r="AM179" i="21"/>
  <c r="AM180" i="21"/>
  <c r="AM181" i="21"/>
  <c r="AM182" i="21"/>
  <c r="AM183" i="21"/>
  <c r="AM184" i="21"/>
  <c r="AM185" i="21"/>
  <c r="AM186" i="21"/>
  <c r="AM187" i="21"/>
  <c r="AM188" i="21"/>
  <c r="AM189" i="21"/>
  <c r="AM190" i="21"/>
  <c r="AM191" i="21"/>
  <c r="AM192" i="21"/>
  <c r="AM193" i="21"/>
  <c r="AM194" i="21"/>
  <c r="AM195" i="21"/>
  <c r="AM196" i="21"/>
  <c r="AM197" i="21"/>
  <c r="AM198" i="21"/>
  <c r="AM199" i="21"/>
  <c r="AM200" i="21"/>
  <c r="AM201" i="21"/>
  <c r="AM202" i="21"/>
  <c r="AM203" i="21"/>
  <c r="AM204" i="21"/>
  <c r="AM205" i="21"/>
  <c r="AM206" i="21"/>
  <c r="AM207" i="21"/>
  <c r="AM208" i="21"/>
  <c r="AM209" i="21"/>
  <c r="AM210" i="21"/>
  <c r="AM211" i="21"/>
  <c r="AM212" i="21"/>
  <c r="AM213" i="21"/>
  <c r="AM214" i="21"/>
  <c r="AM215" i="21"/>
  <c r="AM216" i="21"/>
  <c r="AM217" i="21"/>
  <c r="AM218" i="21"/>
  <c r="AM219" i="21"/>
  <c r="AM220" i="21"/>
  <c r="AM221" i="21"/>
  <c r="AM222" i="21"/>
  <c r="AM223" i="21"/>
  <c r="AM224" i="21"/>
  <c r="AM225" i="21"/>
  <c r="AM226" i="21"/>
  <c r="AM227" i="21"/>
  <c r="AM228" i="21"/>
  <c r="AM229" i="21"/>
  <c r="AM230" i="21"/>
  <c r="AM231" i="21"/>
  <c r="AM232" i="21"/>
  <c r="AM233" i="21"/>
  <c r="AM234" i="21"/>
  <c r="AM235" i="21"/>
  <c r="AM236" i="21"/>
  <c r="AM237" i="21"/>
  <c r="AM238" i="21"/>
  <c r="AM239" i="21"/>
  <c r="AM240" i="21"/>
  <c r="AM241" i="21"/>
  <c r="AM242" i="21"/>
  <c r="AM243" i="21"/>
  <c r="AM244" i="21"/>
  <c r="AM245" i="21"/>
  <c r="AM246" i="21"/>
  <c r="AM247" i="21"/>
  <c r="AM248" i="21"/>
  <c r="AM249" i="21"/>
  <c r="AM250" i="21"/>
  <c r="AM251" i="21"/>
  <c r="AM252" i="21"/>
  <c r="AM253" i="21"/>
  <c r="AM254" i="21"/>
  <c r="AM255" i="21"/>
  <c r="AM256" i="21"/>
  <c r="AM257" i="21"/>
  <c r="AM258" i="21"/>
  <c r="AM259" i="21"/>
  <c r="AM260" i="21"/>
  <c r="AM261" i="21"/>
  <c r="AM262" i="21"/>
  <c r="AM263" i="21"/>
  <c r="AM264" i="21"/>
  <c r="AM265" i="21"/>
  <c r="AM266" i="21"/>
  <c r="AM267" i="21"/>
  <c r="AM268" i="21"/>
  <c r="AM269" i="21"/>
  <c r="AM270" i="21"/>
  <c r="AM271" i="21"/>
  <c r="AM272" i="21"/>
  <c r="AM273" i="21"/>
  <c r="AM274" i="21"/>
  <c r="AM275" i="21"/>
  <c r="AM276" i="21"/>
  <c r="AM277" i="21"/>
  <c r="AM278" i="21"/>
  <c r="AM279" i="21"/>
  <c r="AM280" i="21"/>
  <c r="AM281" i="21"/>
  <c r="AM282" i="21"/>
  <c r="AM283" i="21"/>
  <c r="AM284" i="21"/>
  <c r="AM285" i="21"/>
  <c r="AM286" i="21"/>
  <c r="AM287" i="21"/>
  <c r="AM288" i="21"/>
  <c r="AM289" i="21"/>
  <c r="AM290" i="21"/>
  <c r="AM291" i="21"/>
  <c r="AM292" i="21"/>
  <c r="AM293" i="21"/>
  <c r="AM294" i="21"/>
  <c r="AM295" i="21"/>
  <c r="AM296" i="21"/>
  <c r="AM297" i="21"/>
  <c r="AM298" i="21"/>
  <c r="AM299" i="21"/>
  <c r="AM300" i="21"/>
  <c r="AM301" i="21"/>
  <c r="AM302" i="21"/>
  <c r="AM303" i="21"/>
  <c r="AM304" i="21"/>
  <c r="AM305" i="21"/>
  <c r="AM306" i="21"/>
  <c r="AM307" i="21"/>
  <c r="AM308" i="21"/>
  <c r="AM309" i="21"/>
  <c r="AM313" i="21"/>
  <c r="AM314" i="21"/>
  <c r="AM315" i="21"/>
  <c r="AM316" i="21"/>
  <c r="AM317" i="21"/>
  <c r="AM318" i="21"/>
  <c r="AM319" i="21"/>
  <c r="AM320" i="21"/>
  <c r="AM321" i="21"/>
  <c r="AM322" i="21"/>
  <c r="AM323" i="21"/>
  <c r="AM324" i="21"/>
  <c r="AM325" i="21"/>
  <c r="AM326" i="21"/>
  <c r="AM328" i="21"/>
  <c r="AM329" i="21"/>
  <c r="AM330" i="21"/>
  <c r="AM331" i="21"/>
  <c r="AM332" i="21"/>
  <c r="AM333" i="21"/>
  <c r="AM334" i="21"/>
  <c r="AM335" i="21"/>
  <c r="AM336" i="21"/>
  <c r="AM337" i="21"/>
  <c r="AM338" i="21"/>
  <c r="AM339" i="21"/>
  <c r="AM340" i="21"/>
  <c r="AM341" i="21"/>
  <c r="AM342" i="21"/>
  <c r="AM343" i="21"/>
  <c r="AM344" i="21"/>
  <c r="AM345" i="21"/>
  <c r="AM346" i="21"/>
  <c r="AM347" i="21"/>
  <c r="AM348" i="21"/>
  <c r="AM349" i="21"/>
  <c r="AM350" i="21"/>
  <c r="AM351" i="21"/>
  <c r="AM352" i="21"/>
  <c r="AM353" i="21"/>
  <c r="AM354" i="21"/>
  <c r="AM355" i="21"/>
  <c r="AM356" i="21"/>
  <c r="AM357" i="21"/>
  <c r="AM358" i="21"/>
  <c r="AM359" i="21"/>
  <c r="AM360" i="21"/>
  <c r="AM361" i="21"/>
  <c r="AM362" i="21"/>
  <c r="AM363" i="21"/>
  <c r="AM364" i="21"/>
  <c r="AM365" i="21"/>
  <c r="AM366" i="21"/>
  <c r="AM367" i="21"/>
  <c r="AM368" i="21"/>
  <c r="AM369" i="21"/>
  <c r="AM370" i="21"/>
  <c r="AM371" i="21"/>
  <c r="AM372" i="21"/>
  <c r="AM373" i="21"/>
  <c r="AM374" i="21"/>
  <c r="AM375" i="21"/>
  <c r="AM376" i="21"/>
  <c r="AM377" i="21"/>
  <c r="AM378" i="21"/>
  <c r="AM379" i="21"/>
  <c r="AM380" i="21"/>
  <c r="AM381" i="21"/>
  <c r="AM382" i="21"/>
  <c r="AM383" i="21"/>
  <c r="AM384" i="21"/>
  <c r="AM385" i="21"/>
  <c r="AM386" i="21"/>
  <c r="AM387" i="21"/>
  <c r="AM388" i="21"/>
  <c r="AM389" i="21"/>
  <c r="AM390" i="21"/>
  <c r="AM391" i="21"/>
  <c r="AM392" i="21"/>
  <c r="AM393" i="21"/>
  <c r="AM394" i="21"/>
  <c r="AM395" i="21"/>
  <c r="AM396" i="21"/>
  <c r="AM397" i="21"/>
  <c r="AM398" i="21"/>
  <c r="AM399" i="21"/>
  <c r="AM400" i="21"/>
  <c r="AM401" i="21"/>
  <c r="AM402" i="21"/>
  <c r="AM403" i="21"/>
  <c r="AM404" i="21"/>
  <c r="AM405" i="21"/>
  <c r="AM406" i="21"/>
  <c r="AM407" i="21"/>
  <c r="AM408" i="21"/>
  <c r="AM409" i="21"/>
  <c r="AM410" i="21"/>
  <c r="AM411" i="21"/>
  <c r="AM412" i="21"/>
  <c r="AM413" i="21"/>
  <c r="AM414" i="21"/>
  <c r="AM415" i="21"/>
  <c r="AM416" i="21"/>
  <c r="AM417" i="21"/>
  <c r="AM418" i="21"/>
  <c r="AM419" i="21"/>
  <c r="AM420" i="21"/>
  <c r="AM421" i="21"/>
  <c r="AM422" i="21"/>
  <c r="AM423" i="21"/>
  <c r="AM424" i="21"/>
  <c r="AM425" i="21"/>
  <c r="AM426" i="21"/>
  <c r="AM427" i="21"/>
  <c r="AM428" i="21"/>
  <c r="AM429" i="21"/>
  <c r="AM430" i="21"/>
  <c r="AM431" i="21"/>
  <c r="AM432" i="21"/>
  <c r="AM433" i="21"/>
  <c r="AM434" i="21"/>
  <c r="AM435" i="21"/>
  <c r="AM436" i="21"/>
  <c r="CC10" i="21"/>
  <c r="CC9" i="21"/>
  <c r="CC8" i="21"/>
  <c r="CC7" i="21"/>
  <c r="CC6" i="21"/>
  <c r="CC5" i="21"/>
  <c r="AJ6" i="21"/>
  <c r="AJ7" i="21"/>
  <c r="AJ8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33" i="21"/>
  <c r="AJ34" i="21"/>
  <c r="AJ35" i="21"/>
  <c r="AJ36" i="21"/>
  <c r="AJ37" i="21"/>
  <c r="AJ38" i="21"/>
  <c r="AJ39" i="21"/>
  <c r="AJ40" i="21"/>
  <c r="AJ41" i="21"/>
  <c r="AJ42" i="21"/>
  <c r="AJ43" i="21"/>
  <c r="AJ44" i="21"/>
  <c r="AJ45" i="21"/>
  <c r="AJ46" i="21"/>
  <c r="AJ47" i="21"/>
  <c r="AJ48" i="21"/>
  <c r="AJ49" i="21"/>
  <c r="AJ50" i="21"/>
  <c r="AJ51" i="21"/>
  <c r="AJ52" i="21"/>
  <c r="AJ53" i="21"/>
  <c r="AJ54" i="21"/>
  <c r="AJ55" i="21"/>
  <c r="AJ56" i="21"/>
  <c r="AJ57" i="21"/>
  <c r="AJ58" i="21"/>
  <c r="AJ59" i="21"/>
  <c r="AJ60" i="21"/>
  <c r="AJ61" i="21"/>
  <c r="AJ62" i="21"/>
  <c r="AJ63" i="21"/>
  <c r="AJ64" i="21"/>
  <c r="AJ65" i="21"/>
  <c r="AJ66" i="21"/>
  <c r="AJ67" i="21"/>
  <c r="AJ68" i="21"/>
  <c r="AJ69" i="21"/>
  <c r="AJ70" i="21"/>
  <c r="AJ71" i="21"/>
  <c r="AJ72" i="21"/>
  <c r="AJ73" i="21"/>
  <c r="AJ74" i="21"/>
  <c r="AJ75" i="21"/>
  <c r="AJ76" i="21"/>
  <c r="AJ77" i="21"/>
  <c r="AJ78" i="21"/>
  <c r="AJ79" i="21"/>
  <c r="AJ80" i="21"/>
  <c r="AJ81" i="21"/>
  <c r="AJ82" i="21"/>
  <c r="AJ83" i="21"/>
  <c r="AJ84" i="21"/>
  <c r="AJ85" i="21"/>
  <c r="AJ86" i="21"/>
  <c r="AJ87" i="21"/>
  <c r="AJ88" i="21"/>
  <c r="AJ89" i="21"/>
  <c r="AJ90" i="21"/>
  <c r="AJ91" i="21"/>
  <c r="AJ92" i="21"/>
  <c r="AJ93" i="21"/>
  <c r="AJ94" i="21"/>
  <c r="AJ95" i="21"/>
  <c r="AJ96" i="21"/>
  <c r="AJ97" i="21"/>
  <c r="AJ98" i="21"/>
  <c r="AJ99" i="21"/>
  <c r="AJ100" i="21"/>
  <c r="AJ101" i="21"/>
  <c r="AJ102" i="21"/>
  <c r="AJ103" i="21"/>
  <c r="AJ104" i="21"/>
  <c r="AJ105" i="21"/>
  <c r="AJ106" i="21"/>
  <c r="AJ107" i="21"/>
  <c r="AJ108" i="21"/>
  <c r="AJ109" i="21"/>
  <c r="AJ110" i="21"/>
  <c r="AJ111" i="21"/>
  <c r="AJ112" i="21"/>
  <c r="AJ113" i="21"/>
  <c r="AJ114" i="21"/>
  <c r="AJ115" i="21"/>
  <c r="AJ116" i="21"/>
  <c r="AJ117" i="21"/>
  <c r="AJ118" i="21"/>
  <c r="AJ119" i="21"/>
  <c r="AJ120" i="21"/>
  <c r="AJ121" i="21"/>
  <c r="AJ122" i="21"/>
  <c r="AJ123" i="21"/>
  <c r="AJ124" i="21"/>
  <c r="AJ125" i="21"/>
  <c r="AJ126" i="21"/>
  <c r="AJ127" i="21"/>
  <c r="AJ128" i="21"/>
  <c r="AJ129" i="21"/>
  <c r="AJ130" i="21"/>
  <c r="AJ131" i="21"/>
  <c r="AJ132" i="21"/>
  <c r="AJ133" i="21"/>
  <c r="AJ134" i="21"/>
  <c r="AJ135" i="21"/>
  <c r="AJ136" i="21"/>
  <c r="AJ137" i="21"/>
  <c r="AJ138" i="21"/>
  <c r="AJ139" i="21"/>
  <c r="AJ140" i="21"/>
  <c r="AJ141" i="21"/>
  <c r="AJ142" i="21"/>
  <c r="AJ143" i="21"/>
  <c r="AJ144" i="21"/>
  <c r="AJ145" i="21"/>
  <c r="AJ146" i="21"/>
  <c r="AJ147" i="21"/>
  <c r="AJ148" i="21"/>
  <c r="AJ149" i="21"/>
  <c r="AJ150" i="21"/>
  <c r="AJ151" i="21"/>
  <c r="AJ152" i="21"/>
  <c r="AJ153" i="21"/>
  <c r="AJ154" i="21"/>
  <c r="AJ155" i="21"/>
  <c r="AJ156" i="21"/>
  <c r="AJ157" i="21"/>
  <c r="AJ158" i="21"/>
  <c r="AJ159" i="21"/>
  <c r="AJ160" i="21"/>
  <c r="AJ161" i="21"/>
  <c r="AJ162" i="21"/>
  <c r="AJ163" i="21"/>
  <c r="AJ164" i="21"/>
  <c r="AJ165" i="21"/>
  <c r="AJ166" i="21"/>
  <c r="AJ167" i="21"/>
  <c r="AJ168" i="21"/>
  <c r="AJ169" i="21"/>
  <c r="AJ170" i="21"/>
  <c r="AJ171" i="21"/>
  <c r="AJ172" i="21"/>
  <c r="AJ173" i="21"/>
  <c r="AJ174" i="21"/>
  <c r="AJ175" i="21"/>
  <c r="AJ176" i="21"/>
  <c r="AJ177" i="21"/>
  <c r="AJ178" i="21"/>
  <c r="AJ179" i="21"/>
  <c r="AJ180" i="21"/>
  <c r="AJ181" i="21"/>
  <c r="AJ182" i="21"/>
  <c r="AJ183" i="21"/>
  <c r="AJ184" i="21"/>
  <c r="AJ185" i="21"/>
  <c r="AJ186" i="21"/>
  <c r="AJ187" i="21"/>
  <c r="AJ188" i="21"/>
  <c r="AJ189" i="21"/>
  <c r="AJ190" i="21"/>
  <c r="AJ191" i="21"/>
  <c r="AJ192" i="21"/>
  <c r="AJ193" i="21"/>
  <c r="AJ194" i="21"/>
  <c r="AJ195" i="21"/>
  <c r="AJ196" i="21"/>
  <c r="AJ197" i="21"/>
  <c r="AJ198" i="21"/>
  <c r="AJ199" i="21"/>
  <c r="AJ200" i="21"/>
  <c r="AJ201" i="21"/>
  <c r="AJ202" i="21"/>
  <c r="AJ203" i="21"/>
  <c r="AJ204" i="21"/>
  <c r="AJ205" i="21"/>
  <c r="AJ206" i="21"/>
  <c r="AJ207" i="21"/>
  <c r="AJ208" i="21"/>
  <c r="AJ209" i="21"/>
  <c r="AJ210" i="21"/>
  <c r="AJ211" i="21"/>
  <c r="AJ212" i="21"/>
  <c r="AJ213" i="21"/>
  <c r="AJ214" i="21"/>
  <c r="AJ215" i="21"/>
  <c r="AJ216" i="21"/>
  <c r="AJ217" i="21"/>
  <c r="AJ218" i="21"/>
  <c r="AJ219" i="21"/>
  <c r="AJ220" i="21"/>
  <c r="AJ221" i="21"/>
  <c r="AJ222" i="21"/>
  <c r="AJ223" i="21"/>
  <c r="AJ224" i="21"/>
  <c r="AJ225" i="21"/>
  <c r="AJ226" i="21"/>
  <c r="AJ227" i="21"/>
  <c r="AJ228" i="21"/>
  <c r="AJ229" i="21"/>
  <c r="AJ230" i="21"/>
  <c r="AJ231" i="21"/>
  <c r="AJ232" i="21"/>
  <c r="AJ233" i="21"/>
  <c r="AJ234" i="21"/>
  <c r="AJ235" i="21"/>
  <c r="AJ236" i="21"/>
  <c r="AJ237" i="21"/>
  <c r="AJ238" i="21"/>
  <c r="AJ239" i="21"/>
  <c r="AJ240" i="21"/>
  <c r="AJ241" i="21"/>
  <c r="AJ242" i="21"/>
  <c r="AJ243" i="21"/>
  <c r="AJ244" i="21"/>
  <c r="AJ245" i="21"/>
  <c r="AJ246" i="21"/>
  <c r="AJ247" i="21"/>
  <c r="AJ248" i="21"/>
  <c r="AJ249" i="21"/>
  <c r="AJ250" i="21"/>
  <c r="AJ251" i="21"/>
  <c r="AJ252" i="21"/>
  <c r="AJ253" i="21"/>
  <c r="AJ254" i="21"/>
  <c r="AJ255" i="21"/>
  <c r="AJ256" i="21"/>
  <c r="AJ257" i="21"/>
  <c r="AJ258" i="21"/>
  <c r="AJ259" i="21"/>
  <c r="AJ260" i="21"/>
  <c r="AJ261" i="21"/>
  <c r="AJ262" i="21"/>
  <c r="AJ263" i="21"/>
  <c r="AJ264" i="21"/>
  <c r="AJ265" i="21"/>
  <c r="AJ266" i="21"/>
  <c r="AJ267" i="21"/>
  <c r="AJ268" i="21"/>
  <c r="AJ269" i="21"/>
  <c r="AJ270" i="21"/>
  <c r="AJ271" i="21"/>
  <c r="AJ272" i="21"/>
  <c r="AJ273" i="21"/>
  <c r="AJ274" i="21"/>
  <c r="AJ275" i="21"/>
  <c r="AJ276" i="21"/>
  <c r="AJ277" i="21"/>
  <c r="AJ278" i="21"/>
  <c r="AJ279" i="21"/>
  <c r="AJ280" i="21"/>
  <c r="AJ281" i="21"/>
  <c r="AJ282" i="21"/>
  <c r="AJ283" i="21"/>
  <c r="AJ284" i="21"/>
  <c r="AJ285" i="21"/>
  <c r="AJ286" i="21"/>
  <c r="AJ287" i="21"/>
  <c r="AJ288" i="21"/>
  <c r="AJ289" i="21"/>
  <c r="AJ290" i="21"/>
  <c r="AJ291" i="21"/>
  <c r="AJ292" i="21"/>
  <c r="AJ293" i="21"/>
  <c r="AJ294" i="21"/>
  <c r="AJ295" i="21"/>
  <c r="AJ296" i="21"/>
  <c r="AJ297" i="21"/>
  <c r="AJ298" i="21"/>
  <c r="AJ299" i="21"/>
  <c r="AJ300" i="21"/>
  <c r="AJ301" i="21"/>
  <c r="AJ302" i="21"/>
  <c r="AJ303" i="21"/>
  <c r="AJ304" i="21"/>
  <c r="AJ305" i="21"/>
  <c r="AJ306" i="21"/>
  <c r="AJ307" i="21"/>
  <c r="AJ308" i="21"/>
  <c r="AJ309" i="21"/>
  <c r="AJ313" i="21"/>
  <c r="AJ314" i="21"/>
  <c r="AJ315" i="21"/>
  <c r="AJ316" i="21"/>
  <c r="AJ317" i="21"/>
  <c r="AJ318" i="21"/>
  <c r="AJ319" i="21"/>
  <c r="AJ320" i="21"/>
  <c r="AJ321" i="21"/>
  <c r="AJ322" i="21"/>
  <c r="AJ323" i="21"/>
  <c r="AJ324" i="21"/>
  <c r="AJ325" i="21"/>
  <c r="AJ326" i="21"/>
  <c r="AJ328" i="21"/>
  <c r="AJ329" i="21"/>
  <c r="AJ330" i="21"/>
  <c r="AJ331" i="21"/>
  <c r="AJ332" i="21"/>
  <c r="AJ333" i="21"/>
  <c r="AJ334" i="21"/>
  <c r="AJ335" i="21"/>
  <c r="AJ336" i="21"/>
  <c r="AJ337" i="21"/>
  <c r="AJ338" i="21"/>
  <c r="AJ339" i="21"/>
  <c r="AJ340" i="21"/>
  <c r="AJ341" i="21"/>
  <c r="AJ342" i="21"/>
  <c r="AJ343" i="21"/>
  <c r="AJ344" i="21"/>
  <c r="AJ345" i="21"/>
  <c r="AJ346" i="21"/>
  <c r="AJ347" i="21"/>
  <c r="AJ348" i="21"/>
  <c r="AJ349" i="21"/>
  <c r="AJ350" i="21"/>
  <c r="AJ351" i="21"/>
  <c r="AJ352" i="21"/>
  <c r="AJ353" i="21"/>
  <c r="AJ354" i="21"/>
  <c r="AJ355" i="21"/>
  <c r="AJ356" i="21"/>
  <c r="AJ357" i="21"/>
  <c r="AJ358" i="21"/>
  <c r="AJ359" i="21"/>
  <c r="AJ360" i="21"/>
  <c r="AJ361" i="21"/>
  <c r="AJ362" i="21"/>
  <c r="AJ363" i="21"/>
  <c r="AJ364" i="21"/>
  <c r="AJ365" i="21"/>
  <c r="AJ366" i="21"/>
  <c r="AJ367" i="21"/>
  <c r="AJ368" i="21"/>
  <c r="AJ369" i="21"/>
  <c r="AJ370" i="21"/>
  <c r="AJ371" i="21"/>
  <c r="AJ372" i="21"/>
  <c r="AJ373" i="21"/>
  <c r="AJ374" i="21"/>
  <c r="AJ375" i="21"/>
  <c r="AJ376" i="21"/>
  <c r="AJ377" i="21"/>
  <c r="AJ378" i="21"/>
  <c r="AJ379" i="21"/>
  <c r="AJ380" i="21"/>
  <c r="AJ381" i="21"/>
  <c r="AJ382" i="21"/>
  <c r="AJ383" i="21"/>
  <c r="AJ384" i="21"/>
  <c r="AJ385" i="21"/>
  <c r="AJ386" i="21"/>
  <c r="AJ387" i="21"/>
  <c r="AJ388" i="21"/>
  <c r="AJ389" i="21"/>
  <c r="AJ390" i="21"/>
  <c r="AJ391" i="21"/>
  <c r="AJ392" i="21"/>
  <c r="AJ393" i="21"/>
  <c r="AJ394" i="21"/>
  <c r="AJ395" i="21"/>
  <c r="AJ396" i="21"/>
  <c r="AJ397" i="21"/>
  <c r="AJ398" i="21"/>
  <c r="AJ399" i="21"/>
  <c r="AJ400" i="21"/>
  <c r="AJ401" i="21"/>
  <c r="AJ402" i="21"/>
  <c r="AJ403" i="21"/>
  <c r="AJ404" i="21"/>
  <c r="AJ405" i="21"/>
  <c r="AJ406" i="21"/>
  <c r="AJ407" i="21"/>
  <c r="AJ408" i="21"/>
  <c r="AJ409" i="21"/>
  <c r="AJ410" i="21"/>
  <c r="AJ411" i="21"/>
  <c r="AJ412" i="21"/>
  <c r="AJ413" i="21"/>
  <c r="AJ414" i="21"/>
  <c r="AJ415" i="21"/>
  <c r="AJ416" i="21"/>
  <c r="AJ417" i="21"/>
  <c r="AJ418" i="21"/>
  <c r="AJ419" i="21"/>
  <c r="AJ420" i="21"/>
  <c r="AJ421" i="21"/>
  <c r="AJ422" i="21"/>
  <c r="AJ423" i="21"/>
  <c r="AJ424" i="21"/>
  <c r="AJ425" i="21"/>
  <c r="AJ426" i="21"/>
  <c r="AJ427" i="21"/>
  <c r="AJ428" i="21"/>
  <c r="AJ429" i="21"/>
  <c r="AJ430" i="21"/>
  <c r="AJ431" i="21"/>
  <c r="AJ432" i="21"/>
  <c r="AJ433" i="21"/>
  <c r="AJ434" i="21"/>
  <c r="AJ435" i="21"/>
  <c r="AJ436" i="21"/>
  <c r="CB10" i="21"/>
  <c r="CB9" i="21"/>
  <c r="CB8" i="21"/>
  <c r="CB7" i="21"/>
  <c r="CB6" i="21"/>
  <c r="CB5" i="21"/>
  <c r="AG6" i="21"/>
  <c r="AG7" i="21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64" i="21"/>
  <c r="AG65" i="21"/>
  <c r="AG66" i="21"/>
  <c r="AG67" i="21"/>
  <c r="AG68" i="21"/>
  <c r="AG69" i="21"/>
  <c r="AG70" i="21"/>
  <c r="AG71" i="21"/>
  <c r="AG72" i="21"/>
  <c r="AG73" i="21"/>
  <c r="AG74" i="21"/>
  <c r="AG75" i="21"/>
  <c r="AG76" i="21"/>
  <c r="AG77" i="21"/>
  <c r="AG78" i="21"/>
  <c r="AG79" i="21"/>
  <c r="AG80" i="21"/>
  <c r="AG81" i="21"/>
  <c r="AG82" i="21"/>
  <c r="AG83" i="21"/>
  <c r="AG84" i="21"/>
  <c r="AG85" i="21"/>
  <c r="AG86" i="21"/>
  <c r="AG87" i="21"/>
  <c r="AG88" i="21"/>
  <c r="AG89" i="21"/>
  <c r="AG90" i="21"/>
  <c r="AG91" i="21"/>
  <c r="AG92" i="21"/>
  <c r="AG93" i="21"/>
  <c r="AG94" i="21"/>
  <c r="AG95" i="21"/>
  <c r="AG96" i="21"/>
  <c r="AG97" i="21"/>
  <c r="AG98" i="21"/>
  <c r="AG99" i="21"/>
  <c r="AG100" i="21"/>
  <c r="AG101" i="21"/>
  <c r="AG102" i="21"/>
  <c r="AG103" i="21"/>
  <c r="AG104" i="21"/>
  <c r="AG105" i="21"/>
  <c r="AG106" i="21"/>
  <c r="AG107" i="21"/>
  <c r="AG108" i="21"/>
  <c r="AG109" i="21"/>
  <c r="AG110" i="21"/>
  <c r="AG111" i="21"/>
  <c r="AG112" i="21"/>
  <c r="AG113" i="21"/>
  <c r="AG114" i="21"/>
  <c r="AG115" i="21"/>
  <c r="AG116" i="21"/>
  <c r="AG117" i="21"/>
  <c r="AG118" i="21"/>
  <c r="AG119" i="21"/>
  <c r="AG120" i="21"/>
  <c r="AG121" i="21"/>
  <c r="AG122" i="21"/>
  <c r="AG123" i="21"/>
  <c r="AG124" i="21"/>
  <c r="AG125" i="21"/>
  <c r="AG126" i="21"/>
  <c r="AG127" i="21"/>
  <c r="AG128" i="21"/>
  <c r="AG129" i="21"/>
  <c r="AG130" i="21"/>
  <c r="AG131" i="21"/>
  <c r="AG132" i="21"/>
  <c r="AG133" i="21"/>
  <c r="AG134" i="21"/>
  <c r="AG135" i="21"/>
  <c r="AG136" i="21"/>
  <c r="AG137" i="21"/>
  <c r="AG138" i="21"/>
  <c r="AG139" i="21"/>
  <c r="AG140" i="21"/>
  <c r="AG141" i="21"/>
  <c r="AG142" i="21"/>
  <c r="AG143" i="21"/>
  <c r="AG144" i="21"/>
  <c r="AG145" i="21"/>
  <c r="AG146" i="21"/>
  <c r="AG147" i="21"/>
  <c r="AG148" i="21"/>
  <c r="AG149" i="21"/>
  <c r="AG150" i="21"/>
  <c r="AG151" i="21"/>
  <c r="AG152" i="21"/>
  <c r="AG153" i="21"/>
  <c r="AG154" i="21"/>
  <c r="AG155" i="21"/>
  <c r="AG156" i="21"/>
  <c r="AG157" i="21"/>
  <c r="AG158" i="21"/>
  <c r="AG159" i="21"/>
  <c r="AG160" i="21"/>
  <c r="AG161" i="21"/>
  <c r="AG162" i="21"/>
  <c r="AG163" i="21"/>
  <c r="AG164" i="21"/>
  <c r="AG165" i="21"/>
  <c r="AG166" i="21"/>
  <c r="AG167" i="21"/>
  <c r="AG168" i="21"/>
  <c r="AG169" i="21"/>
  <c r="AG170" i="21"/>
  <c r="AG171" i="21"/>
  <c r="AG172" i="21"/>
  <c r="AG173" i="21"/>
  <c r="AG174" i="21"/>
  <c r="AG175" i="21"/>
  <c r="AG176" i="21"/>
  <c r="AG177" i="21"/>
  <c r="AG178" i="21"/>
  <c r="AG179" i="21"/>
  <c r="AG180" i="21"/>
  <c r="AG181" i="21"/>
  <c r="AG182" i="21"/>
  <c r="AG183" i="21"/>
  <c r="AG184" i="21"/>
  <c r="AG185" i="21"/>
  <c r="AG186" i="21"/>
  <c r="AG187" i="21"/>
  <c r="AG188" i="21"/>
  <c r="AG189" i="21"/>
  <c r="AG190" i="21"/>
  <c r="AG191" i="21"/>
  <c r="AG192" i="21"/>
  <c r="AG193" i="21"/>
  <c r="AG194" i="21"/>
  <c r="AG195" i="21"/>
  <c r="AG196" i="21"/>
  <c r="AG197" i="21"/>
  <c r="AG198" i="21"/>
  <c r="AG199" i="21"/>
  <c r="AG200" i="21"/>
  <c r="AG201" i="21"/>
  <c r="AG202" i="21"/>
  <c r="AG203" i="21"/>
  <c r="AG204" i="21"/>
  <c r="AG205" i="21"/>
  <c r="AG206" i="21"/>
  <c r="AG207" i="21"/>
  <c r="AG208" i="21"/>
  <c r="AG209" i="21"/>
  <c r="AG210" i="21"/>
  <c r="AG211" i="21"/>
  <c r="AG212" i="21"/>
  <c r="AG213" i="21"/>
  <c r="AG214" i="21"/>
  <c r="AG215" i="21"/>
  <c r="AG216" i="21"/>
  <c r="AG217" i="21"/>
  <c r="AG218" i="21"/>
  <c r="AG219" i="21"/>
  <c r="AG220" i="21"/>
  <c r="AG221" i="21"/>
  <c r="AG222" i="21"/>
  <c r="AG223" i="21"/>
  <c r="AG224" i="21"/>
  <c r="AG225" i="21"/>
  <c r="AG226" i="21"/>
  <c r="AG227" i="21"/>
  <c r="AG228" i="21"/>
  <c r="AG229" i="21"/>
  <c r="AG230" i="21"/>
  <c r="AG231" i="21"/>
  <c r="AG232" i="21"/>
  <c r="AG233" i="21"/>
  <c r="AG234" i="21"/>
  <c r="AG235" i="21"/>
  <c r="AG236" i="21"/>
  <c r="AG237" i="21"/>
  <c r="AG238" i="21"/>
  <c r="AG239" i="21"/>
  <c r="AG240" i="21"/>
  <c r="AG241" i="21"/>
  <c r="AG242" i="21"/>
  <c r="AG243" i="21"/>
  <c r="AG244" i="21"/>
  <c r="AG245" i="21"/>
  <c r="AG246" i="21"/>
  <c r="AG247" i="21"/>
  <c r="AG248" i="21"/>
  <c r="AG249" i="21"/>
  <c r="AG250" i="21"/>
  <c r="AG251" i="21"/>
  <c r="AG252" i="21"/>
  <c r="AG253" i="21"/>
  <c r="AG254" i="21"/>
  <c r="AG255" i="21"/>
  <c r="AG256" i="21"/>
  <c r="AG257" i="21"/>
  <c r="AG258" i="21"/>
  <c r="AG259" i="21"/>
  <c r="AG260" i="21"/>
  <c r="AG261" i="21"/>
  <c r="AG262" i="21"/>
  <c r="AG263" i="21"/>
  <c r="AG264" i="21"/>
  <c r="AG265" i="21"/>
  <c r="AG266" i="21"/>
  <c r="AG267" i="21"/>
  <c r="AG268" i="21"/>
  <c r="AG269" i="21"/>
  <c r="AG270" i="21"/>
  <c r="AG271" i="21"/>
  <c r="AG272" i="21"/>
  <c r="AG273" i="21"/>
  <c r="AG274" i="21"/>
  <c r="AG275" i="21"/>
  <c r="AG276" i="21"/>
  <c r="AG277" i="21"/>
  <c r="AG278" i="21"/>
  <c r="AG279" i="21"/>
  <c r="AG280" i="21"/>
  <c r="AG281" i="21"/>
  <c r="AG282" i="21"/>
  <c r="AG283" i="21"/>
  <c r="AG284" i="21"/>
  <c r="AG285" i="21"/>
  <c r="AG286" i="21"/>
  <c r="AG287" i="21"/>
  <c r="AG288" i="21"/>
  <c r="AG289" i="21"/>
  <c r="AG290" i="21"/>
  <c r="AG291" i="21"/>
  <c r="AG292" i="21"/>
  <c r="AG293" i="21"/>
  <c r="AG294" i="21"/>
  <c r="AG295" i="21"/>
  <c r="AG296" i="21"/>
  <c r="AG297" i="21"/>
  <c r="AG298" i="21"/>
  <c r="AG299" i="21"/>
  <c r="AG300" i="21"/>
  <c r="AG301" i="21"/>
  <c r="AG302" i="21"/>
  <c r="AG303" i="21"/>
  <c r="AG304" i="21"/>
  <c r="AG305" i="21"/>
  <c r="AG306" i="21"/>
  <c r="AG307" i="21"/>
  <c r="AG308" i="21"/>
  <c r="AG309" i="21"/>
  <c r="AG313" i="21"/>
  <c r="AG314" i="21"/>
  <c r="AG315" i="21"/>
  <c r="AG316" i="21"/>
  <c r="AG317" i="21"/>
  <c r="AG318" i="21"/>
  <c r="AG319" i="21"/>
  <c r="AG320" i="21"/>
  <c r="AG321" i="21"/>
  <c r="AG322" i="21"/>
  <c r="AG323" i="21"/>
  <c r="AG324" i="21"/>
  <c r="AG325" i="21"/>
  <c r="AG326" i="21"/>
  <c r="AG328" i="21"/>
  <c r="AG329" i="21"/>
  <c r="AG330" i="21"/>
  <c r="AG331" i="21"/>
  <c r="AG332" i="21"/>
  <c r="AG333" i="21"/>
  <c r="AG334" i="21"/>
  <c r="AG335" i="21"/>
  <c r="AG336" i="21"/>
  <c r="AG337" i="21"/>
  <c r="AG338" i="21"/>
  <c r="AG339" i="21"/>
  <c r="AG340" i="21"/>
  <c r="AG341" i="21"/>
  <c r="AG342" i="21"/>
  <c r="AG343" i="21"/>
  <c r="AG344" i="21"/>
  <c r="AG345" i="21"/>
  <c r="AG346" i="21"/>
  <c r="AG347" i="21"/>
  <c r="AG348" i="21"/>
  <c r="AG349" i="21"/>
  <c r="AG350" i="21"/>
  <c r="AG351" i="21"/>
  <c r="AG352" i="21"/>
  <c r="AG353" i="21"/>
  <c r="AG354" i="21"/>
  <c r="AG355" i="21"/>
  <c r="AG356" i="21"/>
  <c r="AG357" i="21"/>
  <c r="AG358" i="21"/>
  <c r="AG359" i="21"/>
  <c r="AG360" i="21"/>
  <c r="AG361" i="21"/>
  <c r="AG362" i="21"/>
  <c r="AG363" i="21"/>
  <c r="AG364" i="21"/>
  <c r="AG365" i="21"/>
  <c r="AG366" i="21"/>
  <c r="AG367" i="21"/>
  <c r="AG368" i="21"/>
  <c r="AG369" i="21"/>
  <c r="AG370" i="21"/>
  <c r="AG371" i="21"/>
  <c r="AG372" i="21"/>
  <c r="AG373" i="21"/>
  <c r="AG374" i="21"/>
  <c r="AG375" i="21"/>
  <c r="AG376" i="21"/>
  <c r="AG377" i="21"/>
  <c r="AG378" i="21"/>
  <c r="AG379" i="21"/>
  <c r="AG380" i="21"/>
  <c r="AG381" i="21"/>
  <c r="AG382" i="21"/>
  <c r="AG383" i="21"/>
  <c r="AG384" i="21"/>
  <c r="AG385" i="21"/>
  <c r="AG386" i="21"/>
  <c r="AG387" i="21"/>
  <c r="AG388" i="21"/>
  <c r="AG389" i="21"/>
  <c r="AG390" i="21"/>
  <c r="AG391" i="21"/>
  <c r="AG392" i="21"/>
  <c r="AG393" i="21"/>
  <c r="AG394" i="21"/>
  <c r="AG395" i="21"/>
  <c r="AG396" i="21"/>
  <c r="AG397" i="21"/>
  <c r="AG398" i="21"/>
  <c r="AG399" i="21"/>
  <c r="AG400" i="21"/>
  <c r="AG401" i="21"/>
  <c r="AG402" i="21"/>
  <c r="AG403" i="21"/>
  <c r="AG404" i="21"/>
  <c r="AG405" i="21"/>
  <c r="AG406" i="21"/>
  <c r="AG407" i="21"/>
  <c r="AG408" i="21"/>
  <c r="AG409" i="21"/>
  <c r="AG410" i="21"/>
  <c r="AG411" i="21"/>
  <c r="AG412" i="21"/>
  <c r="AG413" i="21"/>
  <c r="AG414" i="21"/>
  <c r="AG415" i="21"/>
  <c r="AG416" i="21"/>
  <c r="AG417" i="21"/>
  <c r="AG418" i="21"/>
  <c r="AG419" i="21"/>
  <c r="AG420" i="21"/>
  <c r="AG421" i="21"/>
  <c r="AG422" i="21"/>
  <c r="AG423" i="21"/>
  <c r="AG424" i="21"/>
  <c r="AG425" i="21"/>
  <c r="AG426" i="21"/>
  <c r="AG427" i="21"/>
  <c r="AG428" i="21"/>
  <c r="AG429" i="21"/>
  <c r="AG430" i="21"/>
  <c r="AG431" i="21"/>
  <c r="AG432" i="21"/>
  <c r="AG433" i="21"/>
  <c r="AG434" i="21"/>
  <c r="AG435" i="21"/>
  <c r="AG436" i="21"/>
  <c r="CA10" i="21"/>
  <c r="CA9" i="21"/>
  <c r="CA8" i="21"/>
  <c r="CA7" i="21"/>
  <c r="CA6" i="21"/>
  <c r="CA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6" i="21"/>
  <c r="AE97" i="21"/>
  <c r="AE98" i="21"/>
  <c r="AE99" i="21"/>
  <c r="AE100" i="21"/>
  <c r="AE101" i="21"/>
  <c r="AE102" i="21"/>
  <c r="AE103" i="21"/>
  <c r="AE104" i="21"/>
  <c r="AE105" i="21"/>
  <c r="AE106" i="21"/>
  <c r="AE107" i="21"/>
  <c r="AE108" i="21"/>
  <c r="AE109" i="21"/>
  <c r="AE110" i="21"/>
  <c r="AE111" i="21"/>
  <c r="AE112" i="21"/>
  <c r="AE113" i="21"/>
  <c r="AE114" i="21"/>
  <c r="AE115" i="21"/>
  <c r="AE116" i="21"/>
  <c r="AE117" i="21"/>
  <c r="AE118" i="21"/>
  <c r="AE119" i="21"/>
  <c r="AE120" i="21"/>
  <c r="AE121" i="21"/>
  <c r="AE122" i="21"/>
  <c r="AE123" i="21"/>
  <c r="AE124" i="21"/>
  <c r="AE125" i="21"/>
  <c r="AE126" i="21"/>
  <c r="AE127" i="21"/>
  <c r="AE128" i="21"/>
  <c r="AE129" i="21"/>
  <c r="AE130" i="21"/>
  <c r="AE131" i="21"/>
  <c r="AE132" i="21"/>
  <c r="AE133" i="21"/>
  <c r="AE134" i="21"/>
  <c r="AE135" i="21"/>
  <c r="AE136" i="21"/>
  <c r="AE137" i="21"/>
  <c r="AE138" i="21"/>
  <c r="AE139" i="21"/>
  <c r="AE140" i="21"/>
  <c r="AE141" i="21"/>
  <c r="AE142" i="21"/>
  <c r="AE143" i="21"/>
  <c r="AE144" i="21"/>
  <c r="AE145" i="21"/>
  <c r="AE146" i="21"/>
  <c r="AE147" i="21"/>
  <c r="AE148" i="21"/>
  <c r="AE149" i="21"/>
  <c r="AE150" i="21"/>
  <c r="AE151" i="21"/>
  <c r="AE152" i="21"/>
  <c r="AE153" i="21"/>
  <c r="AE154" i="21"/>
  <c r="AE155" i="21"/>
  <c r="AE156" i="21"/>
  <c r="AE157" i="21"/>
  <c r="AE158" i="21"/>
  <c r="AE159" i="21"/>
  <c r="AE160" i="21"/>
  <c r="AE161" i="21"/>
  <c r="AE162" i="21"/>
  <c r="AE163" i="21"/>
  <c r="AE164" i="21"/>
  <c r="AE165" i="21"/>
  <c r="AE166" i="21"/>
  <c r="AE167" i="21"/>
  <c r="AE168" i="21"/>
  <c r="AE169" i="21"/>
  <c r="AE170" i="21"/>
  <c r="AE171" i="21"/>
  <c r="AE172" i="21"/>
  <c r="AE173" i="21"/>
  <c r="AE174" i="21"/>
  <c r="AE175" i="21"/>
  <c r="AE176" i="21"/>
  <c r="AE177" i="21"/>
  <c r="AE178" i="21"/>
  <c r="AE179" i="21"/>
  <c r="AE180" i="21"/>
  <c r="AE181" i="21"/>
  <c r="AE182" i="21"/>
  <c r="AE183" i="21"/>
  <c r="AE184" i="21"/>
  <c r="AE185" i="21"/>
  <c r="AE186" i="21"/>
  <c r="AE187" i="21"/>
  <c r="AE188" i="21"/>
  <c r="AE189" i="21"/>
  <c r="AE190" i="21"/>
  <c r="AE191" i="21"/>
  <c r="AE192" i="21"/>
  <c r="AE193" i="21"/>
  <c r="AE194" i="21"/>
  <c r="AE195" i="21"/>
  <c r="AE196" i="21"/>
  <c r="AE197" i="21"/>
  <c r="AE198" i="21"/>
  <c r="AE199" i="21"/>
  <c r="AE200" i="21"/>
  <c r="AE201" i="21"/>
  <c r="AE202" i="21"/>
  <c r="AE203" i="21"/>
  <c r="AE204" i="21"/>
  <c r="AE205" i="21"/>
  <c r="AE206" i="21"/>
  <c r="AE207" i="21"/>
  <c r="AE208" i="21"/>
  <c r="AE209" i="21"/>
  <c r="AE210" i="21"/>
  <c r="AE211" i="21"/>
  <c r="AE212" i="21"/>
  <c r="AE213" i="21"/>
  <c r="AE214" i="21"/>
  <c r="AE215" i="21"/>
  <c r="AE216" i="21"/>
  <c r="AE217" i="21"/>
  <c r="AE218" i="21"/>
  <c r="AE219" i="21"/>
  <c r="AE220" i="21"/>
  <c r="AE221" i="21"/>
  <c r="AE222" i="21"/>
  <c r="AE223" i="21"/>
  <c r="AE224" i="21"/>
  <c r="AE225" i="21"/>
  <c r="AE226" i="21"/>
  <c r="AE227" i="21"/>
  <c r="AE228" i="21"/>
  <c r="AE229" i="21"/>
  <c r="AE230" i="21"/>
  <c r="AE231" i="21"/>
  <c r="AE232" i="21"/>
  <c r="AE233" i="21"/>
  <c r="AE234" i="21"/>
  <c r="AE235" i="21"/>
  <c r="AE236" i="21"/>
  <c r="AE237" i="21"/>
  <c r="AE238" i="21"/>
  <c r="AE239" i="21"/>
  <c r="AE240" i="21"/>
  <c r="AE241" i="21"/>
  <c r="AE242" i="21"/>
  <c r="AE243" i="21"/>
  <c r="AE244" i="21"/>
  <c r="AE245" i="21"/>
  <c r="AE246" i="21"/>
  <c r="AE247" i="21"/>
  <c r="AE248" i="21"/>
  <c r="AE249" i="21"/>
  <c r="AE250" i="21"/>
  <c r="AE251" i="21"/>
  <c r="AE252" i="21"/>
  <c r="AE253" i="21"/>
  <c r="AE254" i="21"/>
  <c r="AE255" i="21"/>
  <c r="AE256" i="21"/>
  <c r="AE257" i="21"/>
  <c r="AE258" i="21"/>
  <c r="AE259" i="21"/>
  <c r="AE260" i="21"/>
  <c r="AE261" i="21"/>
  <c r="AE262" i="21"/>
  <c r="AE263" i="21"/>
  <c r="AE264" i="21"/>
  <c r="AE265" i="21"/>
  <c r="AE266" i="21"/>
  <c r="AE267" i="21"/>
  <c r="AE268" i="21"/>
  <c r="AE269" i="21"/>
  <c r="AE270" i="21"/>
  <c r="AE271" i="21"/>
  <c r="AE272" i="21"/>
  <c r="AE273" i="21"/>
  <c r="AE274" i="21"/>
  <c r="AE275" i="21"/>
  <c r="AE276" i="21"/>
  <c r="AE277" i="21"/>
  <c r="AE278" i="21"/>
  <c r="AE279" i="21"/>
  <c r="AE280" i="21"/>
  <c r="AE281" i="21"/>
  <c r="AE282" i="21"/>
  <c r="AE283" i="21"/>
  <c r="AE284" i="21"/>
  <c r="AE285" i="21"/>
  <c r="AE286" i="21"/>
  <c r="AE287" i="21"/>
  <c r="AE288" i="21"/>
  <c r="AE289" i="21"/>
  <c r="AE290" i="21"/>
  <c r="AE291" i="21"/>
  <c r="AE292" i="21"/>
  <c r="AE293" i="21"/>
  <c r="AE294" i="21"/>
  <c r="AE295" i="21"/>
  <c r="AE296" i="21"/>
  <c r="AE297" i="21"/>
  <c r="AE298" i="21"/>
  <c r="AE299" i="21"/>
  <c r="AE300" i="21"/>
  <c r="AE301" i="21"/>
  <c r="AE302" i="21"/>
  <c r="AE303" i="21"/>
  <c r="AE304" i="21"/>
  <c r="AE305" i="21"/>
  <c r="AE306" i="21"/>
  <c r="AE307" i="21"/>
  <c r="AE308" i="21"/>
  <c r="AE309" i="21"/>
  <c r="AE313" i="21"/>
  <c r="AE314" i="21"/>
  <c r="AE315" i="21"/>
  <c r="AE316" i="21"/>
  <c r="AE317" i="21"/>
  <c r="AE318" i="21"/>
  <c r="AE319" i="21"/>
  <c r="AE320" i="21"/>
  <c r="AE321" i="21"/>
  <c r="AE322" i="21"/>
  <c r="AE323" i="21"/>
  <c r="AE324" i="21"/>
  <c r="AE325" i="21"/>
  <c r="AE326" i="21"/>
  <c r="AE328" i="21"/>
  <c r="AE329" i="21"/>
  <c r="AE330" i="21"/>
  <c r="AE331" i="21"/>
  <c r="AE332" i="21"/>
  <c r="AE333" i="21"/>
  <c r="AE334" i="21"/>
  <c r="AE335" i="21"/>
  <c r="AE336" i="21"/>
  <c r="AE337" i="21"/>
  <c r="AE338" i="21"/>
  <c r="AE339" i="21"/>
  <c r="AE340" i="21"/>
  <c r="AE341" i="21"/>
  <c r="AE342" i="21"/>
  <c r="AE343" i="21"/>
  <c r="AE344" i="21"/>
  <c r="AE345" i="21"/>
  <c r="AE346" i="21"/>
  <c r="AE347" i="21"/>
  <c r="AE348" i="21"/>
  <c r="AE349" i="21"/>
  <c r="AE350" i="21"/>
  <c r="AE351" i="21"/>
  <c r="AE352" i="21"/>
  <c r="AE353" i="21"/>
  <c r="AE354" i="21"/>
  <c r="AE355" i="21"/>
  <c r="AE356" i="21"/>
  <c r="AE357" i="21"/>
  <c r="AE358" i="21"/>
  <c r="AE359" i="21"/>
  <c r="AE360" i="21"/>
  <c r="AE361" i="21"/>
  <c r="AE362" i="21"/>
  <c r="AE363" i="21"/>
  <c r="AE364" i="21"/>
  <c r="AE365" i="21"/>
  <c r="AE366" i="21"/>
  <c r="AE367" i="21"/>
  <c r="AE368" i="21"/>
  <c r="AE369" i="21"/>
  <c r="AE370" i="21"/>
  <c r="AE371" i="21"/>
  <c r="AE372" i="21"/>
  <c r="AE373" i="21"/>
  <c r="AE374" i="21"/>
  <c r="AE375" i="21"/>
  <c r="AE376" i="21"/>
  <c r="AE377" i="21"/>
  <c r="AE378" i="21"/>
  <c r="AE379" i="21"/>
  <c r="AE380" i="21"/>
  <c r="AE381" i="21"/>
  <c r="AE382" i="21"/>
  <c r="AE383" i="21"/>
  <c r="AE384" i="21"/>
  <c r="AE385" i="21"/>
  <c r="AE386" i="21"/>
  <c r="AE387" i="21"/>
  <c r="AE388" i="21"/>
  <c r="AE389" i="21"/>
  <c r="AE390" i="21"/>
  <c r="AE391" i="21"/>
  <c r="AE392" i="21"/>
  <c r="AE393" i="21"/>
  <c r="AE394" i="21"/>
  <c r="AE395" i="21"/>
  <c r="AE396" i="21"/>
  <c r="AE397" i="21"/>
  <c r="AE398" i="21"/>
  <c r="AE399" i="21"/>
  <c r="AE400" i="21"/>
  <c r="AE401" i="21"/>
  <c r="AE402" i="21"/>
  <c r="AE403" i="21"/>
  <c r="AE404" i="21"/>
  <c r="AE405" i="21"/>
  <c r="AE406" i="21"/>
  <c r="AE407" i="21"/>
  <c r="AE408" i="21"/>
  <c r="AE409" i="21"/>
  <c r="AE410" i="21"/>
  <c r="AE411" i="21"/>
  <c r="AE412" i="21"/>
  <c r="AE413" i="21"/>
  <c r="AE414" i="21"/>
  <c r="AE415" i="21"/>
  <c r="AE416" i="21"/>
  <c r="AE417" i="21"/>
  <c r="AE418" i="21"/>
  <c r="AE419" i="21"/>
  <c r="AE420" i="21"/>
  <c r="AE421" i="21"/>
  <c r="AE422" i="21"/>
  <c r="AE423" i="21"/>
  <c r="AE424" i="21"/>
  <c r="AE425" i="21"/>
  <c r="AE426" i="21"/>
  <c r="AE427" i="21"/>
  <c r="AE428" i="21"/>
  <c r="AE429" i="21"/>
  <c r="AE430" i="21"/>
  <c r="AE431" i="21"/>
  <c r="AE432" i="21"/>
  <c r="AE433" i="21"/>
  <c r="AE434" i="21"/>
  <c r="AE435" i="21"/>
  <c r="AE436" i="21"/>
  <c r="BX10" i="21"/>
  <c r="BX9" i="21"/>
  <c r="BX8" i="21"/>
  <c r="BX7" i="21"/>
  <c r="BX6" i="21"/>
  <c r="BX5" i="21"/>
  <c r="AB263" i="21"/>
  <c r="AB264" i="21"/>
  <c r="AB265" i="21"/>
  <c r="AB266" i="21"/>
  <c r="AB267" i="21"/>
  <c r="AB268" i="21"/>
  <c r="AB269" i="21"/>
  <c r="AB270" i="21"/>
  <c r="AB271" i="21"/>
  <c r="AB272" i="21"/>
  <c r="AB273" i="21"/>
  <c r="AB274" i="21"/>
  <c r="AB275" i="21"/>
  <c r="AB276" i="21"/>
  <c r="AB277" i="21"/>
  <c r="AB278" i="21"/>
  <c r="AB279" i="21"/>
  <c r="AB280" i="21"/>
  <c r="AB281" i="21"/>
  <c r="AB282" i="21"/>
  <c r="AB283" i="21"/>
  <c r="AB284" i="21"/>
  <c r="AB285" i="21"/>
  <c r="AB286" i="21"/>
  <c r="AB287" i="21"/>
  <c r="AB288" i="21"/>
  <c r="AB289" i="21"/>
  <c r="AB290" i="21"/>
  <c r="AB291" i="21"/>
  <c r="AB292" i="21"/>
  <c r="AB293" i="21"/>
  <c r="AB294" i="21"/>
  <c r="AB295" i="21"/>
  <c r="AB296" i="21"/>
  <c r="AB297" i="21"/>
  <c r="AB298" i="21"/>
  <c r="AB299" i="21"/>
  <c r="AB300" i="21"/>
  <c r="AB301" i="21"/>
  <c r="AB302" i="21"/>
  <c r="AB303" i="21"/>
  <c r="AB304" i="21"/>
  <c r="AB305" i="21"/>
  <c r="AB306" i="21"/>
  <c r="AB307" i="21"/>
  <c r="AB308" i="21"/>
  <c r="AB313" i="21"/>
  <c r="AB314" i="21"/>
  <c r="AB315" i="21"/>
  <c r="AB316" i="21"/>
  <c r="AB317" i="21"/>
  <c r="AB318" i="21"/>
  <c r="AB319" i="21"/>
  <c r="AB320" i="21"/>
  <c r="AB321" i="21"/>
  <c r="AB322" i="21"/>
  <c r="AB323" i="21"/>
  <c r="AB6" i="21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70" i="21"/>
  <c r="AB71" i="21"/>
  <c r="AB72" i="21"/>
  <c r="AB73" i="21"/>
  <c r="AB74" i="21"/>
  <c r="AB75" i="21"/>
  <c r="AB76" i="21"/>
  <c r="AB77" i="21"/>
  <c r="AB78" i="21"/>
  <c r="AB79" i="21"/>
  <c r="AB80" i="21"/>
  <c r="AB81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101" i="21"/>
  <c r="AB102" i="21"/>
  <c r="AB103" i="21"/>
  <c r="AB104" i="21"/>
  <c r="AB105" i="21"/>
  <c r="AB106" i="21"/>
  <c r="AB107" i="21"/>
  <c r="AB108" i="21"/>
  <c r="AB109" i="21"/>
  <c r="AB110" i="21"/>
  <c r="AB111" i="21"/>
  <c r="AB112" i="21"/>
  <c r="AB113" i="21"/>
  <c r="AB114" i="21"/>
  <c r="AB115" i="21"/>
  <c r="AB116" i="21"/>
  <c r="AB117" i="21"/>
  <c r="AB118" i="21"/>
  <c r="AB119" i="21"/>
  <c r="AB120" i="21"/>
  <c r="AB121" i="21"/>
  <c r="AB122" i="21"/>
  <c r="AB123" i="21"/>
  <c r="AB124" i="21"/>
  <c r="AB125" i="21"/>
  <c r="AB126" i="21"/>
  <c r="AB127" i="21"/>
  <c r="AB128" i="21"/>
  <c r="AB129" i="21"/>
  <c r="AB130" i="21"/>
  <c r="AB131" i="21"/>
  <c r="AB132" i="21"/>
  <c r="AB133" i="21"/>
  <c r="AB134" i="21"/>
  <c r="AB135" i="21"/>
  <c r="AB136" i="21"/>
  <c r="AB137" i="21"/>
  <c r="AB138" i="21"/>
  <c r="AB139" i="21"/>
  <c r="AB140" i="21"/>
  <c r="AB141" i="21"/>
  <c r="AB142" i="21"/>
  <c r="AB143" i="21"/>
  <c r="AB144" i="21"/>
  <c r="AB145" i="21"/>
  <c r="AB146" i="21"/>
  <c r="AB147" i="21"/>
  <c r="AB148" i="21"/>
  <c r="AB149" i="21"/>
  <c r="AB150" i="21"/>
  <c r="AB151" i="21"/>
  <c r="AB152" i="21"/>
  <c r="AB153" i="21"/>
  <c r="AB154" i="21"/>
  <c r="AB155" i="21"/>
  <c r="AB156" i="21"/>
  <c r="AB157" i="21"/>
  <c r="AB158" i="21"/>
  <c r="AB159" i="21"/>
  <c r="AB160" i="21"/>
  <c r="AB161" i="21"/>
  <c r="AB162" i="21"/>
  <c r="AB163" i="21"/>
  <c r="AB164" i="21"/>
  <c r="AB165" i="21"/>
  <c r="AB166" i="21"/>
  <c r="AB167" i="21"/>
  <c r="AB168" i="21"/>
  <c r="AB169" i="21"/>
  <c r="AB170" i="21"/>
  <c r="AB171" i="21"/>
  <c r="AB172" i="21"/>
  <c r="AB173" i="21"/>
  <c r="AB174" i="21"/>
  <c r="AB175" i="21"/>
  <c r="AB176" i="21"/>
  <c r="AB177" i="21"/>
  <c r="AB178" i="21"/>
  <c r="AB179" i="21"/>
  <c r="AB180" i="21"/>
  <c r="AB181" i="21"/>
  <c r="AB182" i="21"/>
  <c r="AB183" i="21"/>
  <c r="AB184" i="21"/>
  <c r="AB185" i="21"/>
  <c r="AB186" i="21"/>
  <c r="AB187" i="21"/>
  <c r="AB188" i="21"/>
  <c r="AB189" i="21"/>
  <c r="AB190" i="21"/>
  <c r="AB191" i="21"/>
  <c r="AB192" i="21"/>
  <c r="AB193" i="21"/>
  <c r="AB194" i="21"/>
  <c r="AB195" i="21"/>
  <c r="AB196" i="21"/>
  <c r="AB197" i="21"/>
  <c r="AB198" i="21"/>
  <c r="AB199" i="21"/>
  <c r="AB200" i="21"/>
  <c r="AB201" i="21"/>
  <c r="AB202" i="21"/>
  <c r="AB203" i="21"/>
  <c r="AB204" i="21"/>
  <c r="AB205" i="21"/>
  <c r="AB206" i="21"/>
  <c r="AB207" i="21"/>
  <c r="AB208" i="21"/>
  <c r="AB209" i="21"/>
  <c r="AB210" i="21"/>
  <c r="AB211" i="21"/>
  <c r="AB212" i="21"/>
  <c r="AB213" i="21"/>
  <c r="AB214" i="21"/>
  <c r="AB215" i="21"/>
  <c r="AB216" i="21"/>
  <c r="AB217" i="21"/>
  <c r="AB218" i="21"/>
  <c r="AB219" i="21"/>
  <c r="AB220" i="21"/>
  <c r="AB221" i="21"/>
  <c r="AB222" i="21"/>
  <c r="AB223" i="21"/>
  <c r="AB224" i="21"/>
  <c r="AB225" i="21"/>
  <c r="AB226" i="21"/>
  <c r="AB227" i="21"/>
  <c r="AB228" i="21"/>
  <c r="AB229" i="21"/>
  <c r="AB230" i="21"/>
  <c r="AB231" i="21"/>
  <c r="AB232" i="21"/>
  <c r="AB233" i="21"/>
  <c r="AB234" i="21"/>
  <c r="AB235" i="21"/>
  <c r="AB236" i="21"/>
  <c r="AB237" i="21"/>
  <c r="AB238" i="21"/>
  <c r="AB239" i="21"/>
  <c r="AB240" i="21"/>
  <c r="AB241" i="21"/>
  <c r="AB242" i="21"/>
  <c r="AB243" i="21"/>
  <c r="AB244" i="21"/>
  <c r="AB245" i="21"/>
  <c r="AB246" i="21"/>
  <c r="AB247" i="21"/>
  <c r="AB248" i="21"/>
  <c r="AB249" i="21"/>
  <c r="AB250" i="21"/>
  <c r="AB251" i="21"/>
  <c r="AB252" i="21"/>
  <c r="AB253" i="21"/>
  <c r="AB254" i="21"/>
  <c r="AB255" i="21"/>
  <c r="AB256" i="21"/>
  <c r="AB257" i="21"/>
  <c r="AB258" i="21"/>
  <c r="AB259" i="21"/>
  <c r="AB260" i="21"/>
  <c r="AB261" i="21"/>
  <c r="AB262" i="21"/>
  <c r="AB329" i="21"/>
  <c r="AB330" i="21"/>
  <c r="AB331" i="21"/>
  <c r="AB332" i="21"/>
  <c r="AB333" i="21"/>
  <c r="AB334" i="21"/>
  <c r="AB335" i="21"/>
  <c r="AB336" i="21"/>
  <c r="AB337" i="21"/>
  <c r="AB338" i="21"/>
  <c r="AB339" i="21"/>
  <c r="AB340" i="21"/>
  <c r="AB341" i="21"/>
  <c r="AB342" i="21"/>
  <c r="AB343" i="21"/>
  <c r="AB344" i="21"/>
  <c r="AB345" i="21"/>
  <c r="AB346" i="21"/>
  <c r="AB347" i="21"/>
  <c r="AB348" i="21"/>
  <c r="AB349" i="21"/>
  <c r="AB350" i="21"/>
  <c r="AB351" i="21"/>
  <c r="AB352" i="21"/>
  <c r="AB353" i="21"/>
  <c r="AB354" i="21"/>
  <c r="AB355" i="21"/>
  <c r="AB356" i="21"/>
  <c r="AB357" i="21"/>
  <c r="AB358" i="21"/>
  <c r="AB359" i="21"/>
  <c r="AB360" i="21"/>
  <c r="AB361" i="21"/>
  <c r="AB362" i="21"/>
  <c r="AB363" i="21"/>
  <c r="AB364" i="21"/>
  <c r="AB365" i="21"/>
  <c r="AB366" i="21"/>
  <c r="AB367" i="21"/>
  <c r="AB368" i="21"/>
  <c r="AB369" i="21"/>
  <c r="AB370" i="21"/>
  <c r="AB371" i="21"/>
  <c r="AB372" i="21"/>
  <c r="AB373" i="21"/>
  <c r="AB374" i="21"/>
  <c r="AB375" i="21"/>
  <c r="AB376" i="21"/>
  <c r="AB377" i="21"/>
  <c r="AB378" i="21"/>
  <c r="AB379" i="21"/>
  <c r="AB380" i="21"/>
  <c r="AB381" i="21"/>
  <c r="AB382" i="21"/>
  <c r="AB383" i="21"/>
  <c r="AB384" i="21"/>
  <c r="AB385" i="21"/>
  <c r="AB386" i="21"/>
  <c r="AB387" i="21"/>
  <c r="AB388" i="21"/>
  <c r="AB389" i="21"/>
  <c r="AB390" i="21"/>
  <c r="AB391" i="21"/>
  <c r="AB392" i="21"/>
  <c r="AB393" i="21"/>
  <c r="AB394" i="21"/>
  <c r="AB395" i="21"/>
  <c r="AB396" i="21"/>
  <c r="AB397" i="21"/>
  <c r="AB398" i="21"/>
  <c r="AB399" i="21"/>
  <c r="AB400" i="21"/>
  <c r="AB401" i="21"/>
  <c r="AB402" i="21"/>
  <c r="AB403" i="21"/>
  <c r="AB404" i="21"/>
  <c r="AB405" i="21"/>
  <c r="AB406" i="21"/>
  <c r="AB407" i="21"/>
  <c r="AB408" i="21"/>
  <c r="AB409" i="21"/>
  <c r="AB410" i="21"/>
  <c r="AB411" i="21"/>
  <c r="AB412" i="21"/>
  <c r="AB413" i="21"/>
  <c r="AB414" i="21"/>
  <c r="AB415" i="21"/>
  <c r="AB416" i="21"/>
  <c r="AB417" i="21"/>
  <c r="AB418" i="21"/>
  <c r="AB419" i="21"/>
  <c r="AB420" i="21"/>
  <c r="AB421" i="21"/>
  <c r="AB422" i="21"/>
  <c r="AB423" i="21"/>
  <c r="AB424" i="21"/>
  <c r="AB425" i="21"/>
  <c r="AB426" i="21"/>
  <c r="AB427" i="21"/>
  <c r="AB428" i="21"/>
  <c r="AB429" i="21"/>
  <c r="AB430" i="21"/>
  <c r="AB431" i="21"/>
  <c r="AB432" i="21"/>
  <c r="AB433" i="21"/>
  <c r="AB434" i="21"/>
  <c r="AB435" i="21"/>
  <c r="AB436" i="21"/>
  <c r="BW10" i="21"/>
  <c r="BW9" i="21"/>
  <c r="BW8" i="21"/>
  <c r="BW7" i="21"/>
  <c r="BW6" i="21"/>
  <c r="BW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173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Y202" i="21"/>
  <c r="Y203" i="21"/>
  <c r="Y204" i="21"/>
  <c r="Y205" i="21"/>
  <c r="Y206" i="21"/>
  <c r="Y207" i="21"/>
  <c r="Y208" i="21"/>
  <c r="Y209" i="21"/>
  <c r="Y210" i="21"/>
  <c r="Y211" i="21"/>
  <c r="Y212" i="21"/>
  <c r="Y213" i="21"/>
  <c r="Y214" i="21"/>
  <c r="Y215" i="21"/>
  <c r="Y216" i="21"/>
  <c r="Y217" i="21"/>
  <c r="Y218" i="21"/>
  <c r="Y219" i="21"/>
  <c r="Y220" i="21"/>
  <c r="Y221" i="21"/>
  <c r="Y222" i="21"/>
  <c r="Y223" i="21"/>
  <c r="Y224" i="21"/>
  <c r="Y225" i="21"/>
  <c r="Y226" i="21"/>
  <c r="Y227" i="21"/>
  <c r="Y228" i="21"/>
  <c r="Y229" i="21"/>
  <c r="Y230" i="21"/>
  <c r="Y231" i="21"/>
  <c r="Y232" i="21"/>
  <c r="Y233" i="21"/>
  <c r="Y234" i="21"/>
  <c r="Y235" i="21"/>
  <c r="Y236" i="21"/>
  <c r="Y237" i="21"/>
  <c r="Y238" i="21"/>
  <c r="Y239" i="21"/>
  <c r="Y240" i="21"/>
  <c r="Y241" i="21"/>
  <c r="Y242" i="21"/>
  <c r="Y243" i="21"/>
  <c r="Y244" i="21"/>
  <c r="Y245" i="21"/>
  <c r="Y246" i="21"/>
  <c r="Y247" i="21"/>
  <c r="Y248" i="21"/>
  <c r="Y249" i="21"/>
  <c r="Y250" i="21"/>
  <c r="Y251" i="21"/>
  <c r="Y252" i="21"/>
  <c r="Y253" i="21"/>
  <c r="Y254" i="21"/>
  <c r="Y255" i="21"/>
  <c r="Y256" i="21"/>
  <c r="Y257" i="21"/>
  <c r="Y258" i="21"/>
  <c r="Y259" i="21"/>
  <c r="Y260" i="21"/>
  <c r="Y261" i="21"/>
  <c r="Y262" i="21"/>
  <c r="Y263" i="21"/>
  <c r="Y264" i="21"/>
  <c r="Y265" i="21"/>
  <c r="Y266" i="21"/>
  <c r="Y267" i="21"/>
  <c r="Y268" i="21"/>
  <c r="Y269" i="21"/>
  <c r="Y270" i="21"/>
  <c r="Y271" i="21"/>
  <c r="Y272" i="21"/>
  <c r="Y273" i="21"/>
  <c r="Y274" i="21"/>
  <c r="Y275" i="21"/>
  <c r="Y276" i="21"/>
  <c r="Y277" i="21"/>
  <c r="Y278" i="21"/>
  <c r="Y279" i="21"/>
  <c r="Y280" i="21"/>
  <c r="Y281" i="21"/>
  <c r="Y282" i="21"/>
  <c r="Y283" i="21"/>
  <c r="Y284" i="21"/>
  <c r="Y285" i="21"/>
  <c r="Y286" i="21"/>
  <c r="Y287" i="21"/>
  <c r="Y288" i="21"/>
  <c r="Y289" i="21"/>
  <c r="Y290" i="21"/>
  <c r="Y291" i="21"/>
  <c r="Y292" i="21"/>
  <c r="Y293" i="21"/>
  <c r="Y294" i="21"/>
  <c r="Y295" i="21"/>
  <c r="Y296" i="21"/>
  <c r="Y297" i="21"/>
  <c r="Y298" i="21"/>
  <c r="Y299" i="21"/>
  <c r="Y300" i="21"/>
  <c r="Y301" i="21"/>
  <c r="Y302" i="21"/>
  <c r="Y303" i="21"/>
  <c r="Y304" i="21"/>
  <c r="Y305" i="21"/>
  <c r="Y306" i="21"/>
  <c r="Y307" i="21"/>
  <c r="Y308" i="21"/>
  <c r="Y309" i="21"/>
  <c r="Y313" i="21"/>
  <c r="Y314" i="21"/>
  <c r="Y315" i="21"/>
  <c r="Y316" i="21"/>
  <c r="Y317" i="21"/>
  <c r="Y318" i="21"/>
  <c r="Y319" i="21"/>
  <c r="Y320" i="21"/>
  <c r="Y321" i="21"/>
  <c r="Y322" i="21"/>
  <c r="Y323" i="21"/>
  <c r="Y324" i="21"/>
  <c r="Y325" i="21"/>
  <c r="Y326" i="21"/>
  <c r="Y328" i="21"/>
  <c r="Y329" i="21"/>
  <c r="Y330" i="21"/>
  <c r="Y331" i="21"/>
  <c r="Y332" i="21"/>
  <c r="Y333" i="21"/>
  <c r="Y334" i="21"/>
  <c r="Y335" i="21"/>
  <c r="Y336" i="21"/>
  <c r="Y337" i="21"/>
  <c r="Y338" i="21"/>
  <c r="Y339" i="21"/>
  <c r="Y340" i="21"/>
  <c r="Y341" i="21"/>
  <c r="Y342" i="21"/>
  <c r="Y343" i="21"/>
  <c r="Y344" i="21"/>
  <c r="Y345" i="21"/>
  <c r="Y346" i="21"/>
  <c r="Y347" i="21"/>
  <c r="Y348" i="21"/>
  <c r="Y349" i="21"/>
  <c r="Y350" i="21"/>
  <c r="Y351" i="21"/>
  <c r="Y352" i="21"/>
  <c r="Y353" i="21"/>
  <c r="Y354" i="21"/>
  <c r="Y355" i="21"/>
  <c r="Y356" i="21"/>
  <c r="Y357" i="21"/>
  <c r="Y358" i="21"/>
  <c r="Y359" i="21"/>
  <c r="Y360" i="21"/>
  <c r="Y361" i="21"/>
  <c r="Y362" i="21"/>
  <c r="Y363" i="21"/>
  <c r="Y364" i="21"/>
  <c r="Y365" i="21"/>
  <c r="Y366" i="21"/>
  <c r="Y367" i="21"/>
  <c r="Y368" i="21"/>
  <c r="Y369" i="21"/>
  <c r="Y370" i="21"/>
  <c r="Y371" i="21"/>
  <c r="Y372" i="21"/>
  <c r="Y373" i="21"/>
  <c r="Y374" i="21"/>
  <c r="Y375" i="21"/>
  <c r="Y376" i="21"/>
  <c r="Y377" i="21"/>
  <c r="Y378" i="21"/>
  <c r="Y379" i="21"/>
  <c r="Y380" i="21"/>
  <c r="Y381" i="21"/>
  <c r="Y382" i="21"/>
  <c r="Y383" i="21"/>
  <c r="Y384" i="21"/>
  <c r="Y385" i="21"/>
  <c r="Y386" i="21"/>
  <c r="Y387" i="21"/>
  <c r="Y388" i="21"/>
  <c r="Y389" i="21"/>
  <c r="Y390" i="21"/>
  <c r="Y391" i="21"/>
  <c r="Y392" i="21"/>
  <c r="Y393" i="21"/>
  <c r="Y394" i="21"/>
  <c r="Y395" i="21"/>
  <c r="Y396" i="21"/>
  <c r="Y397" i="21"/>
  <c r="Y398" i="21"/>
  <c r="Y399" i="21"/>
  <c r="Y400" i="21"/>
  <c r="Y401" i="21"/>
  <c r="Y402" i="21"/>
  <c r="Y403" i="21"/>
  <c r="Y404" i="21"/>
  <c r="Y405" i="21"/>
  <c r="Y406" i="21"/>
  <c r="Y407" i="21"/>
  <c r="Y408" i="21"/>
  <c r="Y409" i="21"/>
  <c r="Y410" i="21"/>
  <c r="Y411" i="21"/>
  <c r="Y412" i="21"/>
  <c r="Y413" i="21"/>
  <c r="Y414" i="21"/>
  <c r="Y415" i="21"/>
  <c r="Y416" i="21"/>
  <c r="Y417" i="21"/>
  <c r="Y418" i="21"/>
  <c r="Y419" i="21"/>
  <c r="Y420" i="21"/>
  <c r="Y421" i="21"/>
  <c r="Y422" i="21"/>
  <c r="Y423" i="21"/>
  <c r="Y424" i="21"/>
  <c r="Y425" i="21"/>
  <c r="Y426" i="21"/>
  <c r="Y427" i="21"/>
  <c r="Y428" i="21"/>
  <c r="Y429" i="21"/>
  <c r="Y430" i="21"/>
  <c r="Y431" i="21"/>
  <c r="Y432" i="21"/>
  <c r="Y433" i="21"/>
  <c r="Y434" i="21"/>
  <c r="Y435" i="21"/>
  <c r="Y436" i="21"/>
  <c r="BV10" i="21"/>
  <c r="BV9" i="21"/>
  <c r="BV8" i="21"/>
  <c r="BV7" i="21"/>
  <c r="BV6" i="21"/>
  <c r="BV5" i="21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102" i="21"/>
  <c r="V103" i="21"/>
  <c r="V104" i="21"/>
  <c r="V105" i="21"/>
  <c r="V106" i="21"/>
  <c r="V107" i="21"/>
  <c r="V108" i="21"/>
  <c r="V109" i="21"/>
  <c r="V110" i="21"/>
  <c r="V111" i="21"/>
  <c r="V112" i="21"/>
  <c r="V113" i="21"/>
  <c r="V114" i="21"/>
  <c r="V115" i="21"/>
  <c r="V116" i="21"/>
  <c r="V117" i="21"/>
  <c r="V118" i="21"/>
  <c r="V119" i="21"/>
  <c r="V120" i="21"/>
  <c r="V121" i="21"/>
  <c r="V122" i="21"/>
  <c r="V123" i="21"/>
  <c r="V124" i="21"/>
  <c r="V125" i="21"/>
  <c r="V126" i="21"/>
  <c r="V127" i="21"/>
  <c r="V128" i="21"/>
  <c r="V129" i="21"/>
  <c r="V130" i="21"/>
  <c r="V131" i="21"/>
  <c r="V132" i="21"/>
  <c r="V133" i="21"/>
  <c r="V134" i="21"/>
  <c r="V135" i="21"/>
  <c r="V136" i="21"/>
  <c r="V137" i="21"/>
  <c r="V138" i="21"/>
  <c r="V139" i="21"/>
  <c r="V140" i="21"/>
  <c r="V141" i="21"/>
  <c r="V142" i="21"/>
  <c r="V143" i="21"/>
  <c r="V144" i="21"/>
  <c r="V145" i="21"/>
  <c r="V146" i="21"/>
  <c r="V147" i="21"/>
  <c r="V148" i="21"/>
  <c r="V149" i="21"/>
  <c r="V150" i="21"/>
  <c r="V151" i="21"/>
  <c r="V152" i="21"/>
  <c r="V153" i="21"/>
  <c r="V154" i="21"/>
  <c r="V155" i="21"/>
  <c r="V156" i="21"/>
  <c r="V157" i="21"/>
  <c r="V158" i="21"/>
  <c r="V159" i="21"/>
  <c r="V160" i="21"/>
  <c r="V161" i="21"/>
  <c r="V162" i="21"/>
  <c r="V163" i="21"/>
  <c r="V164" i="21"/>
  <c r="V165" i="21"/>
  <c r="V166" i="21"/>
  <c r="V167" i="21"/>
  <c r="V168" i="21"/>
  <c r="V169" i="21"/>
  <c r="V170" i="21"/>
  <c r="V171" i="21"/>
  <c r="V172" i="21"/>
  <c r="V173" i="21"/>
  <c r="V174" i="21"/>
  <c r="V175" i="21"/>
  <c r="V176" i="21"/>
  <c r="V177" i="21"/>
  <c r="V178" i="21"/>
  <c r="V179" i="21"/>
  <c r="V180" i="21"/>
  <c r="V181" i="21"/>
  <c r="V182" i="21"/>
  <c r="V183" i="21"/>
  <c r="V184" i="21"/>
  <c r="V185" i="21"/>
  <c r="V186" i="21"/>
  <c r="V187" i="21"/>
  <c r="V188" i="21"/>
  <c r="V189" i="21"/>
  <c r="V190" i="21"/>
  <c r="V191" i="21"/>
  <c r="V192" i="21"/>
  <c r="V193" i="21"/>
  <c r="V194" i="21"/>
  <c r="V195" i="21"/>
  <c r="V196" i="21"/>
  <c r="V197" i="21"/>
  <c r="V198" i="21"/>
  <c r="V199" i="21"/>
  <c r="V200" i="21"/>
  <c r="V201" i="21"/>
  <c r="V202" i="21"/>
  <c r="V203" i="21"/>
  <c r="V204" i="21"/>
  <c r="V205" i="21"/>
  <c r="V206" i="21"/>
  <c r="V207" i="21"/>
  <c r="V208" i="21"/>
  <c r="V209" i="21"/>
  <c r="V210" i="21"/>
  <c r="V211" i="21"/>
  <c r="V212" i="21"/>
  <c r="V213" i="21"/>
  <c r="V214" i="21"/>
  <c r="V215" i="21"/>
  <c r="V216" i="21"/>
  <c r="V217" i="21"/>
  <c r="V218" i="21"/>
  <c r="V219" i="21"/>
  <c r="V220" i="21"/>
  <c r="V221" i="21"/>
  <c r="V222" i="21"/>
  <c r="V223" i="21"/>
  <c r="V224" i="21"/>
  <c r="V225" i="21"/>
  <c r="V226" i="21"/>
  <c r="V227" i="21"/>
  <c r="V228" i="21"/>
  <c r="V229" i="21"/>
  <c r="V230" i="21"/>
  <c r="V231" i="21"/>
  <c r="V232" i="21"/>
  <c r="V233" i="21"/>
  <c r="V234" i="21"/>
  <c r="V235" i="21"/>
  <c r="V236" i="21"/>
  <c r="V237" i="21"/>
  <c r="V238" i="21"/>
  <c r="V239" i="21"/>
  <c r="V240" i="21"/>
  <c r="V241" i="21"/>
  <c r="V242" i="21"/>
  <c r="V243" i="21"/>
  <c r="V244" i="21"/>
  <c r="V245" i="21"/>
  <c r="V246" i="21"/>
  <c r="V247" i="21"/>
  <c r="V248" i="21"/>
  <c r="V249" i="21"/>
  <c r="V250" i="21"/>
  <c r="V251" i="21"/>
  <c r="V252" i="21"/>
  <c r="V253" i="21"/>
  <c r="V254" i="21"/>
  <c r="V255" i="21"/>
  <c r="V256" i="21"/>
  <c r="V257" i="21"/>
  <c r="V258" i="21"/>
  <c r="V259" i="21"/>
  <c r="V260" i="21"/>
  <c r="V261" i="21"/>
  <c r="V262" i="21"/>
  <c r="V263" i="21"/>
  <c r="V264" i="21"/>
  <c r="V265" i="21"/>
  <c r="V266" i="21"/>
  <c r="V267" i="21"/>
  <c r="V268" i="21"/>
  <c r="V269" i="21"/>
  <c r="V270" i="21"/>
  <c r="V271" i="21"/>
  <c r="V272" i="21"/>
  <c r="V273" i="21"/>
  <c r="V274" i="21"/>
  <c r="V275" i="21"/>
  <c r="V276" i="21"/>
  <c r="V277" i="21"/>
  <c r="V278" i="21"/>
  <c r="V279" i="21"/>
  <c r="V280" i="21"/>
  <c r="V281" i="21"/>
  <c r="V282" i="21"/>
  <c r="V283" i="21"/>
  <c r="V284" i="21"/>
  <c r="V285" i="21"/>
  <c r="V286" i="21"/>
  <c r="V287" i="21"/>
  <c r="V288" i="21"/>
  <c r="V289" i="21"/>
  <c r="V290" i="21"/>
  <c r="V291" i="21"/>
  <c r="V292" i="21"/>
  <c r="V293" i="21"/>
  <c r="V294" i="21"/>
  <c r="V295" i="21"/>
  <c r="V296" i="21"/>
  <c r="V297" i="21"/>
  <c r="V298" i="21"/>
  <c r="V299" i="21"/>
  <c r="V300" i="21"/>
  <c r="V301" i="21"/>
  <c r="V302" i="21"/>
  <c r="V303" i="21"/>
  <c r="V304" i="21"/>
  <c r="V305" i="21"/>
  <c r="V306" i="21"/>
  <c r="V307" i="21"/>
  <c r="V308" i="21"/>
  <c r="V309" i="21"/>
  <c r="V313" i="21"/>
  <c r="V314" i="21"/>
  <c r="V315" i="21"/>
  <c r="V316" i="21"/>
  <c r="V317" i="21"/>
  <c r="V318" i="21"/>
  <c r="V319" i="21"/>
  <c r="V320" i="21"/>
  <c r="V321" i="21"/>
  <c r="V322" i="21"/>
  <c r="V323" i="21"/>
  <c r="V324" i="21"/>
  <c r="V325" i="21"/>
  <c r="V326" i="21"/>
  <c r="V328" i="21"/>
  <c r="V329" i="21"/>
  <c r="V330" i="21"/>
  <c r="V331" i="21"/>
  <c r="V332" i="21"/>
  <c r="V333" i="21"/>
  <c r="V334" i="21"/>
  <c r="V335" i="21"/>
  <c r="V336" i="21"/>
  <c r="V337" i="21"/>
  <c r="V338" i="21"/>
  <c r="V339" i="21"/>
  <c r="V340" i="21"/>
  <c r="V341" i="21"/>
  <c r="V342" i="21"/>
  <c r="V343" i="21"/>
  <c r="V344" i="21"/>
  <c r="V345" i="21"/>
  <c r="V346" i="21"/>
  <c r="V347" i="21"/>
  <c r="V348" i="21"/>
  <c r="V349" i="21"/>
  <c r="V350" i="21"/>
  <c r="V351" i="21"/>
  <c r="V352" i="21"/>
  <c r="V353" i="21"/>
  <c r="V354" i="21"/>
  <c r="V355" i="21"/>
  <c r="V356" i="21"/>
  <c r="V357" i="21"/>
  <c r="V358" i="21"/>
  <c r="V359" i="21"/>
  <c r="V360" i="21"/>
  <c r="V361" i="21"/>
  <c r="V362" i="21"/>
  <c r="V363" i="21"/>
  <c r="V364" i="21"/>
  <c r="V365" i="21"/>
  <c r="V366" i="21"/>
  <c r="V367" i="21"/>
  <c r="V368" i="21"/>
  <c r="V369" i="21"/>
  <c r="V370" i="21"/>
  <c r="V371" i="21"/>
  <c r="V372" i="21"/>
  <c r="V373" i="21"/>
  <c r="V374" i="21"/>
  <c r="V375" i="21"/>
  <c r="V376" i="21"/>
  <c r="V377" i="21"/>
  <c r="V378" i="21"/>
  <c r="V379" i="21"/>
  <c r="V380" i="21"/>
  <c r="V381" i="21"/>
  <c r="V382" i="21"/>
  <c r="V383" i="21"/>
  <c r="V384" i="21"/>
  <c r="V385" i="21"/>
  <c r="V386" i="21"/>
  <c r="V387" i="21"/>
  <c r="V388" i="21"/>
  <c r="V389" i="21"/>
  <c r="V390" i="21"/>
  <c r="V391" i="21"/>
  <c r="V392" i="21"/>
  <c r="V393" i="21"/>
  <c r="V394" i="21"/>
  <c r="V395" i="21"/>
  <c r="V396" i="21"/>
  <c r="V397" i="21"/>
  <c r="V398" i="21"/>
  <c r="V399" i="21"/>
  <c r="V400" i="21"/>
  <c r="V401" i="21"/>
  <c r="V402" i="21"/>
  <c r="V403" i="21"/>
  <c r="V404" i="21"/>
  <c r="V405" i="21"/>
  <c r="V406" i="21"/>
  <c r="V407" i="21"/>
  <c r="V408" i="21"/>
  <c r="V409" i="21"/>
  <c r="V410" i="21"/>
  <c r="V411" i="21"/>
  <c r="V412" i="21"/>
  <c r="V413" i="21"/>
  <c r="V414" i="21"/>
  <c r="V415" i="21"/>
  <c r="V416" i="21"/>
  <c r="V417" i="21"/>
  <c r="V418" i="21"/>
  <c r="V419" i="21"/>
  <c r="V420" i="21"/>
  <c r="V421" i="21"/>
  <c r="V422" i="21"/>
  <c r="V423" i="21"/>
  <c r="V424" i="21"/>
  <c r="V425" i="21"/>
  <c r="V426" i="21"/>
  <c r="V427" i="21"/>
  <c r="V428" i="21"/>
  <c r="V429" i="21"/>
  <c r="V430" i="21"/>
  <c r="V431" i="21"/>
  <c r="V432" i="21"/>
  <c r="V433" i="21"/>
  <c r="V434" i="21"/>
  <c r="V435" i="21"/>
  <c r="V436" i="21"/>
  <c r="BU10" i="21"/>
  <c r="BU9" i="21"/>
  <c r="BU8" i="21"/>
  <c r="BU7" i="21"/>
  <c r="BU6" i="21"/>
  <c r="BU5" i="21"/>
  <c r="S6" i="21"/>
  <c r="S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S104" i="21"/>
  <c r="S105" i="2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S136" i="21"/>
  <c r="S137" i="21"/>
  <c r="S138" i="21"/>
  <c r="S139" i="21"/>
  <c r="S140" i="21"/>
  <c r="S141" i="21"/>
  <c r="S142" i="21"/>
  <c r="S143" i="21"/>
  <c r="S144" i="21"/>
  <c r="S145" i="21"/>
  <c r="S146" i="21"/>
  <c r="S147" i="21"/>
  <c r="S148" i="21"/>
  <c r="S149" i="21"/>
  <c r="S150" i="21"/>
  <c r="S151" i="21"/>
  <c r="S152" i="21"/>
  <c r="S153" i="2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S168" i="21"/>
  <c r="S169" i="2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S184" i="21"/>
  <c r="S185" i="21"/>
  <c r="S186" i="21"/>
  <c r="S187" i="21"/>
  <c r="S188" i="21"/>
  <c r="S189" i="21"/>
  <c r="S190" i="21"/>
  <c r="S191" i="21"/>
  <c r="S192" i="21"/>
  <c r="S193" i="21"/>
  <c r="S194" i="21"/>
  <c r="S195" i="21"/>
  <c r="S196" i="21"/>
  <c r="S197" i="21"/>
  <c r="S198" i="21"/>
  <c r="S199" i="21"/>
  <c r="S200" i="21"/>
  <c r="S201" i="21"/>
  <c r="S202" i="21"/>
  <c r="S203" i="21"/>
  <c r="S204" i="21"/>
  <c r="S205" i="21"/>
  <c r="S206" i="21"/>
  <c r="S207" i="21"/>
  <c r="S208" i="21"/>
  <c r="S209" i="21"/>
  <c r="S210" i="21"/>
  <c r="S211" i="21"/>
  <c r="S212" i="21"/>
  <c r="S213" i="21"/>
  <c r="S214" i="21"/>
  <c r="S215" i="21"/>
  <c r="S216" i="21"/>
  <c r="S217" i="21"/>
  <c r="S218" i="21"/>
  <c r="S219" i="21"/>
  <c r="S220" i="21"/>
  <c r="S221" i="21"/>
  <c r="S222" i="21"/>
  <c r="S223" i="21"/>
  <c r="S224" i="21"/>
  <c r="S225" i="21"/>
  <c r="S226" i="21"/>
  <c r="S227" i="21"/>
  <c r="S228" i="21"/>
  <c r="S229" i="21"/>
  <c r="S230" i="21"/>
  <c r="S231" i="21"/>
  <c r="S232" i="21"/>
  <c r="S233" i="21"/>
  <c r="S234" i="21"/>
  <c r="S235" i="21"/>
  <c r="S236" i="21"/>
  <c r="S237" i="21"/>
  <c r="S238" i="21"/>
  <c r="S239" i="21"/>
  <c r="S240" i="21"/>
  <c r="S241" i="21"/>
  <c r="S242" i="21"/>
  <c r="S243" i="21"/>
  <c r="S244" i="21"/>
  <c r="S245" i="21"/>
  <c r="S246" i="21"/>
  <c r="S247" i="21"/>
  <c r="S248" i="21"/>
  <c r="S249" i="21"/>
  <c r="S250" i="21"/>
  <c r="S251" i="21"/>
  <c r="S252" i="21"/>
  <c r="S253" i="21"/>
  <c r="S254" i="21"/>
  <c r="S255" i="21"/>
  <c r="S256" i="21"/>
  <c r="S257" i="21"/>
  <c r="S258" i="21"/>
  <c r="S259" i="21"/>
  <c r="S260" i="21"/>
  <c r="S261" i="21"/>
  <c r="S262" i="21"/>
  <c r="S263" i="21"/>
  <c r="S264" i="21"/>
  <c r="S265" i="21"/>
  <c r="S266" i="21"/>
  <c r="S267" i="21"/>
  <c r="S268" i="21"/>
  <c r="S269" i="21"/>
  <c r="S270" i="21"/>
  <c r="S271" i="21"/>
  <c r="S272" i="21"/>
  <c r="S273" i="21"/>
  <c r="S274" i="21"/>
  <c r="S275" i="21"/>
  <c r="S276" i="21"/>
  <c r="S277" i="21"/>
  <c r="S278" i="21"/>
  <c r="S279" i="21"/>
  <c r="S280" i="21"/>
  <c r="S281" i="21"/>
  <c r="S282" i="21"/>
  <c r="S283" i="21"/>
  <c r="S284" i="21"/>
  <c r="S285" i="21"/>
  <c r="S286" i="21"/>
  <c r="S287" i="21"/>
  <c r="S288" i="21"/>
  <c r="S289" i="21"/>
  <c r="S290" i="21"/>
  <c r="S291" i="21"/>
  <c r="S292" i="21"/>
  <c r="S293" i="21"/>
  <c r="S294" i="21"/>
  <c r="S295" i="21"/>
  <c r="S296" i="21"/>
  <c r="S297" i="21"/>
  <c r="S298" i="21"/>
  <c r="S299" i="21"/>
  <c r="S300" i="21"/>
  <c r="S301" i="21"/>
  <c r="S302" i="21"/>
  <c r="S303" i="21"/>
  <c r="S304" i="21"/>
  <c r="S305" i="21"/>
  <c r="S306" i="21"/>
  <c r="S307" i="21"/>
  <c r="S308" i="21"/>
  <c r="S309" i="21"/>
  <c r="S313" i="21"/>
  <c r="S314" i="21"/>
  <c r="S315" i="21"/>
  <c r="S316" i="21"/>
  <c r="S317" i="21"/>
  <c r="S318" i="21"/>
  <c r="S319" i="21"/>
  <c r="S320" i="21"/>
  <c r="S321" i="21"/>
  <c r="S322" i="21"/>
  <c r="S323" i="21"/>
  <c r="S324" i="21"/>
  <c r="S325" i="21"/>
  <c r="S326" i="21"/>
  <c r="S328" i="21"/>
  <c r="S329" i="21"/>
  <c r="S330" i="21"/>
  <c r="S331" i="21"/>
  <c r="S332" i="21"/>
  <c r="S333" i="21"/>
  <c r="S334" i="21"/>
  <c r="S335" i="21"/>
  <c r="S336" i="21"/>
  <c r="S337" i="21"/>
  <c r="S338" i="21"/>
  <c r="S339" i="21"/>
  <c r="S340" i="21"/>
  <c r="S341" i="21"/>
  <c r="S342" i="21"/>
  <c r="S343" i="21"/>
  <c r="S344" i="21"/>
  <c r="S345" i="21"/>
  <c r="S346" i="21"/>
  <c r="S347" i="21"/>
  <c r="S348" i="21"/>
  <c r="S349" i="21"/>
  <c r="S350" i="21"/>
  <c r="S351" i="21"/>
  <c r="S352" i="21"/>
  <c r="S353" i="21"/>
  <c r="S354" i="21"/>
  <c r="S355" i="21"/>
  <c r="S356" i="21"/>
  <c r="S357" i="21"/>
  <c r="S358" i="21"/>
  <c r="S359" i="21"/>
  <c r="S360" i="21"/>
  <c r="S361" i="21"/>
  <c r="S362" i="21"/>
  <c r="S363" i="21"/>
  <c r="S364" i="21"/>
  <c r="S365" i="21"/>
  <c r="S366" i="21"/>
  <c r="S367" i="21"/>
  <c r="S368" i="21"/>
  <c r="S369" i="21"/>
  <c r="S370" i="21"/>
  <c r="S371" i="21"/>
  <c r="S372" i="21"/>
  <c r="S373" i="21"/>
  <c r="S374" i="21"/>
  <c r="S375" i="21"/>
  <c r="S376" i="21"/>
  <c r="S377" i="21"/>
  <c r="S378" i="21"/>
  <c r="S379" i="21"/>
  <c r="S380" i="21"/>
  <c r="S381" i="21"/>
  <c r="S382" i="21"/>
  <c r="S383" i="21"/>
  <c r="S384" i="21"/>
  <c r="S385" i="21"/>
  <c r="S386" i="21"/>
  <c r="S387" i="21"/>
  <c r="S388" i="21"/>
  <c r="S389" i="21"/>
  <c r="S390" i="21"/>
  <c r="S391" i="21"/>
  <c r="S392" i="21"/>
  <c r="S393" i="21"/>
  <c r="S394" i="21"/>
  <c r="S395" i="21"/>
  <c r="S396" i="21"/>
  <c r="S397" i="21"/>
  <c r="S398" i="21"/>
  <c r="S399" i="21"/>
  <c r="S400" i="21"/>
  <c r="S401" i="21"/>
  <c r="S402" i="21"/>
  <c r="S403" i="21"/>
  <c r="S404" i="21"/>
  <c r="S405" i="21"/>
  <c r="S406" i="21"/>
  <c r="S407" i="21"/>
  <c r="S408" i="21"/>
  <c r="S409" i="21"/>
  <c r="S410" i="21"/>
  <c r="S411" i="21"/>
  <c r="S412" i="21"/>
  <c r="S413" i="21"/>
  <c r="S414" i="21"/>
  <c r="S415" i="21"/>
  <c r="S416" i="21"/>
  <c r="S417" i="21"/>
  <c r="S418" i="21"/>
  <c r="S419" i="21"/>
  <c r="S420" i="21"/>
  <c r="S421" i="21"/>
  <c r="S422" i="21"/>
  <c r="S423" i="21"/>
  <c r="S424" i="21"/>
  <c r="S425" i="21"/>
  <c r="S426" i="21"/>
  <c r="S427" i="21"/>
  <c r="S428" i="21"/>
  <c r="S429" i="21"/>
  <c r="S430" i="21"/>
  <c r="S431" i="21"/>
  <c r="S432" i="21"/>
  <c r="S433" i="21"/>
  <c r="S434" i="21"/>
  <c r="S435" i="21"/>
  <c r="S436" i="21"/>
  <c r="BT10" i="21"/>
  <c r="BT9" i="21"/>
  <c r="BT8" i="21"/>
  <c r="BT7" i="21"/>
  <c r="BT6" i="21"/>
  <c r="BT5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6" i="21"/>
  <c r="P137" i="21"/>
  <c r="P138" i="21"/>
  <c r="P139" i="21"/>
  <c r="P140" i="21"/>
  <c r="P141" i="21"/>
  <c r="P142" i="21"/>
  <c r="P143" i="21"/>
  <c r="P144" i="21"/>
  <c r="P145" i="21"/>
  <c r="P146" i="21"/>
  <c r="P147" i="21"/>
  <c r="P148" i="21"/>
  <c r="P149" i="21"/>
  <c r="P150" i="21"/>
  <c r="P151" i="21"/>
  <c r="P152" i="21"/>
  <c r="P153" i="21"/>
  <c r="P154" i="21"/>
  <c r="P155" i="21"/>
  <c r="P156" i="21"/>
  <c r="P157" i="21"/>
  <c r="P158" i="21"/>
  <c r="P159" i="21"/>
  <c r="P160" i="21"/>
  <c r="P161" i="21"/>
  <c r="P162" i="21"/>
  <c r="P163" i="21"/>
  <c r="P164" i="21"/>
  <c r="P165" i="21"/>
  <c r="P166" i="21"/>
  <c r="P167" i="21"/>
  <c r="P168" i="21"/>
  <c r="P169" i="21"/>
  <c r="P170" i="21"/>
  <c r="P171" i="21"/>
  <c r="P172" i="21"/>
  <c r="P173" i="21"/>
  <c r="P174" i="21"/>
  <c r="P175" i="21"/>
  <c r="P176" i="21"/>
  <c r="P177" i="21"/>
  <c r="P178" i="21"/>
  <c r="P179" i="21"/>
  <c r="P180" i="21"/>
  <c r="P181" i="21"/>
  <c r="P182" i="21"/>
  <c r="P183" i="21"/>
  <c r="P184" i="21"/>
  <c r="P185" i="21"/>
  <c r="P186" i="21"/>
  <c r="P187" i="21"/>
  <c r="P188" i="21"/>
  <c r="P189" i="21"/>
  <c r="P190" i="21"/>
  <c r="P191" i="21"/>
  <c r="P192" i="21"/>
  <c r="P193" i="21"/>
  <c r="P194" i="21"/>
  <c r="P195" i="21"/>
  <c r="P196" i="21"/>
  <c r="P197" i="21"/>
  <c r="P198" i="21"/>
  <c r="P199" i="21"/>
  <c r="P200" i="21"/>
  <c r="P201" i="21"/>
  <c r="P202" i="21"/>
  <c r="P203" i="21"/>
  <c r="P204" i="21"/>
  <c r="P205" i="21"/>
  <c r="P206" i="21"/>
  <c r="P207" i="21"/>
  <c r="P208" i="21"/>
  <c r="P209" i="21"/>
  <c r="P210" i="21"/>
  <c r="P211" i="21"/>
  <c r="P212" i="21"/>
  <c r="P213" i="21"/>
  <c r="P214" i="21"/>
  <c r="P215" i="21"/>
  <c r="P216" i="21"/>
  <c r="P217" i="21"/>
  <c r="P218" i="21"/>
  <c r="P219" i="21"/>
  <c r="P220" i="21"/>
  <c r="P221" i="21"/>
  <c r="P222" i="21"/>
  <c r="P223" i="21"/>
  <c r="P224" i="21"/>
  <c r="P225" i="21"/>
  <c r="P226" i="21"/>
  <c r="P227" i="21"/>
  <c r="P228" i="21"/>
  <c r="P229" i="21"/>
  <c r="P230" i="21"/>
  <c r="P231" i="21"/>
  <c r="P232" i="21"/>
  <c r="P233" i="21"/>
  <c r="P234" i="21"/>
  <c r="P235" i="21"/>
  <c r="P236" i="21"/>
  <c r="P237" i="21"/>
  <c r="P238" i="21"/>
  <c r="P239" i="21"/>
  <c r="P240" i="21"/>
  <c r="P241" i="21"/>
  <c r="P242" i="21"/>
  <c r="P243" i="21"/>
  <c r="P244" i="21"/>
  <c r="P245" i="21"/>
  <c r="P246" i="21"/>
  <c r="P247" i="21"/>
  <c r="P248" i="21"/>
  <c r="P249" i="21"/>
  <c r="P250" i="21"/>
  <c r="P251" i="21"/>
  <c r="P252" i="21"/>
  <c r="P253" i="21"/>
  <c r="P254" i="21"/>
  <c r="P255" i="21"/>
  <c r="P256" i="21"/>
  <c r="P257" i="21"/>
  <c r="P258" i="21"/>
  <c r="P259" i="21"/>
  <c r="P260" i="21"/>
  <c r="P261" i="21"/>
  <c r="P262" i="21"/>
  <c r="P263" i="21"/>
  <c r="P264" i="21"/>
  <c r="P265" i="21"/>
  <c r="P266" i="21"/>
  <c r="P267" i="21"/>
  <c r="P268" i="21"/>
  <c r="P269" i="21"/>
  <c r="P270" i="21"/>
  <c r="P271" i="21"/>
  <c r="P272" i="21"/>
  <c r="P273" i="21"/>
  <c r="P274" i="21"/>
  <c r="P275" i="21"/>
  <c r="P276" i="21"/>
  <c r="P277" i="21"/>
  <c r="P278" i="21"/>
  <c r="P279" i="21"/>
  <c r="P280" i="21"/>
  <c r="P281" i="21"/>
  <c r="P282" i="21"/>
  <c r="P283" i="21"/>
  <c r="P284" i="21"/>
  <c r="P285" i="21"/>
  <c r="P286" i="21"/>
  <c r="P287" i="21"/>
  <c r="P288" i="21"/>
  <c r="P289" i="21"/>
  <c r="P290" i="21"/>
  <c r="P291" i="21"/>
  <c r="P292" i="21"/>
  <c r="P293" i="21"/>
  <c r="P294" i="21"/>
  <c r="P295" i="21"/>
  <c r="P296" i="21"/>
  <c r="P297" i="21"/>
  <c r="P298" i="21"/>
  <c r="P299" i="21"/>
  <c r="P300" i="21"/>
  <c r="P301" i="21"/>
  <c r="P302" i="21"/>
  <c r="P303" i="21"/>
  <c r="P304" i="21"/>
  <c r="P305" i="21"/>
  <c r="P306" i="21"/>
  <c r="P307" i="21"/>
  <c r="P308" i="21"/>
  <c r="P309" i="21"/>
  <c r="P313" i="21"/>
  <c r="P314" i="21"/>
  <c r="P315" i="21"/>
  <c r="P316" i="21"/>
  <c r="P317" i="21"/>
  <c r="P318" i="21"/>
  <c r="P319" i="21"/>
  <c r="P320" i="21"/>
  <c r="P321" i="21"/>
  <c r="P322" i="21"/>
  <c r="P323" i="21"/>
  <c r="P324" i="21"/>
  <c r="P325" i="21"/>
  <c r="P326" i="21"/>
  <c r="P328" i="21"/>
  <c r="P329" i="21"/>
  <c r="P330" i="21"/>
  <c r="P331" i="21"/>
  <c r="P332" i="21"/>
  <c r="P333" i="21"/>
  <c r="P334" i="21"/>
  <c r="P335" i="21"/>
  <c r="P336" i="21"/>
  <c r="P337" i="21"/>
  <c r="P338" i="21"/>
  <c r="P339" i="21"/>
  <c r="P340" i="21"/>
  <c r="P341" i="21"/>
  <c r="P342" i="21"/>
  <c r="P343" i="21"/>
  <c r="P344" i="21"/>
  <c r="P345" i="21"/>
  <c r="P346" i="21"/>
  <c r="P347" i="21"/>
  <c r="P348" i="21"/>
  <c r="P349" i="21"/>
  <c r="P350" i="21"/>
  <c r="P351" i="21"/>
  <c r="P352" i="21"/>
  <c r="P353" i="21"/>
  <c r="P354" i="21"/>
  <c r="P355" i="21"/>
  <c r="P356" i="21"/>
  <c r="P357" i="21"/>
  <c r="P358" i="21"/>
  <c r="P359" i="21"/>
  <c r="P360" i="21"/>
  <c r="P361" i="21"/>
  <c r="P362" i="21"/>
  <c r="P363" i="21"/>
  <c r="P364" i="21"/>
  <c r="P365" i="21"/>
  <c r="P366" i="21"/>
  <c r="P367" i="21"/>
  <c r="P368" i="21"/>
  <c r="P369" i="21"/>
  <c r="P370" i="21"/>
  <c r="P371" i="21"/>
  <c r="P372" i="21"/>
  <c r="P373" i="21"/>
  <c r="P374" i="21"/>
  <c r="P375" i="21"/>
  <c r="P376" i="21"/>
  <c r="P377" i="21"/>
  <c r="P378" i="21"/>
  <c r="P379" i="21"/>
  <c r="P380" i="21"/>
  <c r="P381" i="21"/>
  <c r="P382" i="21"/>
  <c r="P383" i="21"/>
  <c r="P384" i="21"/>
  <c r="P385" i="21"/>
  <c r="P386" i="21"/>
  <c r="P387" i="21"/>
  <c r="P388" i="21"/>
  <c r="P389" i="21"/>
  <c r="P390" i="21"/>
  <c r="P391" i="21"/>
  <c r="P392" i="21"/>
  <c r="P393" i="21"/>
  <c r="P394" i="21"/>
  <c r="P395" i="21"/>
  <c r="P396" i="21"/>
  <c r="P397" i="21"/>
  <c r="P398" i="21"/>
  <c r="P399" i="21"/>
  <c r="P400" i="21"/>
  <c r="P401" i="21"/>
  <c r="P402" i="21"/>
  <c r="P403" i="21"/>
  <c r="P404" i="21"/>
  <c r="P405" i="21"/>
  <c r="P406" i="21"/>
  <c r="P407" i="21"/>
  <c r="P408" i="21"/>
  <c r="P409" i="21"/>
  <c r="P410" i="21"/>
  <c r="P411" i="21"/>
  <c r="P412" i="21"/>
  <c r="P413" i="21"/>
  <c r="P414" i="21"/>
  <c r="P415" i="21"/>
  <c r="P416" i="21"/>
  <c r="P417" i="21"/>
  <c r="P418" i="21"/>
  <c r="P419" i="21"/>
  <c r="P420" i="21"/>
  <c r="P421" i="21"/>
  <c r="P422" i="21"/>
  <c r="P423" i="21"/>
  <c r="P424" i="21"/>
  <c r="P425" i="21"/>
  <c r="P426" i="21"/>
  <c r="P427" i="21"/>
  <c r="P428" i="21"/>
  <c r="P429" i="21"/>
  <c r="P430" i="21"/>
  <c r="P431" i="21"/>
  <c r="P432" i="21"/>
  <c r="P433" i="21"/>
  <c r="P434" i="21"/>
  <c r="P435" i="21"/>
  <c r="P436" i="21"/>
  <c r="BS10" i="21"/>
  <c r="BS9" i="21"/>
  <c r="BS8" i="21"/>
  <c r="BS7" i="21"/>
  <c r="BS6" i="21"/>
  <c r="BS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4" i="21"/>
  <c r="M295" i="21"/>
  <c r="M296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3" i="21"/>
  <c r="M314" i="21"/>
  <c r="M315" i="21"/>
  <c r="M316" i="21"/>
  <c r="M317" i="21"/>
  <c r="M318" i="21"/>
  <c r="M319" i="21"/>
  <c r="M320" i="21"/>
  <c r="M321" i="21"/>
  <c r="M322" i="21"/>
  <c r="M323" i="21"/>
  <c r="M324" i="21"/>
  <c r="M325" i="21"/>
  <c r="M326" i="21"/>
  <c r="M328" i="21"/>
  <c r="M329" i="21"/>
  <c r="M330" i="21"/>
  <c r="M331" i="21"/>
  <c r="M332" i="21"/>
  <c r="M333" i="21"/>
  <c r="M334" i="21"/>
  <c r="M335" i="21"/>
  <c r="M336" i="21"/>
  <c r="M337" i="21"/>
  <c r="M338" i="21"/>
  <c r="M339" i="21"/>
  <c r="M340" i="21"/>
  <c r="M341" i="21"/>
  <c r="M342" i="21"/>
  <c r="M343" i="21"/>
  <c r="M344" i="21"/>
  <c r="M345" i="21"/>
  <c r="M346" i="21"/>
  <c r="M347" i="21"/>
  <c r="M348" i="21"/>
  <c r="M349" i="21"/>
  <c r="M350" i="21"/>
  <c r="M351" i="21"/>
  <c r="M352" i="21"/>
  <c r="M353" i="21"/>
  <c r="M354" i="21"/>
  <c r="M355" i="21"/>
  <c r="M356" i="21"/>
  <c r="M357" i="21"/>
  <c r="M358" i="21"/>
  <c r="M359" i="21"/>
  <c r="M360" i="21"/>
  <c r="M361" i="21"/>
  <c r="M362" i="21"/>
  <c r="M363" i="21"/>
  <c r="M364" i="21"/>
  <c r="M365" i="21"/>
  <c r="M366" i="21"/>
  <c r="M367" i="21"/>
  <c r="M368" i="21"/>
  <c r="M369" i="21"/>
  <c r="M370" i="21"/>
  <c r="M371" i="21"/>
  <c r="M372" i="21"/>
  <c r="M373" i="21"/>
  <c r="M374" i="21"/>
  <c r="M375" i="21"/>
  <c r="M376" i="21"/>
  <c r="M377" i="21"/>
  <c r="M378" i="21"/>
  <c r="M379" i="21"/>
  <c r="M380" i="21"/>
  <c r="M381" i="21"/>
  <c r="M382" i="21"/>
  <c r="M383" i="21"/>
  <c r="M384" i="21"/>
  <c r="M385" i="21"/>
  <c r="M386" i="21"/>
  <c r="M387" i="21"/>
  <c r="M388" i="21"/>
  <c r="M389" i="21"/>
  <c r="M390" i="21"/>
  <c r="M391" i="21"/>
  <c r="M392" i="21"/>
  <c r="M393" i="21"/>
  <c r="M394" i="21"/>
  <c r="M395" i="21"/>
  <c r="M396" i="21"/>
  <c r="M397" i="21"/>
  <c r="M398" i="21"/>
  <c r="M399" i="21"/>
  <c r="M400" i="21"/>
  <c r="M401" i="21"/>
  <c r="M402" i="21"/>
  <c r="M403" i="21"/>
  <c r="M404" i="21"/>
  <c r="M405" i="21"/>
  <c r="M406" i="21"/>
  <c r="M407" i="21"/>
  <c r="M408" i="21"/>
  <c r="M409" i="21"/>
  <c r="M410" i="21"/>
  <c r="M411" i="21"/>
  <c r="M412" i="21"/>
  <c r="M413" i="21"/>
  <c r="M414" i="21"/>
  <c r="M415" i="21"/>
  <c r="M416" i="21"/>
  <c r="M417" i="21"/>
  <c r="M418" i="21"/>
  <c r="M419" i="21"/>
  <c r="M420" i="21"/>
  <c r="M421" i="21"/>
  <c r="M422" i="21"/>
  <c r="M423" i="21"/>
  <c r="M424" i="21"/>
  <c r="M425" i="21"/>
  <c r="M426" i="21"/>
  <c r="M427" i="21"/>
  <c r="M428" i="21"/>
  <c r="M429" i="21"/>
  <c r="M430" i="21"/>
  <c r="M431" i="21"/>
  <c r="M432" i="21"/>
  <c r="M433" i="21"/>
  <c r="M434" i="21"/>
  <c r="M435" i="21"/>
  <c r="M436" i="21"/>
  <c r="BR10" i="21"/>
  <c r="BR9" i="21"/>
  <c r="BR8" i="21"/>
  <c r="BR7" i="21"/>
  <c r="BR6" i="21"/>
  <c r="BR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71" i="21"/>
  <c r="AD72" i="21"/>
  <c r="AD73" i="21"/>
  <c r="AD74" i="21"/>
  <c r="AD75" i="21"/>
  <c r="AD76" i="21"/>
  <c r="AD77" i="21"/>
  <c r="AD78" i="21"/>
  <c r="AD79" i="21"/>
  <c r="AD80" i="21"/>
  <c r="AD81" i="21"/>
  <c r="AD82" i="21"/>
  <c r="AD83" i="21"/>
  <c r="AD84" i="21"/>
  <c r="AD85" i="21"/>
  <c r="AD86" i="21"/>
  <c r="AD87" i="21"/>
  <c r="AD88" i="21"/>
  <c r="AD89" i="21"/>
  <c r="AD90" i="21"/>
  <c r="AD91" i="21"/>
  <c r="AD92" i="21"/>
  <c r="AD93" i="21"/>
  <c r="AD94" i="21"/>
  <c r="AD95" i="21"/>
  <c r="AD96" i="21"/>
  <c r="AD97" i="21"/>
  <c r="AD98" i="21"/>
  <c r="AD99" i="21"/>
  <c r="AD100" i="21"/>
  <c r="AD101" i="21"/>
  <c r="AD102" i="21"/>
  <c r="AD103" i="21"/>
  <c r="AD104" i="21"/>
  <c r="AD105" i="21"/>
  <c r="AD106" i="21"/>
  <c r="AD107" i="21"/>
  <c r="AD108" i="21"/>
  <c r="AD109" i="21"/>
  <c r="AD110" i="21"/>
  <c r="AD111" i="21"/>
  <c r="AD112" i="21"/>
  <c r="AD113" i="21"/>
  <c r="AD114" i="21"/>
  <c r="AD115" i="21"/>
  <c r="AD116" i="21"/>
  <c r="AD117" i="21"/>
  <c r="AD118" i="21"/>
  <c r="AD119" i="21"/>
  <c r="AD120" i="21"/>
  <c r="AD121" i="21"/>
  <c r="AD122" i="21"/>
  <c r="AD123" i="21"/>
  <c r="AD124" i="21"/>
  <c r="AD125" i="21"/>
  <c r="AD126" i="21"/>
  <c r="AD127" i="21"/>
  <c r="AD128" i="21"/>
  <c r="AD129" i="21"/>
  <c r="AD130" i="21"/>
  <c r="AD131" i="21"/>
  <c r="AD132" i="21"/>
  <c r="AD133" i="21"/>
  <c r="AD134" i="21"/>
  <c r="AD135" i="21"/>
  <c r="AD136" i="21"/>
  <c r="AD137" i="21"/>
  <c r="AD138" i="21"/>
  <c r="AD139" i="21"/>
  <c r="AD140" i="21"/>
  <c r="AD141" i="21"/>
  <c r="AD142" i="21"/>
  <c r="AD143" i="21"/>
  <c r="AD144" i="21"/>
  <c r="AD145" i="21"/>
  <c r="AD146" i="21"/>
  <c r="AD147" i="21"/>
  <c r="AD148" i="21"/>
  <c r="AD149" i="21"/>
  <c r="AD150" i="21"/>
  <c r="AD151" i="21"/>
  <c r="AD152" i="21"/>
  <c r="AD153" i="21"/>
  <c r="AD154" i="21"/>
  <c r="AD155" i="21"/>
  <c r="AD156" i="21"/>
  <c r="AD157" i="21"/>
  <c r="AD158" i="21"/>
  <c r="AD159" i="21"/>
  <c r="AD160" i="21"/>
  <c r="AD161" i="21"/>
  <c r="AD162" i="21"/>
  <c r="AD163" i="21"/>
  <c r="AD164" i="21"/>
  <c r="AD165" i="21"/>
  <c r="AD166" i="21"/>
  <c r="AD167" i="21"/>
  <c r="AD168" i="21"/>
  <c r="AD169" i="21"/>
  <c r="AD170" i="21"/>
  <c r="AD171" i="21"/>
  <c r="AD172" i="21"/>
  <c r="AD173" i="21"/>
  <c r="AD174" i="21"/>
  <c r="AD175" i="21"/>
  <c r="AD176" i="21"/>
  <c r="AD177" i="21"/>
  <c r="AD178" i="21"/>
  <c r="AD179" i="21"/>
  <c r="AD180" i="21"/>
  <c r="AD181" i="21"/>
  <c r="AD182" i="21"/>
  <c r="AD183" i="21"/>
  <c r="AD184" i="21"/>
  <c r="AD185" i="21"/>
  <c r="AD186" i="21"/>
  <c r="AD187" i="21"/>
  <c r="AD188" i="21"/>
  <c r="AD189" i="21"/>
  <c r="AD190" i="21"/>
  <c r="AD191" i="21"/>
  <c r="AD192" i="21"/>
  <c r="AD193" i="21"/>
  <c r="AD194" i="21"/>
  <c r="AD195" i="21"/>
  <c r="AD196" i="21"/>
  <c r="AD197" i="21"/>
  <c r="AD198" i="21"/>
  <c r="AD199" i="21"/>
  <c r="AD200" i="21"/>
  <c r="AD201" i="21"/>
  <c r="AD202" i="21"/>
  <c r="AD203" i="21"/>
  <c r="AD204" i="21"/>
  <c r="AD205" i="21"/>
  <c r="AD206" i="21"/>
  <c r="AD207" i="21"/>
  <c r="AD208" i="21"/>
  <c r="AD209" i="21"/>
  <c r="AD210" i="21"/>
  <c r="AD211" i="21"/>
  <c r="AD212" i="21"/>
  <c r="AD213" i="21"/>
  <c r="AD214" i="21"/>
  <c r="AD215" i="21"/>
  <c r="AD216" i="21"/>
  <c r="AD217" i="21"/>
  <c r="AD218" i="21"/>
  <c r="AD219" i="21"/>
  <c r="AD220" i="21"/>
  <c r="AD221" i="21"/>
  <c r="AD222" i="21"/>
  <c r="AD223" i="21"/>
  <c r="AD224" i="21"/>
  <c r="AD225" i="21"/>
  <c r="AD226" i="21"/>
  <c r="AD227" i="21"/>
  <c r="AD228" i="21"/>
  <c r="AD229" i="21"/>
  <c r="AD230" i="21"/>
  <c r="AD231" i="21"/>
  <c r="AD232" i="21"/>
  <c r="AD233" i="21"/>
  <c r="AD234" i="21"/>
  <c r="AD235" i="21"/>
  <c r="AD236" i="21"/>
  <c r="AD237" i="21"/>
  <c r="AD238" i="21"/>
  <c r="AD239" i="21"/>
  <c r="AD240" i="21"/>
  <c r="AD241" i="21"/>
  <c r="AD242" i="21"/>
  <c r="AD243" i="21"/>
  <c r="AD244" i="21"/>
  <c r="AD245" i="21"/>
  <c r="AD246" i="21"/>
  <c r="AD247" i="21"/>
  <c r="AD248" i="21"/>
  <c r="AD249" i="21"/>
  <c r="AD250" i="21"/>
  <c r="AD251" i="21"/>
  <c r="AD252" i="21"/>
  <c r="AD253" i="21"/>
  <c r="AD254" i="21"/>
  <c r="AD255" i="21"/>
  <c r="AD256" i="21"/>
  <c r="AD257" i="21"/>
  <c r="AD258" i="21"/>
  <c r="AD259" i="21"/>
  <c r="AD260" i="21"/>
  <c r="AD261" i="21"/>
  <c r="AD262" i="21"/>
  <c r="AD263" i="21"/>
  <c r="AD264" i="21"/>
  <c r="AD265" i="21"/>
  <c r="AD266" i="21"/>
  <c r="AD267" i="21"/>
  <c r="AD268" i="21"/>
  <c r="AD269" i="21"/>
  <c r="AD270" i="21"/>
  <c r="AD271" i="21"/>
  <c r="AD272" i="21"/>
  <c r="AD273" i="21"/>
  <c r="AD274" i="21"/>
  <c r="AD275" i="21"/>
  <c r="AD276" i="21"/>
  <c r="AD277" i="21"/>
  <c r="AD278" i="21"/>
  <c r="AD279" i="21"/>
  <c r="AD280" i="21"/>
  <c r="AD281" i="21"/>
  <c r="AD282" i="21"/>
  <c r="AD283" i="21"/>
  <c r="AD284" i="21"/>
  <c r="AD285" i="21"/>
  <c r="AD286" i="21"/>
  <c r="AD287" i="21"/>
  <c r="AD288" i="21"/>
  <c r="AD289" i="21"/>
  <c r="AD290" i="21"/>
  <c r="AD291" i="21"/>
  <c r="AD292" i="21"/>
  <c r="AD293" i="21"/>
  <c r="AD294" i="21"/>
  <c r="AD295" i="21"/>
  <c r="AD296" i="21"/>
  <c r="AD297" i="21"/>
  <c r="AD298" i="21"/>
  <c r="AD299" i="21"/>
  <c r="AD300" i="21"/>
  <c r="AD301" i="21"/>
  <c r="AD302" i="21"/>
  <c r="AD303" i="21"/>
  <c r="AD304" i="21"/>
  <c r="AD305" i="21"/>
  <c r="AD306" i="21"/>
  <c r="AD307" i="21"/>
  <c r="AD308" i="21"/>
  <c r="AD309" i="21"/>
  <c r="AD313" i="21"/>
  <c r="AD314" i="21"/>
  <c r="AD315" i="21"/>
  <c r="AD316" i="21"/>
  <c r="AD317" i="21"/>
  <c r="AD318" i="21"/>
  <c r="AD319" i="21"/>
  <c r="AD320" i="21"/>
  <c r="AD321" i="21"/>
  <c r="AD322" i="21"/>
  <c r="AD323" i="21"/>
  <c r="AD324" i="21"/>
  <c r="AD325" i="21"/>
  <c r="AD326" i="21"/>
  <c r="AD328" i="21"/>
  <c r="AD329" i="21"/>
  <c r="AD330" i="21"/>
  <c r="AD331" i="21"/>
  <c r="AD332" i="21"/>
  <c r="AD333" i="21"/>
  <c r="AD334" i="21"/>
  <c r="AD335" i="21"/>
  <c r="AD336" i="21"/>
  <c r="AD337" i="21"/>
  <c r="AD338" i="21"/>
  <c r="AD339" i="21"/>
  <c r="AD340" i="21"/>
  <c r="AD341" i="21"/>
  <c r="AD342" i="21"/>
  <c r="AD343" i="21"/>
  <c r="AD344" i="21"/>
  <c r="AD345" i="21"/>
  <c r="AD346" i="21"/>
  <c r="AD347" i="21"/>
  <c r="AD348" i="21"/>
  <c r="AD349" i="21"/>
  <c r="AD350" i="21"/>
  <c r="AD351" i="21"/>
  <c r="AD352" i="21"/>
  <c r="AD353" i="21"/>
  <c r="AD354" i="21"/>
  <c r="AD355" i="21"/>
  <c r="AD356" i="21"/>
  <c r="AD357" i="21"/>
  <c r="AD358" i="21"/>
  <c r="AD359" i="21"/>
  <c r="AD360" i="21"/>
  <c r="AD361" i="21"/>
  <c r="AD362" i="21"/>
  <c r="AD363" i="21"/>
  <c r="AD364" i="21"/>
  <c r="AD365" i="21"/>
  <c r="AD366" i="21"/>
  <c r="AD367" i="21"/>
  <c r="AD368" i="21"/>
  <c r="AD369" i="21"/>
  <c r="AD370" i="21"/>
  <c r="AD371" i="21"/>
  <c r="AD372" i="21"/>
  <c r="AD373" i="21"/>
  <c r="AD374" i="21"/>
  <c r="AD375" i="21"/>
  <c r="AD376" i="21"/>
  <c r="AD377" i="21"/>
  <c r="AD378" i="21"/>
  <c r="AD379" i="21"/>
  <c r="AD380" i="21"/>
  <c r="AD381" i="21"/>
  <c r="AD382" i="21"/>
  <c r="AD383" i="21"/>
  <c r="AD384" i="21"/>
  <c r="AD385" i="21"/>
  <c r="AD386" i="21"/>
  <c r="AD387" i="21"/>
  <c r="AD388" i="21"/>
  <c r="AD389" i="21"/>
  <c r="AD390" i="21"/>
  <c r="AD391" i="21"/>
  <c r="AD392" i="21"/>
  <c r="AD393" i="21"/>
  <c r="AD394" i="21"/>
  <c r="AD395" i="21"/>
  <c r="AD396" i="21"/>
  <c r="AD397" i="21"/>
  <c r="AD398" i="21"/>
  <c r="AD399" i="21"/>
  <c r="AD400" i="21"/>
  <c r="AD401" i="21"/>
  <c r="AD402" i="21"/>
  <c r="AD403" i="21"/>
  <c r="AD404" i="21"/>
  <c r="AD405" i="21"/>
  <c r="AD406" i="21"/>
  <c r="AD407" i="21"/>
  <c r="AD408" i="21"/>
  <c r="AD409" i="21"/>
  <c r="AD410" i="21"/>
  <c r="AD411" i="21"/>
  <c r="AD412" i="21"/>
  <c r="AD413" i="21"/>
  <c r="AD414" i="21"/>
  <c r="AD415" i="21"/>
  <c r="AD416" i="21"/>
  <c r="AD417" i="21"/>
  <c r="AD418" i="21"/>
  <c r="AD419" i="21"/>
  <c r="AD420" i="21"/>
  <c r="AD421" i="21"/>
  <c r="AD422" i="21"/>
  <c r="AD423" i="21"/>
  <c r="AD424" i="21"/>
  <c r="AD425" i="21"/>
  <c r="AD426" i="21"/>
  <c r="AD427" i="21"/>
  <c r="AD428" i="21"/>
  <c r="AD429" i="21"/>
  <c r="AD430" i="21"/>
  <c r="AD431" i="21"/>
  <c r="AD432" i="21"/>
  <c r="AD433" i="21"/>
  <c r="AD434" i="21"/>
  <c r="AD435" i="21"/>
  <c r="AD436" i="21"/>
  <c r="BQ10" i="21"/>
  <c r="BQ9" i="21"/>
  <c r="BQ8" i="21"/>
  <c r="BQ7" i="21"/>
  <c r="BQ6" i="21"/>
  <c r="BQ5" i="21"/>
  <c r="AA263" i="21"/>
  <c r="AA264" i="21"/>
  <c r="AA265" i="21"/>
  <c r="AA266" i="21"/>
  <c r="AA267" i="21"/>
  <c r="AA268" i="21"/>
  <c r="AA269" i="21"/>
  <c r="AA270" i="21"/>
  <c r="AA271" i="21"/>
  <c r="AA272" i="21"/>
  <c r="AA273" i="21"/>
  <c r="AA274" i="21"/>
  <c r="AA275" i="21"/>
  <c r="AA276" i="21"/>
  <c r="AA277" i="21"/>
  <c r="AA278" i="21"/>
  <c r="AA279" i="21"/>
  <c r="AA280" i="21"/>
  <c r="AA281" i="21"/>
  <c r="AA282" i="21"/>
  <c r="AA283" i="21"/>
  <c r="AA284" i="21"/>
  <c r="AA285" i="21"/>
  <c r="AA286" i="21"/>
  <c r="AA287" i="21"/>
  <c r="AA288" i="21"/>
  <c r="AA289" i="21"/>
  <c r="AA290" i="21"/>
  <c r="AA291" i="21"/>
  <c r="AA292" i="21"/>
  <c r="AA293" i="21"/>
  <c r="AA294" i="21"/>
  <c r="AA295" i="21"/>
  <c r="AA296" i="21"/>
  <c r="AA297" i="21"/>
  <c r="AA298" i="21"/>
  <c r="AA299" i="21"/>
  <c r="AA300" i="21"/>
  <c r="AA301" i="21"/>
  <c r="AA302" i="21"/>
  <c r="AA303" i="21"/>
  <c r="AA304" i="21"/>
  <c r="AA305" i="21"/>
  <c r="AA306" i="21"/>
  <c r="AA307" i="21"/>
  <c r="AA308" i="21"/>
  <c r="AA309" i="21"/>
  <c r="AA314" i="21"/>
  <c r="AA315" i="21"/>
  <c r="AA316" i="21"/>
  <c r="AA317" i="21"/>
  <c r="AA318" i="21"/>
  <c r="AA319" i="21"/>
  <c r="AA320" i="21"/>
  <c r="AA321" i="21"/>
  <c r="AA322" i="21"/>
  <c r="AA323" i="21"/>
  <c r="AA324" i="21"/>
  <c r="AA325" i="21"/>
  <c r="AA328" i="21"/>
  <c r="AA6" i="21"/>
  <c r="AA7" i="21"/>
  <c r="AA8" i="21"/>
  <c r="AA9" i="21"/>
  <c r="AA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70" i="21"/>
  <c r="AA71" i="21"/>
  <c r="AA72" i="21"/>
  <c r="AA73" i="21"/>
  <c r="AA74" i="21"/>
  <c r="AA75" i="21"/>
  <c r="AA76" i="21"/>
  <c r="AA77" i="21"/>
  <c r="AA78" i="21"/>
  <c r="AA79" i="21"/>
  <c r="AA80" i="21"/>
  <c r="AA81" i="21"/>
  <c r="AA82" i="21"/>
  <c r="AA83" i="21"/>
  <c r="AA84" i="21"/>
  <c r="AA85" i="21"/>
  <c r="AA86" i="21"/>
  <c r="AA87" i="21"/>
  <c r="AA88" i="21"/>
  <c r="AA89" i="21"/>
  <c r="AA90" i="21"/>
  <c r="AA91" i="21"/>
  <c r="AA92" i="21"/>
  <c r="AA93" i="21"/>
  <c r="AA94" i="21"/>
  <c r="AA95" i="21"/>
  <c r="AA96" i="21"/>
  <c r="AA97" i="21"/>
  <c r="AA98" i="21"/>
  <c r="AA99" i="21"/>
  <c r="AA100" i="21"/>
  <c r="AA101" i="21"/>
  <c r="AA102" i="21"/>
  <c r="AA103" i="21"/>
  <c r="AA104" i="21"/>
  <c r="AA105" i="21"/>
  <c r="AA106" i="21"/>
  <c r="AA107" i="21"/>
  <c r="AA108" i="21"/>
  <c r="AA109" i="21"/>
  <c r="AA110" i="21"/>
  <c r="AA111" i="21"/>
  <c r="AA112" i="21"/>
  <c r="AA113" i="21"/>
  <c r="AA114" i="21"/>
  <c r="AA115" i="21"/>
  <c r="AA116" i="21"/>
  <c r="AA117" i="21"/>
  <c r="AA118" i="21"/>
  <c r="AA119" i="21"/>
  <c r="AA120" i="21"/>
  <c r="AA121" i="21"/>
  <c r="AA122" i="21"/>
  <c r="AA123" i="21"/>
  <c r="AA124" i="21"/>
  <c r="AA125" i="21"/>
  <c r="AA126" i="21"/>
  <c r="AA127" i="21"/>
  <c r="AA128" i="21"/>
  <c r="AA129" i="21"/>
  <c r="AA130" i="21"/>
  <c r="AA131" i="21"/>
  <c r="AA132" i="21"/>
  <c r="AA133" i="21"/>
  <c r="AA134" i="21"/>
  <c r="AA135" i="21"/>
  <c r="AA136" i="21"/>
  <c r="AA137" i="21"/>
  <c r="AA138" i="21"/>
  <c r="AA139" i="21"/>
  <c r="AA140" i="21"/>
  <c r="AA141" i="21"/>
  <c r="AA142" i="21"/>
  <c r="AA143" i="21"/>
  <c r="AA144" i="21"/>
  <c r="AA145" i="21"/>
  <c r="AA146" i="21"/>
  <c r="AA147" i="21"/>
  <c r="AA148" i="21"/>
  <c r="AA149" i="21"/>
  <c r="AA150" i="21"/>
  <c r="AA151" i="21"/>
  <c r="AA152" i="21"/>
  <c r="AA153" i="21"/>
  <c r="AA154" i="21"/>
  <c r="AA155" i="21"/>
  <c r="AA156" i="21"/>
  <c r="AA157" i="21"/>
  <c r="AA158" i="21"/>
  <c r="AA159" i="21"/>
  <c r="AA160" i="21"/>
  <c r="AA161" i="21"/>
  <c r="AA162" i="21"/>
  <c r="AA163" i="21"/>
  <c r="AA164" i="21"/>
  <c r="AA165" i="21"/>
  <c r="AA166" i="21"/>
  <c r="AA167" i="21"/>
  <c r="AA168" i="21"/>
  <c r="AA169" i="21"/>
  <c r="AA170" i="21"/>
  <c r="AA171" i="21"/>
  <c r="AA172" i="21"/>
  <c r="AA173" i="21"/>
  <c r="AA174" i="21"/>
  <c r="AA175" i="21"/>
  <c r="AA176" i="21"/>
  <c r="AA177" i="21"/>
  <c r="AA178" i="21"/>
  <c r="AA179" i="21"/>
  <c r="AA180" i="21"/>
  <c r="AA181" i="21"/>
  <c r="AA182" i="21"/>
  <c r="AA183" i="21"/>
  <c r="AA184" i="21"/>
  <c r="AA185" i="21"/>
  <c r="AA186" i="21"/>
  <c r="AA187" i="21"/>
  <c r="AA188" i="21"/>
  <c r="AA189" i="21"/>
  <c r="AA190" i="21"/>
  <c r="AA191" i="21"/>
  <c r="AA192" i="21"/>
  <c r="AA193" i="21"/>
  <c r="AA194" i="21"/>
  <c r="AA195" i="21"/>
  <c r="AA196" i="21"/>
  <c r="AA197" i="21"/>
  <c r="AA198" i="21"/>
  <c r="AA199" i="21"/>
  <c r="AA200" i="21"/>
  <c r="AA201" i="21"/>
  <c r="AA202" i="21"/>
  <c r="AA203" i="21"/>
  <c r="AA204" i="21"/>
  <c r="AA205" i="21"/>
  <c r="AA206" i="21"/>
  <c r="AA207" i="21"/>
  <c r="AA208" i="21"/>
  <c r="AA209" i="21"/>
  <c r="AA210" i="21"/>
  <c r="AA211" i="21"/>
  <c r="AA212" i="21"/>
  <c r="AA213" i="21"/>
  <c r="AA214" i="21"/>
  <c r="AA215" i="21"/>
  <c r="AA216" i="21"/>
  <c r="AA217" i="21"/>
  <c r="AA218" i="21"/>
  <c r="AA219" i="21"/>
  <c r="AA220" i="21"/>
  <c r="AA221" i="21"/>
  <c r="AA222" i="21"/>
  <c r="AA223" i="21"/>
  <c r="AA224" i="21"/>
  <c r="AA225" i="21"/>
  <c r="AA226" i="21"/>
  <c r="AA227" i="21"/>
  <c r="AA228" i="21"/>
  <c r="AA229" i="21"/>
  <c r="AA230" i="21"/>
  <c r="AA231" i="21"/>
  <c r="AA232" i="21"/>
  <c r="AA233" i="21"/>
  <c r="AA234" i="21"/>
  <c r="AA235" i="21"/>
  <c r="AA236" i="21"/>
  <c r="AA237" i="21"/>
  <c r="AA238" i="21"/>
  <c r="AA239" i="21"/>
  <c r="AA240" i="21"/>
  <c r="AA241" i="21"/>
  <c r="AA242" i="21"/>
  <c r="AA243" i="21"/>
  <c r="AA244" i="21"/>
  <c r="AA245" i="21"/>
  <c r="AA246" i="21"/>
  <c r="AA247" i="21"/>
  <c r="AA248" i="21"/>
  <c r="AA249" i="21"/>
  <c r="AA250" i="21"/>
  <c r="AA251" i="21"/>
  <c r="AA252" i="21"/>
  <c r="AA253" i="21"/>
  <c r="AA254" i="21"/>
  <c r="AA255" i="21"/>
  <c r="AA256" i="21"/>
  <c r="AA257" i="21"/>
  <c r="AA258" i="21"/>
  <c r="AA259" i="21"/>
  <c r="AA260" i="21"/>
  <c r="AA261" i="21"/>
  <c r="AA262" i="21"/>
  <c r="AA329" i="21"/>
  <c r="AA330" i="21"/>
  <c r="AA331" i="21"/>
  <c r="AA332" i="21"/>
  <c r="AA333" i="21"/>
  <c r="AA334" i="21"/>
  <c r="AA335" i="21"/>
  <c r="AA336" i="21"/>
  <c r="AA337" i="21"/>
  <c r="AA338" i="21"/>
  <c r="AA339" i="21"/>
  <c r="AA340" i="21"/>
  <c r="AA341" i="21"/>
  <c r="AA342" i="21"/>
  <c r="AA343" i="21"/>
  <c r="AA344" i="21"/>
  <c r="AA345" i="21"/>
  <c r="AA346" i="21"/>
  <c r="AA347" i="21"/>
  <c r="AA348" i="21"/>
  <c r="AA349" i="21"/>
  <c r="AA350" i="21"/>
  <c r="AA351" i="21"/>
  <c r="AA352" i="21"/>
  <c r="AA353" i="21"/>
  <c r="AA354" i="21"/>
  <c r="AA355" i="21"/>
  <c r="AA356" i="21"/>
  <c r="AA357" i="21"/>
  <c r="AA358" i="21"/>
  <c r="AA359" i="21"/>
  <c r="AA360" i="21"/>
  <c r="AA361" i="21"/>
  <c r="AA362" i="21"/>
  <c r="AA363" i="21"/>
  <c r="AA364" i="21"/>
  <c r="AA365" i="21"/>
  <c r="AA366" i="21"/>
  <c r="AA367" i="21"/>
  <c r="AA368" i="21"/>
  <c r="AA369" i="21"/>
  <c r="AA370" i="21"/>
  <c r="AA371" i="21"/>
  <c r="AA372" i="21"/>
  <c r="AA373" i="21"/>
  <c r="AA374" i="21"/>
  <c r="AA375" i="21"/>
  <c r="AA376" i="21"/>
  <c r="AA377" i="21"/>
  <c r="AA378" i="21"/>
  <c r="AA379" i="21"/>
  <c r="AA380" i="21"/>
  <c r="AA381" i="21"/>
  <c r="AA382" i="21"/>
  <c r="AA383" i="21"/>
  <c r="AA384" i="21"/>
  <c r="AA385" i="21"/>
  <c r="AA386" i="21"/>
  <c r="AA387" i="21"/>
  <c r="AA388" i="21"/>
  <c r="AA389" i="21"/>
  <c r="AA390" i="21"/>
  <c r="AA391" i="21"/>
  <c r="AA392" i="21"/>
  <c r="AA393" i="21"/>
  <c r="AA394" i="21"/>
  <c r="AA395" i="21"/>
  <c r="AA396" i="21"/>
  <c r="AA397" i="21"/>
  <c r="AA398" i="21"/>
  <c r="AA399" i="21"/>
  <c r="AA400" i="21"/>
  <c r="AA401" i="21"/>
  <c r="AA402" i="21"/>
  <c r="AA403" i="21"/>
  <c r="AA404" i="21"/>
  <c r="AA405" i="21"/>
  <c r="AA406" i="21"/>
  <c r="AA407" i="21"/>
  <c r="AA408" i="21"/>
  <c r="AA409" i="21"/>
  <c r="AA410" i="21"/>
  <c r="AA411" i="21"/>
  <c r="AA412" i="21"/>
  <c r="AA413" i="21"/>
  <c r="AA414" i="21"/>
  <c r="AA415" i="21"/>
  <c r="AA416" i="21"/>
  <c r="AA417" i="21"/>
  <c r="AA418" i="21"/>
  <c r="AA419" i="21"/>
  <c r="AA420" i="21"/>
  <c r="AA421" i="21"/>
  <c r="AA422" i="21"/>
  <c r="AA423" i="21"/>
  <c r="AA424" i="21"/>
  <c r="AA425" i="21"/>
  <c r="AA426" i="21"/>
  <c r="AA427" i="21"/>
  <c r="AA428" i="21"/>
  <c r="AA429" i="21"/>
  <c r="AA430" i="21"/>
  <c r="AA431" i="21"/>
  <c r="AA432" i="21"/>
  <c r="AA433" i="21"/>
  <c r="AA434" i="21"/>
  <c r="AA435" i="21"/>
  <c r="AA436" i="21"/>
  <c r="BP10" i="21"/>
  <c r="BP9" i="21"/>
  <c r="BP8" i="21"/>
  <c r="BP7" i="21"/>
  <c r="BP6" i="21"/>
  <c r="BP5" i="21"/>
  <c r="X6" i="21"/>
  <c r="X7" i="2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X105" i="21"/>
  <c r="X106" i="21"/>
  <c r="X107" i="21"/>
  <c r="X108" i="21"/>
  <c r="X109" i="21"/>
  <c r="X110" i="21"/>
  <c r="X111" i="21"/>
  <c r="X112" i="21"/>
  <c r="X113" i="21"/>
  <c r="X114" i="21"/>
  <c r="X115" i="21"/>
  <c r="X116" i="21"/>
  <c r="X117" i="21"/>
  <c r="X118" i="21"/>
  <c r="X119" i="21"/>
  <c r="X120" i="21"/>
  <c r="X121" i="21"/>
  <c r="X122" i="21"/>
  <c r="X123" i="21"/>
  <c r="X124" i="21"/>
  <c r="X125" i="21"/>
  <c r="X126" i="21"/>
  <c r="X127" i="21"/>
  <c r="X128" i="21"/>
  <c r="X129" i="21"/>
  <c r="X130" i="21"/>
  <c r="X131" i="21"/>
  <c r="X132" i="21"/>
  <c r="X133" i="21"/>
  <c r="X134" i="21"/>
  <c r="X135" i="21"/>
  <c r="X136" i="21"/>
  <c r="X137" i="21"/>
  <c r="X138" i="21"/>
  <c r="X139" i="21"/>
  <c r="X140" i="21"/>
  <c r="X141" i="21"/>
  <c r="X142" i="21"/>
  <c r="X143" i="21"/>
  <c r="X144" i="21"/>
  <c r="X145" i="21"/>
  <c r="X146" i="21"/>
  <c r="X147" i="21"/>
  <c r="X148" i="21"/>
  <c r="X149" i="21"/>
  <c r="X150" i="21"/>
  <c r="X151" i="21"/>
  <c r="X152" i="21"/>
  <c r="X153" i="21"/>
  <c r="X154" i="21"/>
  <c r="X155" i="21"/>
  <c r="X156" i="21"/>
  <c r="X157" i="21"/>
  <c r="X158" i="21"/>
  <c r="X159" i="21"/>
  <c r="X160" i="21"/>
  <c r="X161" i="21"/>
  <c r="X162" i="21"/>
  <c r="X163" i="21"/>
  <c r="X164" i="21"/>
  <c r="X165" i="21"/>
  <c r="X166" i="21"/>
  <c r="X167" i="21"/>
  <c r="X168" i="21"/>
  <c r="X169" i="21"/>
  <c r="X170" i="21"/>
  <c r="X171" i="21"/>
  <c r="X172" i="21"/>
  <c r="X173" i="21"/>
  <c r="X174" i="21"/>
  <c r="X175" i="21"/>
  <c r="X176" i="21"/>
  <c r="X177" i="21"/>
  <c r="X178" i="21"/>
  <c r="X179" i="21"/>
  <c r="X180" i="21"/>
  <c r="X181" i="21"/>
  <c r="X182" i="21"/>
  <c r="X183" i="21"/>
  <c r="X184" i="21"/>
  <c r="X185" i="21"/>
  <c r="X186" i="21"/>
  <c r="X187" i="21"/>
  <c r="X188" i="21"/>
  <c r="X189" i="21"/>
  <c r="X190" i="21"/>
  <c r="X191" i="21"/>
  <c r="X192" i="21"/>
  <c r="X193" i="21"/>
  <c r="X194" i="21"/>
  <c r="X195" i="21"/>
  <c r="X196" i="21"/>
  <c r="X197" i="21"/>
  <c r="X198" i="21"/>
  <c r="X199" i="21"/>
  <c r="X200" i="21"/>
  <c r="X201" i="21"/>
  <c r="X202" i="21"/>
  <c r="X203" i="21"/>
  <c r="X204" i="21"/>
  <c r="X205" i="21"/>
  <c r="X206" i="21"/>
  <c r="X207" i="21"/>
  <c r="X208" i="21"/>
  <c r="X209" i="21"/>
  <c r="X210" i="21"/>
  <c r="X211" i="21"/>
  <c r="X212" i="21"/>
  <c r="X213" i="21"/>
  <c r="X214" i="21"/>
  <c r="X215" i="21"/>
  <c r="X216" i="21"/>
  <c r="X217" i="21"/>
  <c r="X218" i="21"/>
  <c r="X219" i="21"/>
  <c r="X220" i="21"/>
  <c r="X221" i="21"/>
  <c r="X222" i="21"/>
  <c r="X223" i="21"/>
  <c r="X224" i="21"/>
  <c r="X225" i="21"/>
  <c r="X226" i="21"/>
  <c r="X227" i="21"/>
  <c r="X228" i="21"/>
  <c r="X229" i="21"/>
  <c r="X230" i="21"/>
  <c r="X231" i="21"/>
  <c r="X232" i="21"/>
  <c r="X233" i="21"/>
  <c r="X234" i="21"/>
  <c r="X235" i="21"/>
  <c r="X236" i="21"/>
  <c r="X237" i="21"/>
  <c r="X238" i="21"/>
  <c r="X239" i="21"/>
  <c r="X240" i="21"/>
  <c r="X241" i="21"/>
  <c r="X242" i="21"/>
  <c r="X243" i="21"/>
  <c r="X244" i="21"/>
  <c r="X245" i="21"/>
  <c r="X246" i="21"/>
  <c r="X247" i="21"/>
  <c r="X248" i="21"/>
  <c r="X249" i="21"/>
  <c r="X250" i="21"/>
  <c r="X251" i="21"/>
  <c r="X252" i="21"/>
  <c r="X253" i="21"/>
  <c r="X254" i="21"/>
  <c r="X255" i="21"/>
  <c r="X256" i="21"/>
  <c r="X257" i="21"/>
  <c r="X258" i="21"/>
  <c r="X259" i="21"/>
  <c r="X260" i="21"/>
  <c r="X261" i="21"/>
  <c r="X262" i="21"/>
  <c r="X263" i="21"/>
  <c r="X264" i="21"/>
  <c r="X265" i="21"/>
  <c r="X266" i="21"/>
  <c r="X267" i="21"/>
  <c r="X268" i="21"/>
  <c r="X269" i="21"/>
  <c r="X270" i="21"/>
  <c r="X271" i="21"/>
  <c r="X272" i="21"/>
  <c r="X273" i="21"/>
  <c r="X274" i="21"/>
  <c r="X275" i="21"/>
  <c r="X276" i="21"/>
  <c r="X277" i="21"/>
  <c r="X278" i="21"/>
  <c r="X279" i="21"/>
  <c r="X280" i="21"/>
  <c r="X281" i="21"/>
  <c r="X282" i="21"/>
  <c r="X283" i="21"/>
  <c r="X284" i="21"/>
  <c r="X285" i="21"/>
  <c r="X286" i="21"/>
  <c r="X287" i="21"/>
  <c r="X288" i="21"/>
  <c r="X289" i="21"/>
  <c r="X290" i="21"/>
  <c r="X291" i="21"/>
  <c r="X292" i="21"/>
  <c r="X293" i="21"/>
  <c r="X294" i="21"/>
  <c r="X295" i="21"/>
  <c r="X296" i="21"/>
  <c r="X297" i="21"/>
  <c r="X298" i="21"/>
  <c r="X299" i="21"/>
  <c r="X300" i="21"/>
  <c r="X301" i="21"/>
  <c r="X302" i="21"/>
  <c r="X303" i="21"/>
  <c r="X304" i="21"/>
  <c r="X305" i="21"/>
  <c r="X306" i="21"/>
  <c r="X307" i="21"/>
  <c r="X308" i="21"/>
  <c r="X309" i="21"/>
  <c r="X313" i="21"/>
  <c r="X314" i="21"/>
  <c r="X315" i="21"/>
  <c r="X316" i="21"/>
  <c r="X317" i="21"/>
  <c r="X318" i="21"/>
  <c r="X319" i="21"/>
  <c r="X320" i="21"/>
  <c r="X321" i="21"/>
  <c r="X322" i="21"/>
  <c r="X323" i="21"/>
  <c r="X324" i="21"/>
  <c r="X325" i="21"/>
  <c r="X326" i="21"/>
  <c r="X328" i="21"/>
  <c r="X329" i="21"/>
  <c r="X330" i="21"/>
  <c r="X331" i="21"/>
  <c r="X332" i="21"/>
  <c r="X333" i="21"/>
  <c r="X334" i="21"/>
  <c r="X335" i="21"/>
  <c r="X336" i="21"/>
  <c r="X337" i="21"/>
  <c r="X338" i="21"/>
  <c r="X339" i="21"/>
  <c r="X340" i="21"/>
  <c r="X341" i="21"/>
  <c r="X342" i="21"/>
  <c r="X343" i="21"/>
  <c r="X344" i="21"/>
  <c r="X345" i="21"/>
  <c r="X346" i="21"/>
  <c r="X347" i="21"/>
  <c r="X348" i="21"/>
  <c r="X349" i="21"/>
  <c r="X350" i="21"/>
  <c r="X351" i="21"/>
  <c r="X352" i="21"/>
  <c r="X353" i="21"/>
  <c r="X354" i="21"/>
  <c r="X355" i="21"/>
  <c r="X356" i="21"/>
  <c r="X357" i="21"/>
  <c r="X358" i="21"/>
  <c r="X359" i="21"/>
  <c r="X360" i="21"/>
  <c r="X361" i="21"/>
  <c r="X362" i="21"/>
  <c r="X363" i="21"/>
  <c r="X364" i="21"/>
  <c r="X365" i="21"/>
  <c r="X366" i="21"/>
  <c r="X367" i="21"/>
  <c r="X368" i="21"/>
  <c r="X369" i="21"/>
  <c r="X370" i="21"/>
  <c r="X371" i="21"/>
  <c r="X372" i="21"/>
  <c r="X373" i="21"/>
  <c r="X374" i="21"/>
  <c r="X375" i="21"/>
  <c r="X376" i="21"/>
  <c r="X377" i="21"/>
  <c r="X378" i="21"/>
  <c r="X379" i="21"/>
  <c r="X380" i="21"/>
  <c r="X381" i="21"/>
  <c r="X382" i="21"/>
  <c r="X383" i="21"/>
  <c r="X384" i="21"/>
  <c r="X385" i="21"/>
  <c r="X386" i="21"/>
  <c r="X387" i="21"/>
  <c r="X388" i="21"/>
  <c r="X389" i="21"/>
  <c r="X390" i="21"/>
  <c r="X391" i="21"/>
  <c r="X392" i="21"/>
  <c r="X393" i="21"/>
  <c r="X394" i="21"/>
  <c r="X395" i="21"/>
  <c r="X396" i="21"/>
  <c r="X397" i="21"/>
  <c r="X398" i="21"/>
  <c r="X399" i="21"/>
  <c r="X400" i="21"/>
  <c r="X401" i="21"/>
  <c r="X402" i="21"/>
  <c r="X403" i="21"/>
  <c r="X404" i="21"/>
  <c r="X405" i="21"/>
  <c r="X406" i="21"/>
  <c r="X407" i="21"/>
  <c r="X408" i="21"/>
  <c r="X409" i="21"/>
  <c r="X410" i="21"/>
  <c r="X411" i="21"/>
  <c r="X412" i="21"/>
  <c r="X413" i="21"/>
  <c r="X414" i="21"/>
  <c r="X415" i="21"/>
  <c r="X416" i="21"/>
  <c r="X417" i="21"/>
  <c r="X418" i="21"/>
  <c r="X419" i="21"/>
  <c r="X420" i="21"/>
  <c r="X421" i="21"/>
  <c r="X422" i="21"/>
  <c r="X423" i="21"/>
  <c r="X424" i="21"/>
  <c r="X425" i="21"/>
  <c r="X426" i="21"/>
  <c r="X427" i="21"/>
  <c r="X428" i="21"/>
  <c r="X429" i="21"/>
  <c r="X430" i="21"/>
  <c r="X431" i="21"/>
  <c r="X432" i="21"/>
  <c r="X433" i="21"/>
  <c r="X434" i="21"/>
  <c r="X435" i="21"/>
  <c r="X436" i="21"/>
  <c r="BO10" i="21"/>
  <c r="BO9" i="21"/>
  <c r="BO8" i="21"/>
  <c r="BO7" i="21"/>
  <c r="BO6" i="21"/>
  <c r="BO5" i="21"/>
  <c r="U6" i="21"/>
  <c r="U7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78" i="21"/>
  <c r="U79" i="21"/>
  <c r="U80" i="21"/>
  <c r="U81" i="21"/>
  <c r="U82" i="21"/>
  <c r="U83" i="21"/>
  <c r="U84" i="21"/>
  <c r="U85" i="21"/>
  <c r="U86" i="21"/>
  <c r="U87" i="21"/>
  <c r="U88" i="21"/>
  <c r="U89" i="21"/>
  <c r="U90" i="21"/>
  <c r="U91" i="21"/>
  <c r="U92" i="21"/>
  <c r="U93" i="21"/>
  <c r="U94" i="21"/>
  <c r="U95" i="21"/>
  <c r="U96" i="21"/>
  <c r="U97" i="21"/>
  <c r="U98" i="21"/>
  <c r="U99" i="21"/>
  <c r="U100" i="21"/>
  <c r="U101" i="21"/>
  <c r="U102" i="21"/>
  <c r="U103" i="21"/>
  <c r="U104" i="21"/>
  <c r="U105" i="21"/>
  <c r="U106" i="21"/>
  <c r="U107" i="21"/>
  <c r="U108" i="21"/>
  <c r="U109" i="21"/>
  <c r="U110" i="21"/>
  <c r="U111" i="21"/>
  <c r="U112" i="21"/>
  <c r="U113" i="21"/>
  <c r="U114" i="21"/>
  <c r="U115" i="21"/>
  <c r="U116" i="21"/>
  <c r="U117" i="21"/>
  <c r="U118" i="21"/>
  <c r="U119" i="21"/>
  <c r="U120" i="21"/>
  <c r="U121" i="21"/>
  <c r="U122" i="21"/>
  <c r="U123" i="21"/>
  <c r="U124" i="21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U146" i="21"/>
  <c r="U147" i="21"/>
  <c r="U148" i="21"/>
  <c r="U149" i="21"/>
  <c r="U150" i="21"/>
  <c r="U151" i="21"/>
  <c r="U152" i="21"/>
  <c r="U153" i="21"/>
  <c r="U154" i="21"/>
  <c r="U155" i="21"/>
  <c r="U156" i="21"/>
  <c r="U157" i="21"/>
  <c r="U158" i="21"/>
  <c r="U159" i="21"/>
  <c r="U160" i="21"/>
  <c r="U161" i="21"/>
  <c r="U162" i="21"/>
  <c r="U163" i="21"/>
  <c r="U164" i="21"/>
  <c r="U165" i="21"/>
  <c r="U166" i="21"/>
  <c r="U167" i="21"/>
  <c r="U168" i="21"/>
  <c r="U169" i="21"/>
  <c r="U170" i="21"/>
  <c r="U171" i="21"/>
  <c r="U172" i="21"/>
  <c r="U173" i="21"/>
  <c r="U174" i="21"/>
  <c r="U175" i="21"/>
  <c r="U176" i="21"/>
  <c r="U177" i="21"/>
  <c r="U178" i="21"/>
  <c r="U179" i="21"/>
  <c r="U180" i="21"/>
  <c r="U181" i="21"/>
  <c r="U182" i="21"/>
  <c r="U183" i="21"/>
  <c r="U184" i="21"/>
  <c r="U185" i="21"/>
  <c r="U186" i="21"/>
  <c r="U187" i="21"/>
  <c r="U188" i="21"/>
  <c r="U189" i="21"/>
  <c r="U190" i="21"/>
  <c r="U191" i="21"/>
  <c r="U192" i="21"/>
  <c r="U193" i="21"/>
  <c r="U194" i="21"/>
  <c r="U195" i="21"/>
  <c r="U196" i="21"/>
  <c r="U197" i="21"/>
  <c r="U198" i="21"/>
  <c r="U199" i="21"/>
  <c r="U200" i="21"/>
  <c r="U201" i="21"/>
  <c r="U202" i="21"/>
  <c r="U203" i="21"/>
  <c r="U204" i="21"/>
  <c r="U205" i="21"/>
  <c r="U206" i="21"/>
  <c r="U207" i="21"/>
  <c r="U208" i="21"/>
  <c r="U209" i="21"/>
  <c r="U210" i="21"/>
  <c r="U211" i="21"/>
  <c r="U212" i="21"/>
  <c r="U213" i="21"/>
  <c r="U214" i="21"/>
  <c r="U215" i="21"/>
  <c r="U216" i="21"/>
  <c r="U217" i="21"/>
  <c r="U218" i="21"/>
  <c r="U219" i="21"/>
  <c r="U220" i="21"/>
  <c r="U221" i="21"/>
  <c r="U222" i="21"/>
  <c r="U223" i="21"/>
  <c r="U224" i="21"/>
  <c r="U225" i="21"/>
  <c r="U226" i="21"/>
  <c r="U227" i="21"/>
  <c r="U228" i="21"/>
  <c r="U229" i="21"/>
  <c r="U230" i="21"/>
  <c r="U231" i="21"/>
  <c r="U232" i="21"/>
  <c r="U233" i="21"/>
  <c r="U234" i="21"/>
  <c r="U235" i="21"/>
  <c r="U236" i="21"/>
  <c r="U237" i="21"/>
  <c r="U238" i="21"/>
  <c r="U239" i="21"/>
  <c r="U240" i="21"/>
  <c r="U241" i="21"/>
  <c r="U242" i="21"/>
  <c r="U243" i="21"/>
  <c r="U244" i="21"/>
  <c r="U245" i="21"/>
  <c r="U246" i="21"/>
  <c r="U247" i="21"/>
  <c r="U248" i="21"/>
  <c r="U249" i="21"/>
  <c r="U250" i="21"/>
  <c r="U251" i="21"/>
  <c r="U252" i="21"/>
  <c r="U253" i="21"/>
  <c r="U254" i="21"/>
  <c r="U255" i="21"/>
  <c r="U256" i="21"/>
  <c r="U257" i="21"/>
  <c r="U258" i="21"/>
  <c r="U259" i="21"/>
  <c r="U260" i="21"/>
  <c r="U261" i="21"/>
  <c r="U262" i="21"/>
  <c r="U263" i="21"/>
  <c r="U264" i="21"/>
  <c r="U265" i="21"/>
  <c r="U266" i="21"/>
  <c r="U267" i="21"/>
  <c r="U268" i="21"/>
  <c r="U269" i="21"/>
  <c r="U270" i="21"/>
  <c r="U271" i="21"/>
  <c r="U272" i="21"/>
  <c r="U273" i="21"/>
  <c r="U274" i="21"/>
  <c r="U275" i="21"/>
  <c r="U276" i="21"/>
  <c r="U277" i="21"/>
  <c r="U278" i="21"/>
  <c r="U279" i="21"/>
  <c r="U280" i="21"/>
  <c r="U281" i="21"/>
  <c r="U282" i="21"/>
  <c r="U283" i="21"/>
  <c r="U284" i="21"/>
  <c r="U285" i="21"/>
  <c r="U286" i="21"/>
  <c r="U287" i="21"/>
  <c r="U288" i="21"/>
  <c r="U289" i="21"/>
  <c r="U290" i="21"/>
  <c r="U291" i="21"/>
  <c r="U292" i="21"/>
  <c r="U293" i="21"/>
  <c r="U294" i="21"/>
  <c r="U295" i="21"/>
  <c r="U296" i="21"/>
  <c r="U297" i="21"/>
  <c r="U298" i="21"/>
  <c r="U299" i="21"/>
  <c r="U300" i="21"/>
  <c r="U301" i="21"/>
  <c r="U302" i="21"/>
  <c r="U303" i="21"/>
  <c r="U304" i="21"/>
  <c r="U305" i="21"/>
  <c r="U306" i="21"/>
  <c r="U307" i="21"/>
  <c r="U308" i="21"/>
  <c r="U309" i="21"/>
  <c r="U313" i="21"/>
  <c r="U314" i="21"/>
  <c r="U315" i="21"/>
  <c r="U316" i="21"/>
  <c r="U317" i="21"/>
  <c r="U318" i="21"/>
  <c r="U319" i="21"/>
  <c r="U320" i="21"/>
  <c r="U321" i="21"/>
  <c r="U322" i="21"/>
  <c r="U323" i="21"/>
  <c r="U324" i="21"/>
  <c r="U325" i="21"/>
  <c r="U326" i="21"/>
  <c r="U328" i="21"/>
  <c r="U329" i="21"/>
  <c r="U330" i="21"/>
  <c r="U331" i="21"/>
  <c r="U332" i="21"/>
  <c r="U333" i="21"/>
  <c r="U334" i="21"/>
  <c r="U335" i="21"/>
  <c r="U336" i="21"/>
  <c r="U337" i="21"/>
  <c r="U338" i="21"/>
  <c r="U339" i="21"/>
  <c r="U340" i="21"/>
  <c r="U341" i="21"/>
  <c r="U342" i="21"/>
  <c r="U343" i="21"/>
  <c r="U344" i="21"/>
  <c r="U345" i="21"/>
  <c r="U346" i="21"/>
  <c r="U347" i="21"/>
  <c r="U348" i="21"/>
  <c r="U349" i="21"/>
  <c r="U350" i="21"/>
  <c r="U351" i="21"/>
  <c r="U352" i="21"/>
  <c r="U353" i="21"/>
  <c r="U354" i="21"/>
  <c r="U355" i="21"/>
  <c r="U356" i="21"/>
  <c r="U357" i="21"/>
  <c r="U358" i="21"/>
  <c r="U359" i="21"/>
  <c r="U360" i="21"/>
  <c r="U361" i="21"/>
  <c r="U362" i="21"/>
  <c r="U363" i="21"/>
  <c r="U364" i="21"/>
  <c r="U365" i="21"/>
  <c r="U366" i="21"/>
  <c r="U367" i="21"/>
  <c r="U368" i="21"/>
  <c r="U369" i="21"/>
  <c r="U370" i="21"/>
  <c r="U371" i="21"/>
  <c r="U372" i="21"/>
  <c r="U373" i="21"/>
  <c r="U374" i="21"/>
  <c r="U375" i="21"/>
  <c r="U376" i="21"/>
  <c r="U377" i="21"/>
  <c r="U378" i="21"/>
  <c r="U379" i="21"/>
  <c r="U380" i="21"/>
  <c r="U381" i="21"/>
  <c r="U382" i="21"/>
  <c r="U383" i="21"/>
  <c r="U384" i="21"/>
  <c r="U385" i="21"/>
  <c r="U386" i="21"/>
  <c r="U387" i="21"/>
  <c r="U388" i="21"/>
  <c r="U389" i="21"/>
  <c r="U390" i="21"/>
  <c r="U391" i="21"/>
  <c r="U392" i="21"/>
  <c r="U393" i="21"/>
  <c r="U394" i="21"/>
  <c r="U395" i="21"/>
  <c r="U396" i="21"/>
  <c r="U397" i="21"/>
  <c r="U398" i="21"/>
  <c r="U399" i="21"/>
  <c r="U400" i="21"/>
  <c r="U401" i="21"/>
  <c r="U402" i="21"/>
  <c r="U403" i="21"/>
  <c r="U404" i="21"/>
  <c r="U405" i="21"/>
  <c r="U406" i="21"/>
  <c r="U407" i="21"/>
  <c r="U408" i="21"/>
  <c r="U409" i="21"/>
  <c r="U410" i="21"/>
  <c r="U411" i="21"/>
  <c r="U412" i="21"/>
  <c r="U413" i="21"/>
  <c r="U414" i="21"/>
  <c r="U415" i="21"/>
  <c r="U416" i="21"/>
  <c r="U417" i="21"/>
  <c r="U418" i="21"/>
  <c r="U419" i="21"/>
  <c r="U420" i="21"/>
  <c r="U421" i="21"/>
  <c r="U422" i="21"/>
  <c r="U423" i="21"/>
  <c r="U424" i="21"/>
  <c r="U425" i="21"/>
  <c r="U426" i="21"/>
  <c r="U427" i="21"/>
  <c r="U428" i="21"/>
  <c r="U429" i="21"/>
  <c r="U430" i="21"/>
  <c r="U431" i="21"/>
  <c r="U432" i="21"/>
  <c r="U433" i="21"/>
  <c r="U434" i="21"/>
  <c r="U435" i="21"/>
  <c r="U436" i="21"/>
  <c r="BN10" i="21"/>
  <c r="BN9" i="21"/>
  <c r="BN8" i="21"/>
  <c r="BN7" i="21"/>
  <c r="BN6" i="21"/>
  <c r="BN5" i="21"/>
  <c r="R6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5" i="21"/>
  <c r="R106" i="21"/>
  <c r="R107" i="21"/>
  <c r="R108" i="21"/>
  <c r="R109" i="21"/>
  <c r="R110" i="21"/>
  <c r="R111" i="21"/>
  <c r="R112" i="21"/>
  <c r="R113" i="21"/>
  <c r="R114" i="21"/>
  <c r="R115" i="21"/>
  <c r="R116" i="21"/>
  <c r="R117" i="21"/>
  <c r="R118" i="21"/>
  <c r="R119" i="21"/>
  <c r="R120" i="21"/>
  <c r="R121" i="21"/>
  <c r="R122" i="21"/>
  <c r="R123" i="21"/>
  <c r="R124" i="21"/>
  <c r="R125" i="21"/>
  <c r="R126" i="21"/>
  <c r="R127" i="21"/>
  <c r="R128" i="21"/>
  <c r="R129" i="21"/>
  <c r="R130" i="21"/>
  <c r="R131" i="21"/>
  <c r="R132" i="21"/>
  <c r="R133" i="21"/>
  <c r="R134" i="21"/>
  <c r="R135" i="21"/>
  <c r="R136" i="21"/>
  <c r="R137" i="21"/>
  <c r="R138" i="21"/>
  <c r="R139" i="21"/>
  <c r="R140" i="21"/>
  <c r="R141" i="21"/>
  <c r="R142" i="21"/>
  <c r="R143" i="21"/>
  <c r="R144" i="21"/>
  <c r="R145" i="21"/>
  <c r="R146" i="21"/>
  <c r="R147" i="21"/>
  <c r="R148" i="21"/>
  <c r="R149" i="21"/>
  <c r="R150" i="21"/>
  <c r="R151" i="21"/>
  <c r="R152" i="21"/>
  <c r="R153" i="21"/>
  <c r="R154" i="21"/>
  <c r="R155" i="21"/>
  <c r="R156" i="21"/>
  <c r="R157" i="21"/>
  <c r="R158" i="21"/>
  <c r="R159" i="21"/>
  <c r="R160" i="21"/>
  <c r="R161" i="21"/>
  <c r="R162" i="21"/>
  <c r="R163" i="21"/>
  <c r="R164" i="21"/>
  <c r="R165" i="21"/>
  <c r="R166" i="21"/>
  <c r="R167" i="21"/>
  <c r="R168" i="21"/>
  <c r="R169" i="21"/>
  <c r="R170" i="21"/>
  <c r="R171" i="21"/>
  <c r="R172" i="21"/>
  <c r="R173" i="21"/>
  <c r="R174" i="21"/>
  <c r="R175" i="21"/>
  <c r="R176" i="21"/>
  <c r="R177" i="21"/>
  <c r="R178" i="21"/>
  <c r="R179" i="21"/>
  <c r="R180" i="21"/>
  <c r="R181" i="21"/>
  <c r="R182" i="21"/>
  <c r="R183" i="21"/>
  <c r="R184" i="21"/>
  <c r="R185" i="21"/>
  <c r="R186" i="21"/>
  <c r="R187" i="21"/>
  <c r="R188" i="21"/>
  <c r="R189" i="21"/>
  <c r="R190" i="21"/>
  <c r="R191" i="21"/>
  <c r="R192" i="21"/>
  <c r="R193" i="21"/>
  <c r="R194" i="21"/>
  <c r="R195" i="21"/>
  <c r="R196" i="21"/>
  <c r="R197" i="21"/>
  <c r="R198" i="21"/>
  <c r="R199" i="21"/>
  <c r="R200" i="21"/>
  <c r="R201" i="21"/>
  <c r="R202" i="21"/>
  <c r="R203" i="21"/>
  <c r="R204" i="21"/>
  <c r="R205" i="21"/>
  <c r="R206" i="21"/>
  <c r="R207" i="21"/>
  <c r="R208" i="21"/>
  <c r="R209" i="21"/>
  <c r="R210" i="21"/>
  <c r="R211" i="21"/>
  <c r="R212" i="21"/>
  <c r="R213" i="21"/>
  <c r="R214" i="21"/>
  <c r="R215" i="21"/>
  <c r="R216" i="21"/>
  <c r="R217" i="21"/>
  <c r="R218" i="21"/>
  <c r="R219" i="21"/>
  <c r="R220" i="21"/>
  <c r="R221" i="21"/>
  <c r="R222" i="21"/>
  <c r="R223" i="21"/>
  <c r="R224" i="21"/>
  <c r="R225" i="21"/>
  <c r="R226" i="21"/>
  <c r="R227" i="21"/>
  <c r="R228" i="21"/>
  <c r="R229" i="21"/>
  <c r="R230" i="21"/>
  <c r="R231" i="21"/>
  <c r="R232" i="21"/>
  <c r="R233" i="21"/>
  <c r="R234" i="21"/>
  <c r="R235" i="21"/>
  <c r="R236" i="21"/>
  <c r="R237" i="21"/>
  <c r="R238" i="21"/>
  <c r="R239" i="21"/>
  <c r="R240" i="21"/>
  <c r="R241" i="21"/>
  <c r="R242" i="21"/>
  <c r="R243" i="21"/>
  <c r="R244" i="21"/>
  <c r="R245" i="21"/>
  <c r="R246" i="21"/>
  <c r="R247" i="21"/>
  <c r="R248" i="21"/>
  <c r="R249" i="21"/>
  <c r="R250" i="21"/>
  <c r="R251" i="21"/>
  <c r="R252" i="21"/>
  <c r="R253" i="21"/>
  <c r="R254" i="21"/>
  <c r="R255" i="21"/>
  <c r="R256" i="21"/>
  <c r="R257" i="21"/>
  <c r="R258" i="21"/>
  <c r="R259" i="21"/>
  <c r="R260" i="21"/>
  <c r="R261" i="21"/>
  <c r="R262" i="21"/>
  <c r="R263" i="21"/>
  <c r="R264" i="21"/>
  <c r="R265" i="21"/>
  <c r="R266" i="21"/>
  <c r="R267" i="21"/>
  <c r="R268" i="21"/>
  <c r="R269" i="21"/>
  <c r="R270" i="21"/>
  <c r="R271" i="21"/>
  <c r="R272" i="21"/>
  <c r="R273" i="21"/>
  <c r="R274" i="21"/>
  <c r="R275" i="21"/>
  <c r="R276" i="21"/>
  <c r="R277" i="21"/>
  <c r="R278" i="21"/>
  <c r="R279" i="21"/>
  <c r="R280" i="21"/>
  <c r="R281" i="21"/>
  <c r="R282" i="21"/>
  <c r="R283" i="21"/>
  <c r="R284" i="21"/>
  <c r="R285" i="21"/>
  <c r="R286" i="21"/>
  <c r="R287" i="21"/>
  <c r="R288" i="21"/>
  <c r="R289" i="21"/>
  <c r="R290" i="21"/>
  <c r="R291" i="21"/>
  <c r="R292" i="21"/>
  <c r="R293" i="21"/>
  <c r="R294" i="21"/>
  <c r="R295" i="21"/>
  <c r="R296" i="21"/>
  <c r="R297" i="21"/>
  <c r="R298" i="21"/>
  <c r="R299" i="21"/>
  <c r="R300" i="21"/>
  <c r="R301" i="21"/>
  <c r="R302" i="21"/>
  <c r="R303" i="21"/>
  <c r="R304" i="21"/>
  <c r="R305" i="21"/>
  <c r="R306" i="21"/>
  <c r="R307" i="21"/>
  <c r="R308" i="21"/>
  <c r="R309" i="21"/>
  <c r="R313" i="21"/>
  <c r="R314" i="21"/>
  <c r="R315" i="21"/>
  <c r="R316" i="21"/>
  <c r="R317" i="21"/>
  <c r="R318" i="21"/>
  <c r="R319" i="21"/>
  <c r="R320" i="21"/>
  <c r="R321" i="21"/>
  <c r="R322" i="21"/>
  <c r="R323" i="21"/>
  <c r="R324" i="21"/>
  <c r="R325" i="21"/>
  <c r="R326" i="21"/>
  <c r="R328" i="21"/>
  <c r="R329" i="21"/>
  <c r="R330" i="21"/>
  <c r="R331" i="21"/>
  <c r="R332" i="21"/>
  <c r="R333" i="21"/>
  <c r="R334" i="21"/>
  <c r="R335" i="21"/>
  <c r="R336" i="21"/>
  <c r="R337" i="21"/>
  <c r="R338" i="21"/>
  <c r="R339" i="21"/>
  <c r="R340" i="21"/>
  <c r="R341" i="21"/>
  <c r="R342" i="21"/>
  <c r="R343" i="21"/>
  <c r="R344" i="21"/>
  <c r="R345" i="21"/>
  <c r="R346" i="21"/>
  <c r="R347" i="21"/>
  <c r="R348" i="21"/>
  <c r="R349" i="21"/>
  <c r="R350" i="21"/>
  <c r="R351" i="21"/>
  <c r="R352" i="21"/>
  <c r="R353" i="21"/>
  <c r="R354" i="21"/>
  <c r="R355" i="21"/>
  <c r="R356" i="21"/>
  <c r="R357" i="21"/>
  <c r="R358" i="21"/>
  <c r="R359" i="21"/>
  <c r="R360" i="21"/>
  <c r="R361" i="21"/>
  <c r="R362" i="21"/>
  <c r="R363" i="21"/>
  <c r="R364" i="21"/>
  <c r="R365" i="21"/>
  <c r="R366" i="21"/>
  <c r="R367" i="21"/>
  <c r="R368" i="21"/>
  <c r="R369" i="21"/>
  <c r="R370" i="21"/>
  <c r="R371" i="21"/>
  <c r="R372" i="21"/>
  <c r="R373" i="21"/>
  <c r="R374" i="21"/>
  <c r="R375" i="21"/>
  <c r="R376" i="21"/>
  <c r="R377" i="21"/>
  <c r="R378" i="21"/>
  <c r="R379" i="21"/>
  <c r="R380" i="21"/>
  <c r="R381" i="21"/>
  <c r="R382" i="21"/>
  <c r="R383" i="21"/>
  <c r="R384" i="21"/>
  <c r="R385" i="21"/>
  <c r="R386" i="21"/>
  <c r="R387" i="21"/>
  <c r="R388" i="21"/>
  <c r="R389" i="21"/>
  <c r="R390" i="21"/>
  <c r="R391" i="21"/>
  <c r="R392" i="21"/>
  <c r="R393" i="21"/>
  <c r="R394" i="21"/>
  <c r="R395" i="21"/>
  <c r="R396" i="21"/>
  <c r="R397" i="21"/>
  <c r="R398" i="21"/>
  <c r="R399" i="21"/>
  <c r="R400" i="21"/>
  <c r="R401" i="21"/>
  <c r="R402" i="21"/>
  <c r="R403" i="21"/>
  <c r="R404" i="21"/>
  <c r="R405" i="21"/>
  <c r="R406" i="21"/>
  <c r="R407" i="21"/>
  <c r="R408" i="21"/>
  <c r="R409" i="21"/>
  <c r="R410" i="21"/>
  <c r="R411" i="21"/>
  <c r="R412" i="21"/>
  <c r="R413" i="21"/>
  <c r="R414" i="21"/>
  <c r="R415" i="21"/>
  <c r="R416" i="21"/>
  <c r="R417" i="21"/>
  <c r="R418" i="21"/>
  <c r="R419" i="21"/>
  <c r="R420" i="21"/>
  <c r="R421" i="21"/>
  <c r="R422" i="21"/>
  <c r="R423" i="21"/>
  <c r="R424" i="21"/>
  <c r="R425" i="21"/>
  <c r="R426" i="21"/>
  <c r="R427" i="21"/>
  <c r="R428" i="21"/>
  <c r="R429" i="21"/>
  <c r="R430" i="21"/>
  <c r="R431" i="21"/>
  <c r="R432" i="21"/>
  <c r="R433" i="21"/>
  <c r="R434" i="21"/>
  <c r="R435" i="21"/>
  <c r="R436" i="21"/>
  <c r="BM10" i="21"/>
  <c r="BM9" i="21"/>
  <c r="BM8" i="21"/>
  <c r="BM7" i="21"/>
  <c r="BM6" i="21"/>
  <c r="BM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206" i="21"/>
  <c r="O207" i="21"/>
  <c r="O208" i="21"/>
  <c r="O209" i="21"/>
  <c r="O210" i="21"/>
  <c r="O211" i="21"/>
  <c r="O212" i="21"/>
  <c r="O213" i="21"/>
  <c r="O214" i="21"/>
  <c r="O215" i="21"/>
  <c r="O216" i="21"/>
  <c r="O217" i="21"/>
  <c r="O218" i="21"/>
  <c r="O219" i="21"/>
  <c r="O220" i="21"/>
  <c r="O221" i="21"/>
  <c r="O222" i="21"/>
  <c r="O223" i="21"/>
  <c r="O224" i="21"/>
  <c r="O225" i="21"/>
  <c r="O226" i="21"/>
  <c r="O227" i="21"/>
  <c r="O228" i="21"/>
  <c r="O229" i="21"/>
  <c r="O230" i="21"/>
  <c r="O231" i="21"/>
  <c r="O232" i="21"/>
  <c r="O233" i="21"/>
  <c r="O234" i="21"/>
  <c r="O235" i="21"/>
  <c r="O236" i="21"/>
  <c r="O237" i="21"/>
  <c r="O238" i="21"/>
  <c r="O239" i="21"/>
  <c r="O240" i="21"/>
  <c r="O241" i="21"/>
  <c r="O242" i="21"/>
  <c r="O243" i="21"/>
  <c r="O244" i="21"/>
  <c r="O245" i="21"/>
  <c r="O246" i="21"/>
  <c r="O247" i="21"/>
  <c r="O248" i="21"/>
  <c r="O249" i="21"/>
  <c r="O250" i="21"/>
  <c r="O251" i="21"/>
  <c r="O252" i="21"/>
  <c r="O253" i="21"/>
  <c r="O254" i="21"/>
  <c r="O255" i="21"/>
  <c r="O256" i="21"/>
  <c r="O257" i="21"/>
  <c r="O258" i="21"/>
  <c r="O259" i="21"/>
  <c r="O260" i="21"/>
  <c r="O261" i="21"/>
  <c r="O262" i="21"/>
  <c r="O263" i="21"/>
  <c r="O264" i="21"/>
  <c r="O265" i="21"/>
  <c r="O266" i="21"/>
  <c r="O267" i="21"/>
  <c r="O268" i="21"/>
  <c r="O269" i="21"/>
  <c r="O270" i="21"/>
  <c r="O271" i="21"/>
  <c r="O272" i="21"/>
  <c r="O273" i="21"/>
  <c r="O274" i="21"/>
  <c r="O275" i="21"/>
  <c r="O276" i="21"/>
  <c r="O277" i="21"/>
  <c r="O278" i="21"/>
  <c r="O279" i="21"/>
  <c r="O280" i="21"/>
  <c r="O281" i="21"/>
  <c r="O282" i="21"/>
  <c r="O283" i="21"/>
  <c r="O284" i="21"/>
  <c r="O285" i="21"/>
  <c r="O286" i="21"/>
  <c r="O287" i="21"/>
  <c r="O288" i="21"/>
  <c r="O289" i="21"/>
  <c r="O290" i="21"/>
  <c r="O291" i="21"/>
  <c r="O292" i="21"/>
  <c r="O293" i="21"/>
  <c r="O294" i="21"/>
  <c r="O295" i="21"/>
  <c r="O296" i="21"/>
  <c r="O297" i="21"/>
  <c r="O298" i="21"/>
  <c r="O299" i="21"/>
  <c r="O300" i="21"/>
  <c r="O301" i="21"/>
  <c r="O302" i="21"/>
  <c r="O303" i="21"/>
  <c r="O304" i="21"/>
  <c r="O305" i="21"/>
  <c r="O306" i="21"/>
  <c r="O307" i="21"/>
  <c r="O308" i="21"/>
  <c r="O309" i="21"/>
  <c r="O313" i="21"/>
  <c r="O314" i="21"/>
  <c r="O315" i="21"/>
  <c r="O316" i="21"/>
  <c r="O317" i="21"/>
  <c r="O318" i="21"/>
  <c r="O319" i="21"/>
  <c r="O320" i="21"/>
  <c r="O321" i="21"/>
  <c r="O322" i="21"/>
  <c r="O323" i="21"/>
  <c r="O324" i="21"/>
  <c r="O325" i="21"/>
  <c r="O326" i="21"/>
  <c r="O328" i="21"/>
  <c r="O329" i="21"/>
  <c r="O330" i="21"/>
  <c r="O331" i="21"/>
  <c r="O332" i="21"/>
  <c r="O333" i="21"/>
  <c r="O334" i="21"/>
  <c r="O335" i="21"/>
  <c r="O336" i="21"/>
  <c r="O337" i="21"/>
  <c r="O338" i="21"/>
  <c r="O339" i="21"/>
  <c r="O340" i="21"/>
  <c r="O341" i="21"/>
  <c r="O342" i="21"/>
  <c r="O343" i="21"/>
  <c r="O344" i="21"/>
  <c r="O345" i="21"/>
  <c r="O346" i="21"/>
  <c r="O347" i="21"/>
  <c r="O348" i="21"/>
  <c r="O349" i="21"/>
  <c r="O350" i="21"/>
  <c r="O351" i="21"/>
  <c r="O352" i="21"/>
  <c r="O353" i="21"/>
  <c r="O354" i="21"/>
  <c r="O355" i="21"/>
  <c r="O356" i="21"/>
  <c r="O357" i="21"/>
  <c r="O358" i="21"/>
  <c r="O359" i="21"/>
  <c r="O360" i="21"/>
  <c r="O361" i="21"/>
  <c r="O362" i="21"/>
  <c r="O363" i="21"/>
  <c r="O364" i="21"/>
  <c r="O365" i="21"/>
  <c r="O366" i="21"/>
  <c r="O367" i="21"/>
  <c r="O368" i="21"/>
  <c r="O369" i="21"/>
  <c r="O370" i="21"/>
  <c r="O371" i="21"/>
  <c r="O372" i="21"/>
  <c r="O373" i="21"/>
  <c r="O374" i="21"/>
  <c r="O375" i="21"/>
  <c r="O376" i="21"/>
  <c r="O377" i="21"/>
  <c r="O378" i="21"/>
  <c r="O379" i="21"/>
  <c r="O380" i="21"/>
  <c r="O381" i="21"/>
  <c r="O382" i="21"/>
  <c r="O383" i="21"/>
  <c r="O384" i="21"/>
  <c r="O385" i="21"/>
  <c r="O386" i="21"/>
  <c r="O387" i="21"/>
  <c r="O388" i="21"/>
  <c r="O389" i="21"/>
  <c r="O390" i="21"/>
  <c r="O391" i="21"/>
  <c r="O392" i="21"/>
  <c r="O393" i="21"/>
  <c r="O394" i="21"/>
  <c r="O395" i="21"/>
  <c r="O396" i="21"/>
  <c r="O397" i="21"/>
  <c r="O398" i="21"/>
  <c r="O399" i="21"/>
  <c r="O400" i="21"/>
  <c r="O401" i="21"/>
  <c r="O402" i="21"/>
  <c r="O403" i="21"/>
  <c r="O404" i="21"/>
  <c r="O405" i="21"/>
  <c r="O406" i="21"/>
  <c r="O407" i="21"/>
  <c r="O408" i="21"/>
  <c r="O409" i="21"/>
  <c r="O410" i="21"/>
  <c r="O411" i="21"/>
  <c r="O412" i="21"/>
  <c r="O413" i="21"/>
  <c r="O414" i="21"/>
  <c r="O415" i="21"/>
  <c r="O416" i="21"/>
  <c r="O417" i="21"/>
  <c r="O418" i="21"/>
  <c r="O419" i="21"/>
  <c r="O420" i="21"/>
  <c r="O421" i="21"/>
  <c r="O422" i="21"/>
  <c r="O423" i="21"/>
  <c r="O424" i="21"/>
  <c r="O425" i="21"/>
  <c r="O426" i="21"/>
  <c r="O427" i="21"/>
  <c r="O428" i="21"/>
  <c r="O429" i="21"/>
  <c r="O430" i="21"/>
  <c r="O431" i="21"/>
  <c r="O432" i="21"/>
  <c r="O433" i="21"/>
  <c r="O434" i="21"/>
  <c r="O435" i="21"/>
  <c r="O436" i="21"/>
  <c r="BL10" i="21"/>
  <c r="BL9" i="21"/>
  <c r="BL8" i="21"/>
  <c r="BL7" i="21"/>
  <c r="BL6" i="21"/>
  <c r="B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L279" i="21"/>
  <c r="L280" i="21"/>
  <c r="L281" i="21"/>
  <c r="L282" i="21"/>
  <c r="L283" i="21"/>
  <c r="L284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3" i="21"/>
  <c r="L314" i="21"/>
  <c r="L315" i="21"/>
  <c r="L316" i="21"/>
  <c r="L317" i="21"/>
  <c r="L318" i="21"/>
  <c r="L319" i="21"/>
  <c r="L320" i="21"/>
  <c r="L321" i="21"/>
  <c r="L322" i="21"/>
  <c r="L323" i="21"/>
  <c r="L324" i="21"/>
  <c r="L325" i="21"/>
  <c r="L326" i="21"/>
  <c r="L328" i="21"/>
  <c r="L329" i="21"/>
  <c r="L330" i="21"/>
  <c r="L331" i="21"/>
  <c r="L332" i="21"/>
  <c r="L333" i="21"/>
  <c r="L334" i="21"/>
  <c r="L335" i="21"/>
  <c r="L336" i="21"/>
  <c r="L337" i="21"/>
  <c r="L338" i="21"/>
  <c r="L339" i="21"/>
  <c r="L340" i="21"/>
  <c r="L341" i="21"/>
  <c r="L342" i="21"/>
  <c r="L343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6" i="21"/>
  <c r="L367" i="21"/>
  <c r="L368" i="21"/>
  <c r="L369" i="21"/>
  <c r="L370" i="21"/>
  <c r="L371" i="21"/>
  <c r="L372" i="21"/>
  <c r="L373" i="21"/>
  <c r="L374" i="21"/>
  <c r="L375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4" i="21"/>
  <c r="L395" i="21"/>
  <c r="L396" i="21"/>
  <c r="L397" i="21"/>
  <c r="L398" i="21"/>
  <c r="L399" i="21"/>
  <c r="L400" i="21"/>
  <c r="L401" i="21"/>
  <c r="L402" i="21"/>
  <c r="L403" i="21"/>
  <c r="L404" i="21"/>
  <c r="L405" i="21"/>
  <c r="L406" i="21"/>
  <c r="L407" i="21"/>
  <c r="L408" i="21"/>
  <c r="L409" i="21"/>
  <c r="L410" i="21"/>
  <c r="L411" i="21"/>
  <c r="L412" i="21"/>
  <c r="L413" i="21"/>
  <c r="L414" i="21"/>
  <c r="L415" i="21"/>
  <c r="L416" i="21"/>
  <c r="L417" i="21"/>
  <c r="L418" i="21"/>
  <c r="L419" i="21"/>
  <c r="L420" i="21"/>
  <c r="L421" i="21"/>
  <c r="L422" i="21"/>
  <c r="L423" i="21"/>
  <c r="L424" i="21"/>
  <c r="L425" i="21"/>
  <c r="L426" i="21"/>
  <c r="L427" i="21"/>
  <c r="L428" i="21"/>
  <c r="L429" i="21"/>
  <c r="L430" i="21"/>
  <c r="L431" i="21"/>
  <c r="L432" i="21"/>
  <c r="L433" i="21"/>
  <c r="L434" i="21"/>
  <c r="L435" i="21"/>
  <c r="L436" i="21"/>
  <c r="BK10" i="21"/>
  <c r="BK9" i="21"/>
  <c r="BK8" i="21"/>
  <c r="BK7" i="21"/>
  <c r="BK6" i="21"/>
  <c r="BK5" i="21"/>
  <c r="BI10" i="21"/>
  <c r="BI9" i="21"/>
  <c r="BI8" i="21"/>
  <c r="BI5" i="21"/>
  <c r="W6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96" i="21"/>
  <c r="W97" i="21"/>
  <c r="W98" i="21"/>
  <c r="W99" i="21"/>
  <c r="W100" i="21"/>
  <c r="W101" i="21"/>
  <c r="W102" i="21"/>
  <c r="W103" i="21"/>
  <c r="W104" i="21"/>
  <c r="W105" i="21"/>
  <c r="W106" i="21"/>
  <c r="W107" i="21"/>
  <c r="W108" i="21"/>
  <c r="W109" i="21"/>
  <c r="W110" i="21"/>
  <c r="W111" i="21"/>
  <c r="W112" i="21"/>
  <c r="W113" i="21"/>
  <c r="W114" i="21"/>
  <c r="W115" i="21"/>
  <c r="W116" i="21"/>
  <c r="W117" i="21"/>
  <c r="W118" i="21"/>
  <c r="W119" i="21"/>
  <c r="W120" i="21"/>
  <c r="W121" i="21"/>
  <c r="W122" i="21"/>
  <c r="W123" i="21"/>
  <c r="W124" i="21"/>
  <c r="W125" i="21"/>
  <c r="W126" i="21"/>
  <c r="W127" i="21"/>
  <c r="W128" i="21"/>
  <c r="W129" i="21"/>
  <c r="W130" i="21"/>
  <c r="W131" i="21"/>
  <c r="W132" i="21"/>
  <c r="W133" i="21"/>
  <c r="W134" i="21"/>
  <c r="W135" i="21"/>
  <c r="W136" i="21"/>
  <c r="W137" i="21"/>
  <c r="W138" i="21"/>
  <c r="W139" i="21"/>
  <c r="W140" i="21"/>
  <c r="W141" i="21"/>
  <c r="W142" i="21"/>
  <c r="W143" i="21"/>
  <c r="W144" i="21"/>
  <c r="W145" i="21"/>
  <c r="W146" i="21"/>
  <c r="W147" i="21"/>
  <c r="W148" i="21"/>
  <c r="W149" i="21"/>
  <c r="W150" i="21"/>
  <c r="W151" i="21"/>
  <c r="W152" i="21"/>
  <c r="W153" i="21"/>
  <c r="W154" i="21"/>
  <c r="W155" i="21"/>
  <c r="W156" i="21"/>
  <c r="W157" i="21"/>
  <c r="W158" i="21"/>
  <c r="W159" i="21"/>
  <c r="W160" i="21"/>
  <c r="W161" i="21"/>
  <c r="W162" i="21"/>
  <c r="W163" i="21"/>
  <c r="W164" i="21"/>
  <c r="W165" i="21"/>
  <c r="W166" i="21"/>
  <c r="W167" i="21"/>
  <c r="W168" i="21"/>
  <c r="W169" i="21"/>
  <c r="W170" i="21"/>
  <c r="W171" i="21"/>
  <c r="W172" i="21"/>
  <c r="W173" i="21"/>
  <c r="W174" i="21"/>
  <c r="W175" i="21"/>
  <c r="W176" i="21"/>
  <c r="W177" i="21"/>
  <c r="W178" i="21"/>
  <c r="W179" i="21"/>
  <c r="W180" i="21"/>
  <c r="W181" i="21"/>
  <c r="W182" i="21"/>
  <c r="W183" i="21"/>
  <c r="W184" i="21"/>
  <c r="W185" i="21"/>
  <c r="W186" i="21"/>
  <c r="W187" i="21"/>
  <c r="W188" i="21"/>
  <c r="W189" i="21"/>
  <c r="W190" i="21"/>
  <c r="W191" i="21"/>
  <c r="W192" i="21"/>
  <c r="W193" i="21"/>
  <c r="W194" i="21"/>
  <c r="W195" i="21"/>
  <c r="W196" i="21"/>
  <c r="W197" i="21"/>
  <c r="W198" i="21"/>
  <c r="W199" i="21"/>
  <c r="W200" i="21"/>
  <c r="W201" i="21"/>
  <c r="W202" i="21"/>
  <c r="W203" i="21"/>
  <c r="W204" i="21"/>
  <c r="W205" i="21"/>
  <c r="W206" i="21"/>
  <c r="W207" i="21"/>
  <c r="W208" i="21"/>
  <c r="W209" i="21"/>
  <c r="W210" i="21"/>
  <c r="W211" i="21"/>
  <c r="W212" i="21"/>
  <c r="W213" i="21"/>
  <c r="W214" i="21"/>
  <c r="W215" i="21"/>
  <c r="W216" i="21"/>
  <c r="W217" i="21"/>
  <c r="W218" i="21"/>
  <c r="W219" i="21"/>
  <c r="W220" i="21"/>
  <c r="W221" i="21"/>
  <c r="W222" i="21"/>
  <c r="W223" i="21"/>
  <c r="W224" i="21"/>
  <c r="W225" i="21"/>
  <c r="W226" i="21"/>
  <c r="W227" i="21"/>
  <c r="W228" i="21"/>
  <c r="W229" i="21"/>
  <c r="W230" i="21"/>
  <c r="W231" i="21"/>
  <c r="W232" i="21"/>
  <c r="W233" i="21"/>
  <c r="W234" i="21"/>
  <c r="W235" i="21"/>
  <c r="W236" i="21"/>
  <c r="W237" i="21"/>
  <c r="W238" i="21"/>
  <c r="W239" i="21"/>
  <c r="W240" i="21"/>
  <c r="W241" i="21"/>
  <c r="W242" i="21"/>
  <c r="W243" i="21"/>
  <c r="W244" i="21"/>
  <c r="W245" i="21"/>
  <c r="W246" i="21"/>
  <c r="W247" i="21"/>
  <c r="W248" i="21"/>
  <c r="W249" i="21"/>
  <c r="W250" i="21"/>
  <c r="W251" i="21"/>
  <c r="W252" i="21"/>
  <c r="W253" i="21"/>
  <c r="W254" i="21"/>
  <c r="W255" i="21"/>
  <c r="W256" i="21"/>
  <c r="W257" i="21"/>
  <c r="W258" i="21"/>
  <c r="W259" i="21"/>
  <c r="W260" i="21"/>
  <c r="W261" i="21"/>
  <c r="W262" i="21"/>
  <c r="W263" i="21"/>
  <c r="W264" i="21"/>
  <c r="W265" i="21"/>
  <c r="W266" i="21"/>
  <c r="W267" i="21"/>
  <c r="W268" i="21"/>
  <c r="W269" i="21"/>
  <c r="W270" i="21"/>
  <c r="W271" i="21"/>
  <c r="W272" i="21"/>
  <c r="W273" i="21"/>
  <c r="W274" i="21"/>
  <c r="W275" i="21"/>
  <c r="W276" i="21"/>
  <c r="W277" i="21"/>
  <c r="W278" i="21"/>
  <c r="W279" i="21"/>
  <c r="W280" i="21"/>
  <c r="W281" i="21"/>
  <c r="W282" i="21"/>
  <c r="W283" i="21"/>
  <c r="W284" i="21"/>
  <c r="W285" i="21"/>
  <c r="W286" i="21"/>
  <c r="W287" i="21"/>
  <c r="W288" i="21"/>
  <c r="W289" i="21"/>
  <c r="W290" i="21"/>
  <c r="W291" i="21"/>
  <c r="W292" i="21"/>
  <c r="W293" i="21"/>
  <c r="W294" i="21"/>
  <c r="W295" i="21"/>
  <c r="W296" i="21"/>
  <c r="W297" i="21"/>
  <c r="W298" i="21"/>
  <c r="W299" i="21"/>
  <c r="W300" i="21"/>
  <c r="W301" i="21"/>
  <c r="W302" i="21"/>
  <c r="W303" i="21"/>
  <c r="W304" i="21"/>
  <c r="W305" i="21"/>
  <c r="W306" i="21"/>
  <c r="W307" i="21"/>
  <c r="W308" i="21"/>
  <c r="W309" i="21"/>
  <c r="W313" i="21"/>
  <c r="W314" i="21"/>
  <c r="W315" i="21"/>
  <c r="W316" i="21"/>
  <c r="W317" i="21"/>
  <c r="W318" i="21"/>
  <c r="W319" i="21"/>
  <c r="W320" i="21"/>
  <c r="W321" i="21"/>
  <c r="W322" i="21"/>
  <c r="W323" i="21"/>
  <c r="W324" i="21"/>
  <c r="W325" i="21"/>
  <c r="W326" i="21"/>
  <c r="W328" i="21"/>
  <c r="W329" i="21"/>
  <c r="W330" i="21"/>
  <c r="W331" i="21"/>
  <c r="W332" i="21"/>
  <c r="W333" i="21"/>
  <c r="W334" i="21"/>
  <c r="W335" i="21"/>
  <c r="W336" i="21"/>
  <c r="W337" i="21"/>
  <c r="W338" i="21"/>
  <c r="W339" i="21"/>
  <c r="W340" i="21"/>
  <c r="W341" i="21"/>
  <c r="W342" i="21"/>
  <c r="W343" i="21"/>
  <c r="W344" i="21"/>
  <c r="W345" i="21"/>
  <c r="W346" i="21"/>
  <c r="W347" i="21"/>
  <c r="W348" i="21"/>
  <c r="W349" i="21"/>
  <c r="W350" i="21"/>
  <c r="W351" i="21"/>
  <c r="W352" i="21"/>
  <c r="W353" i="21"/>
  <c r="W354" i="21"/>
  <c r="W355" i="21"/>
  <c r="W356" i="21"/>
  <c r="W357" i="21"/>
  <c r="W358" i="21"/>
  <c r="W359" i="21"/>
  <c r="W360" i="21"/>
  <c r="W361" i="21"/>
  <c r="W362" i="21"/>
  <c r="W363" i="21"/>
  <c r="W364" i="21"/>
  <c r="W365" i="21"/>
  <c r="W366" i="21"/>
  <c r="W367" i="21"/>
  <c r="W368" i="21"/>
  <c r="W369" i="21"/>
  <c r="W370" i="21"/>
  <c r="W371" i="21"/>
  <c r="W372" i="21"/>
  <c r="W373" i="21"/>
  <c r="W374" i="21"/>
  <c r="W375" i="21"/>
  <c r="W376" i="21"/>
  <c r="W377" i="21"/>
  <c r="W378" i="21"/>
  <c r="W379" i="21"/>
  <c r="W380" i="21"/>
  <c r="W381" i="21"/>
  <c r="W382" i="21"/>
  <c r="W383" i="21"/>
  <c r="W384" i="21"/>
  <c r="W385" i="21"/>
  <c r="W386" i="21"/>
  <c r="W387" i="21"/>
  <c r="W388" i="21"/>
  <c r="W389" i="21"/>
  <c r="W390" i="21"/>
  <c r="W391" i="21"/>
  <c r="W392" i="21"/>
  <c r="W393" i="21"/>
  <c r="W394" i="21"/>
  <c r="W395" i="21"/>
  <c r="W396" i="21"/>
  <c r="W397" i="21"/>
  <c r="W398" i="21"/>
  <c r="W399" i="21"/>
  <c r="W400" i="21"/>
  <c r="W401" i="21"/>
  <c r="W402" i="21"/>
  <c r="W403" i="21"/>
  <c r="W404" i="21"/>
  <c r="W405" i="21"/>
  <c r="W406" i="21"/>
  <c r="W407" i="21"/>
  <c r="W408" i="21"/>
  <c r="W409" i="21"/>
  <c r="W410" i="21"/>
  <c r="W411" i="21"/>
  <c r="W412" i="21"/>
  <c r="W413" i="21"/>
  <c r="W414" i="21"/>
  <c r="W415" i="21"/>
  <c r="W416" i="21"/>
  <c r="W417" i="21"/>
  <c r="W418" i="21"/>
  <c r="W419" i="21"/>
  <c r="W420" i="21"/>
  <c r="W421" i="21"/>
  <c r="W422" i="21"/>
  <c r="W423" i="21"/>
  <c r="W424" i="21"/>
  <c r="W425" i="21"/>
  <c r="W426" i="21"/>
  <c r="W427" i="21"/>
  <c r="W428" i="21"/>
  <c r="W429" i="21"/>
  <c r="W430" i="21"/>
  <c r="W431" i="21"/>
  <c r="W432" i="21"/>
  <c r="W433" i="21"/>
  <c r="W434" i="21"/>
  <c r="W435" i="21"/>
  <c r="W436" i="21"/>
  <c r="BH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T197" i="21"/>
  <c r="T198" i="21"/>
  <c r="T199" i="21"/>
  <c r="T200" i="21"/>
  <c r="T201" i="21"/>
  <c r="T202" i="21"/>
  <c r="T203" i="21"/>
  <c r="T204" i="21"/>
  <c r="T205" i="21"/>
  <c r="T206" i="21"/>
  <c r="T207" i="21"/>
  <c r="T208" i="21"/>
  <c r="T209" i="21"/>
  <c r="T210" i="21"/>
  <c r="T211" i="21"/>
  <c r="T212" i="21"/>
  <c r="T213" i="21"/>
  <c r="T214" i="21"/>
  <c r="T215" i="21"/>
  <c r="T216" i="21"/>
  <c r="T217" i="21"/>
  <c r="T218" i="21"/>
  <c r="T219" i="21"/>
  <c r="T220" i="21"/>
  <c r="T221" i="21"/>
  <c r="T222" i="21"/>
  <c r="T223" i="21"/>
  <c r="T224" i="21"/>
  <c r="T225" i="21"/>
  <c r="T226" i="21"/>
  <c r="T227" i="21"/>
  <c r="T228" i="21"/>
  <c r="T229" i="21"/>
  <c r="T230" i="21"/>
  <c r="T231" i="21"/>
  <c r="T232" i="21"/>
  <c r="T233" i="21"/>
  <c r="T234" i="21"/>
  <c r="T235" i="21"/>
  <c r="T236" i="21"/>
  <c r="T237" i="21"/>
  <c r="T238" i="21"/>
  <c r="T239" i="21"/>
  <c r="T240" i="21"/>
  <c r="T241" i="21"/>
  <c r="T242" i="21"/>
  <c r="T243" i="21"/>
  <c r="T244" i="21"/>
  <c r="T245" i="21"/>
  <c r="T246" i="21"/>
  <c r="T247" i="21"/>
  <c r="T248" i="21"/>
  <c r="T249" i="21"/>
  <c r="T250" i="21"/>
  <c r="T251" i="21"/>
  <c r="T252" i="21"/>
  <c r="T253" i="21"/>
  <c r="T254" i="21"/>
  <c r="T255" i="21"/>
  <c r="T256" i="21"/>
  <c r="T257" i="21"/>
  <c r="T258" i="21"/>
  <c r="T259" i="21"/>
  <c r="T260" i="21"/>
  <c r="T261" i="21"/>
  <c r="T262" i="21"/>
  <c r="T263" i="21"/>
  <c r="T264" i="21"/>
  <c r="T265" i="21"/>
  <c r="T266" i="21"/>
  <c r="T267" i="21"/>
  <c r="T268" i="21"/>
  <c r="T269" i="21"/>
  <c r="T270" i="21"/>
  <c r="T271" i="21"/>
  <c r="T272" i="21"/>
  <c r="T273" i="21"/>
  <c r="T274" i="21"/>
  <c r="T275" i="21"/>
  <c r="T276" i="21"/>
  <c r="T277" i="21"/>
  <c r="T278" i="21"/>
  <c r="T279" i="21"/>
  <c r="T280" i="21"/>
  <c r="T281" i="21"/>
  <c r="T282" i="21"/>
  <c r="T283" i="21"/>
  <c r="T284" i="21"/>
  <c r="T285" i="21"/>
  <c r="T286" i="21"/>
  <c r="T287" i="21"/>
  <c r="T288" i="21"/>
  <c r="T289" i="21"/>
  <c r="T290" i="21"/>
  <c r="T291" i="21"/>
  <c r="T292" i="21"/>
  <c r="T293" i="21"/>
  <c r="T294" i="21"/>
  <c r="T295" i="21"/>
  <c r="T296" i="21"/>
  <c r="T297" i="21"/>
  <c r="T298" i="21"/>
  <c r="T299" i="21"/>
  <c r="T300" i="21"/>
  <c r="T301" i="21"/>
  <c r="T302" i="21"/>
  <c r="T303" i="21"/>
  <c r="T304" i="21"/>
  <c r="T305" i="21"/>
  <c r="T306" i="21"/>
  <c r="T307" i="21"/>
  <c r="T308" i="21"/>
  <c r="T309" i="21"/>
  <c r="T313" i="21"/>
  <c r="T314" i="21"/>
  <c r="T315" i="21"/>
  <c r="T316" i="21"/>
  <c r="T317" i="21"/>
  <c r="T318" i="21"/>
  <c r="T319" i="21"/>
  <c r="T320" i="21"/>
  <c r="T321" i="21"/>
  <c r="T322" i="21"/>
  <c r="T323" i="21"/>
  <c r="T324" i="21"/>
  <c r="T325" i="21"/>
  <c r="T326" i="21"/>
  <c r="T328" i="21"/>
  <c r="T329" i="21"/>
  <c r="T330" i="21"/>
  <c r="T331" i="21"/>
  <c r="T332" i="21"/>
  <c r="T333" i="21"/>
  <c r="T334" i="21"/>
  <c r="T335" i="21"/>
  <c r="T336" i="21"/>
  <c r="T337" i="21"/>
  <c r="T338" i="21"/>
  <c r="T339" i="21"/>
  <c r="T340" i="21"/>
  <c r="T341" i="21"/>
  <c r="T342" i="21"/>
  <c r="T343" i="21"/>
  <c r="T344" i="21"/>
  <c r="T345" i="21"/>
  <c r="T346" i="21"/>
  <c r="T347" i="21"/>
  <c r="T348" i="21"/>
  <c r="T349" i="21"/>
  <c r="T350" i="21"/>
  <c r="T351" i="21"/>
  <c r="T352" i="21"/>
  <c r="T353" i="21"/>
  <c r="T354" i="21"/>
  <c r="T355" i="21"/>
  <c r="T356" i="21"/>
  <c r="T357" i="21"/>
  <c r="T358" i="21"/>
  <c r="T359" i="21"/>
  <c r="T360" i="21"/>
  <c r="T361" i="21"/>
  <c r="T362" i="21"/>
  <c r="T363" i="21"/>
  <c r="T364" i="21"/>
  <c r="T365" i="21"/>
  <c r="T366" i="21"/>
  <c r="T367" i="21"/>
  <c r="T368" i="21"/>
  <c r="T369" i="21"/>
  <c r="T370" i="21"/>
  <c r="T371" i="21"/>
  <c r="T372" i="21"/>
  <c r="T373" i="21"/>
  <c r="T374" i="21"/>
  <c r="T375" i="21"/>
  <c r="T376" i="21"/>
  <c r="T377" i="21"/>
  <c r="T378" i="21"/>
  <c r="T379" i="21"/>
  <c r="T380" i="21"/>
  <c r="T381" i="21"/>
  <c r="T382" i="21"/>
  <c r="T383" i="21"/>
  <c r="T384" i="21"/>
  <c r="T385" i="21"/>
  <c r="T386" i="21"/>
  <c r="T387" i="21"/>
  <c r="T388" i="21"/>
  <c r="T389" i="21"/>
  <c r="T390" i="21"/>
  <c r="T391" i="21"/>
  <c r="T392" i="21"/>
  <c r="T393" i="21"/>
  <c r="T394" i="21"/>
  <c r="T395" i="21"/>
  <c r="T396" i="21"/>
  <c r="T397" i="21"/>
  <c r="T398" i="21"/>
  <c r="T399" i="21"/>
  <c r="T400" i="21"/>
  <c r="T401" i="21"/>
  <c r="T402" i="21"/>
  <c r="T403" i="21"/>
  <c r="T404" i="21"/>
  <c r="T405" i="21"/>
  <c r="T406" i="21"/>
  <c r="T407" i="21"/>
  <c r="T408" i="21"/>
  <c r="T409" i="21"/>
  <c r="T410" i="21"/>
  <c r="T411" i="21"/>
  <c r="T412" i="21"/>
  <c r="T413" i="21"/>
  <c r="T414" i="21"/>
  <c r="T415" i="21"/>
  <c r="T416" i="21"/>
  <c r="T417" i="21"/>
  <c r="T418" i="21"/>
  <c r="T419" i="21"/>
  <c r="T420" i="21"/>
  <c r="T421" i="21"/>
  <c r="T422" i="21"/>
  <c r="T423" i="21"/>
  <c r="T424" i="21"/>
  <c r="T425" i="21"/>
  <c r="T426" i="21"/>
  <c r="T427" i="21"/>
  <c r="T428" i="21"/>
  <c r="T429" i="21"/>
  <c r="T430" i="21"/>
  <c r="T431" i="21"/>
  <c r="T432" i="21"/>
  <c r="T433" i="21"/>
  <c r="T434" i="21"/>
  <c r="T435" i="21"/>
  <c r="T436" i="21"/>
  <c r="BG10" i="21"/>
  <c r="BG9" i="21"/>
  <c r="BG8" i="21"/>
  <c r="BG7" i="21"/>
  <c r="BG6" i="21"/>
  <c r="BG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Q133" i="21"/>
  <c r="Q134" i="21"/>
  <c r="Q135" i="21"/>
  <c r="Q136" i="21"/>
  <c r="Q137" i="21"/>
  <c r="Q138" i="21"/>
  <c r="Q139" i="21"/>
  <c r="Q140" i="21"/>
  <c r="Q141" i="21"/>
  <c r="Q142" i="21"/>
  <c r="Q143" i="21"/>
  <c r="Q144" i="21"/>
  <c r="Q145" i="21"/>
  <c r="Q146" i="21"/>
  <c r="Q147" i="21"/>
  <c r="Q148" i="21"/>
  <c r="Q149" i="21"/>
  <c r="Q150" i="21"/>
  <c r="Q151" i="21"/>
  <c r="Q152" i="21"/>
  <c r="Q153" i="21"/>
  <c r="Q154" i="21"/>
  <c r="Q155" i="21"/>
  <c r="Q156" i="21"/>
  <c r="Q157" i="21"/>
  <c r="Q158" i="21"/>
  <c r="Q159" i="21"/>
  <c r="Q160" i="21"/>
  <c r="Q161" i="21"/>
  <c r="Q162" i="21"/>
  <c r="Q163" i="21"/>
  <c r="Q164" i="21"/>
  <c r="Q165" i="21"/>
  <c r="Q166" i="21"/>
  <c r="Q167" i="21"/>
  <c r="Q168" i="21"/>
  <c r="Q169" i="21"/>
  <c r="Q170" i="21"/>
  <c r="Q171" i="21"/>
  <c r="Q172" i="21"/>
  <c r="Q173" i="21"/>
  <c r="Q174" i="21"/>
  <c r="Q175" i="21"/>
  <c r="Q176" i="21"/>
  <c r="Q177" i="21"/>
  <c r="Q178" i="21"/>
  <c r="Q179" i="21"/>
  <c r="Q180" i="21"/>
  <c r="Q181" i="21"/>
  <c r="Q182" i="21"/>
  <c r="Q183" i="21"/>
  <c r="Q184" i="21"/>
  <c r="Q185" i="21"/>
  <c r="Q186" i="21"/>
  <c r="Q187" i="21"/>
  <c r="Q188" i="21"/>
  <c r="Q189" i="21"/>
  <c r="Q190" i="21"/>
  <c r="Q191" i="21"/>
  <c r="Q192" i="21"/>
  <c r="Q193" i="21"/>
  <c r="Q194" i="21"/>
  <c r="Q195" i="21"/>
  <c r="Q196" i="21"/>
  <c r="Q197" i="21"/>
  <c r="Q198" i="21"/>
  <c r="Q199" i="21"/>
  <c r="Q200" i="21"/>
  <c r="Q201" i="21"/>
  <c r="Q202" i="21"/>
  <c r="Q203" i="21"/>
  <c r="Q204" i="21"/>
  <c r="Q205" i="21"/>
  <c r="Q206" i="21"/>
  <c r="Q207" i="21"/>
  <c r="Q208" i="21"/>
  <c r="Q209" i="21"/>
  <c r="Q210" i="21"/>
  <c r="Q211" i="21"/>
  <c r="Q212" i="21"/>
  <c r="Q213" i="21"/>
  <c r="Q214" i="21"/>
  <c r="Q215" i="21"/>
  <c r="Q216" i="21"/>
  <c r="Q217" i="21"/>
  <c r="Q218" i="21"/>
  <c r="Q219" i="21"/>
  <c r="Q220" i="21"/>
  <c r="Q221" i="21"/>
  <c r="Q222" i="21"/>
  <c r="Q223" i="21"/>
  <c r="Q224" i="21"/>
  <c r="Q225" i="21"/>
  <c r="Q226" i="21"/>
  <c r="Q227" i="21"/>
  <c r="Q228" i="21"/>
  <c r="Q229" i="21"/>
  <c r="Q230" i="21"/>
  <c r="Q231" i="21"/>
  <c r="Q232" i="21"/>
  <c r="Q233" i="21"/>
  <c r="Q234" i="21"/>
  <c r="Q235" i="21"/>
  <c r="Q236" i="21"/>
  <c r="Q237" i="21"/>
  <c r="Q238" i="21"/>
  <c r="Q239" i="21"/>
  <c r="Q240" i="21"/>
  <c r="Q241" i="21"/>
  <c r="Q242" i="21"/>
  <c r="Q243" i="21"/>
  <c r="Q244" i="21"/>
  <c r="Q245" i="21"/>
  <c r="Q246" i="21"/>
  <c r="Q247" i="21"/>
  <c r="Q248" i="21"/>
  <c r="Q249" i="21"/>
  <c r="Q250" i="21"/>
  <c r="Q251" i="21"/>
  <c r="Q252" i="21"/>
  <c r="Q253" i="21"/>
  <c r="Q254" i="21"/>
  <c r="Q255" i="21"/>
  <c r="Q256" i="21"/>
  <c r="Q257" i="21"/>
  <c r="Q258" i="21"/>
  <c r="Q259" i="21"/>
  <c r="Q260" i="21"/>
  <c r="Q261" i="21"/>
  <c r="Q262" i="21"/>
  <c r="Q263" i="21"/>
  <c r="Q264" i="21"/>
  <c r="Q265" i="21"/>
  <c r="Q266" i="21"/>
  <c r="Q267" i="21"/>
  <c r="Q268" i="21"/>
  <c r="Q269" i="21"/>
  <c r="Q270" i="21"/>
  <c r="Q271" i="21"/>
  <c r="Q272" i="21"/>
  <c r="Q273" i="21"/>
  <c r="Q274" i="21"/>
  <c r="Q275" i="21"/>
  <c r="Q276" i="21"/>
  <c r="Q277" i="21"/>
  <c r="Q278" i="21"/>
  <c r="Q279" i="21"/>
  <c r="Q280" i="21"/>
  <c r="Q281" i="21"/>
  <c r="Q282" i="21"/>
  <c r="Q283" i="21"/>
  <c r="Q284" i="21"/>
  <c r="Q285" i="21"/>
  <c r="Q286" i="21"/>
  <c r="Q287" i="21"/>
  <c r="Q288" i="21"/>
  <c r="Q289" i="21"/>
  <c r="Q290" i="21"/>
  <c r="Q291" i="21"/>
  <c r="Q292" i="21"/>
  <c r="Q293" i="21"/>
  <c r="Q294" i="21"/>
  <c r="Q295" i="21"/>
  <c r="Q296" i="21"/>
  <c r="Q297" i="21"/>
  <c r="Q298" i="21"/>
  <c r="Q299" i="21"/>
  <c r="Q300" i="21"/>
  <c r="Q301" i="21"/>
  <c r="Q302" i="21"/>
  <c r="Q303" i="21"/>
  <c r="Q304" i="21"/>
  <c r="Q305" i="21"/>
  <c r="Q306" i="21"/>
  <c r="Q307" i="21"/>
  <c r="Q308" i="21"/>
  <c r="Q309" i="21"/>
  <c r="Q313" i="21"/>
  <c r="Q314" i="21"/>
  <c r="Q315" i="21"/>
  <c r="Q316" i="21"/>
  <c r="Q317" i="21"/>
  <c r="Q318" i="21"/>
  <c r="Q319" i="21"/>
  <c r="Q320" i="21"/>
  <c r="Q321" i="21"/>
  <c r="Q322" i="21"/>
  <c r="Q323" i="21"/>
  <c r="Q324" i="21"/>
  <c r="Q325" i="21"/>
  <c r="Q326" i="21"/>
  <c r="Q328" i="21"/>
  <c r="Q329" i="21"/>
  <c r="Q330" i="21"/>
  <c r="Q331" i="21"/>
  <c r="Q332" i="21"/>
  <c r="Q333" i="21"/>
  <c r="Q334" i="21"/>
  <c r="Q335" i="21"/>
  <c r="Q336" i="21"/>
  <c r="Q337" i="21"/>
  <c r="Q338" i="21"/>
  <c r="Q339" i="21"/>
  <c r="Q340" i="21"/>
  <c r="Q341" i="21"/>
  <c r="Q342" i="21"/>
  <c r="Q343" i="21"/>
  <c r="Q344" i="21"/>
  <c r="Q345" i="21"/>
  <c r="Q346" i="21"/>
  <c r="Q347" i="21"/>
  <c r="Q348" i="21"/>
  <c r="Q349" i="21"/>
  <c r="Q350" i="21"/>
  <c r="Q351" i="21"/>
  <c r="Q352" i="21"/>
  <c r="Q353" i="21"/>
  <c r="Q354" i="21"/>
  <c r="Q355" i="21"/>
  <c r="Q356" i="21"/>
  <c r="Q357" i="21"/>
  <c r="Q358" i="21"/>
  <c r="Q359" i="21"/>
  <c r="Q360" i="21"/>
  <c r="Q361" i="21"/>
  <c r="Q362" i="21"/>
  <c r="Q363" i="21"/>
  <c r="Q364" i="21"/>
  <c r="Q365" i="21"/>
  <c r="Q366" i="21"/>
  <c r="Q367" i="21"/>
  <c r="Q368" i="21"/>
  <c r="Q369" i="21"/>
  <c r="Q370" i="21"/>
  <c r="Q371" i="21"/>
  <c r="Q372" i="21"/>
  <c r="Q373" i="21"/>
  <c r="Q374" i="21"/>
  <c r="Q375" i="21"/>
  <c r="Q376" i="21"/>
  <c r="Q377" i="21"/>
  <c r="Q378" i="21"/>
  <c r="Q379" i="21"/>
  <c r="Q380" i="21"/>
  <c r="Q381" i="21"/>
  <c r="Q382" i="21"/>
  <c r="Q383" i="21"/>
  <c r="Q384" i="21"/>
  <c r="Q385" i="21"/>
  <c r="Q386" i="21"/>
  <c r="Q387" i="21"/>
  <c r="Q388" i="21"/>
  <c r="Q389" i="21"/>
  <c r="Q390" i="21"/>
  <c r="Q391" i="21"/>
  <c r="Q392" i="21"/>
  <c r="Q393" i="21"/>
  <c r="Q394" i="21"/>
  <c r="Q395" i="21"/>
  <c r="Q396" i="21"/>
  <c r="Q397" i="21"/>
  <c r="Q398" i="21"/>
  <c r="Q399" i="21"/>
  <c r="Q400" i="21"/>
  <c r="Q401" i="21"/>
  <c r="Q402" i="21"/>
  <c r="Q403" i="21"/>
  <c r="Q404" i="21"/>
  <c r="Q405" i="21"/>
  <c r="Q406" i="21"/>
  <c r="Q407" i="21"/>
  <c r="Q408" i="21"/>
  <c r="Q409" i="21"/>
  <c r="Q410" i="21"/>
  <c r="Q411" i="21"/>
  <c r="Q412" i="21"/>
  <c r="Q413" i="21"/>
  <c r="Q414" i="21"/>
  <c r="Q415" i="21"/>
  <c r="Q416" i="21"/>
  <c r="Q417" i="21"/>
  <c r="Q418" i="21"/>
  <c r="Q419" i="21"/>
  <c r="Q420" i="21"/>
  <c r="Q421" i="21"/>
  <c r="Q422" i="21"/>
  <c r="Q423" i="21"/>
  <c r="Q424" i="21"/>
  <c r="Q425" i="21"/>
  <c r="Q426" i="21"/>
  <c r="Q427" i="21"/>
  <c r="Q428" i="21"/>
  <c r="Q429" i="21"/>
  <c r="Q430" i="21"/>
  <c r="Q431" i="21"/>
  <c r="Q432" i="21"/>
  <c r="Q433" i="21"/>
  <c r="Q434" i="21"/>
  <c r="Q435" i="21"/>
  <c r="Q436" i="21"/>
  <c r="BF10" i="21"/>
  <c r="BF9" i="21"/>
  <c r="BF8" i="21"/>
  <c r="BF7" i="21"/>
  <c r="BF6" i="21"/>
  <c r="BF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120" i="21"/>
  <c r="N121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42" i="21"/>
  <c r="N143" i="21"/>
  <c r="N144" i="21"/>
  <c r="N145" i="21"/>
  <c r="N146" i="21"/>
  <c r="N147" i="21"/>
  <c r="N148" i="21"/>
  <c r="N149" i="21"/>
  <c r="N150" i="21"/>
  <c r="N151" i="21"/>
  <c r="N152" i="21"/>
  <c r="N153" i="21"/>
  <c r="N154" i="21"/>
  <c r="N155" i="21"/>
  <c r="N156" i="21"/>
  <c r="N157" i="21"/>
  <c r="N158" i="21"/>
  <c r="N159" i="21"/>
  <c r="N160" i="21"/>
  <c r="N161" i="21"/>
  <c r="N162" i="21"/>
  <c r="N163" i="21"/>
  <c r="N164" i="21"/>
  <c r="N165" i="21"/>
  <c r="N166" i="21"/>
  <c r="N167" i="21"/>
  <c r="N168" i="21"/>
  <c r="N169" i="21"/>
  <c r="N170" i="21"/>
  <c r="N171" i="21"/>
  <c r="N172" i="21"/>
  <c r="N173" i="21"/>
  <c r="N174" i="21"/>
  <c r="N175" i="21"/>
  <c r="N176" i="21"/>
  <c r="N177" i="21"/>
  <c r="N178" i="21"/>
  <c r="N179" i="21"/>
  <c r="N180" i="21"/>
  <c r="N181" i="21"/>
  <c r="N182" i="21"/>
  <c r="N183" i="21"/>
  <c r="N184" i="21"/>
  <c r="N185" i="21"/>
  <c r="N186" i="21"/>
  <c r="N187" i="21"/>
  <c r="N188" i="21"/>
  <c r="N189" i="21"/>
  <c r="N190" i="21"/>
  <c r="N191" i="21"/>
  <c r="N192" i="21"/>
  <c r="N193" i="21"/>
  <c r="N194" i="21"/>
  <c r="N195" i="21"/>
  <c r="N196" i="21"/>
  <c r="N197" i="21"/>
  <c r="N198" i="21"/>
  <c r="N199" i="21"/>
  <c r="N200" i="21"/>
  <c r="N201" i="21"/>
  <c r="N202" i="21"/>
  <c r="N203" i="21"/>
  <c r="N204" i="21"/>
  <c r="N205" i="21"/>
  <c r="N206" i="21"/>
  <c r="N207" i="21"/>
  <c r="N208" i="21"/>
  <c r="N209" i="21"/>
  <c r="N210" i="21"/>
  <c r="N211" i="21"/>
  <c r="N212" i="21"/>
  <c r="N213" i="21"/>
  <c r="N214" i="21"/>
  <c r="N215" i="21"/>
  <c r="N216" i="21"/>
  <c r="N217" i="21"/>
  <c r="N218" i="21"/>
  <c r="N219" i="21"/>
  <c r="N220" i="21"/>
  <c r="N221" i="21"/>
  <c r="N222" i="21"/>
  <c r="N223" i="21"/>
  <c r="N224" i="21"/>
  <c r="N225" i="21"/>
  <c r="N226" i="21"/>
  <c r="N227" i="21"/>
  <c r="N228" i="21"/>
  <c r="N229" i="21"/>
  <c r="N230" i="21"/>
  <c r="N231" i="21"/>
  <c r="N232" i="21"/>
  <c r="N233" i="21"/>
  <c r="N234" i="21"/>
  <c r="N235" i="21"/>
  <c r="N236" i="21"/>
  <c r="N237" i="21"/>
  <c r="N238" i="21"/>
  <c r="N239" i="21"/>
  <c r="N240" i="21"/>
  <c r="N241" i="21"/>
  <c r="N242" i="21"/>
  <c r="N243" i="21"/>
  <c r="N244" i="21"/>
  <c r="N245" i="21"/>
  <c r="N246" i="21"/>
  <c r="N247" i="21"/>
  <c r="N248" i="21"/>
  <c r="N249" i="21"/>
  <c r="N250" i="21"/>
  <c r="N251" i="21"/>
  <c r="N252" i="21"/>
  <c r="N253" i="21"/>
  <c r="N254" i="21"/>
  <c r="N255" i="21"/>
  <c r="N256" i="21"/>
  <c r="N257" i="21"/>
  <c r="N258" i="21"/>
  <c r="N259" i="21"/>
  <c r="N260" i="21"/>
  <c r="N261" i="21"/>
  <c r="N262" i="21"/>
  <c r="N263" i="21"/>
  <c r="N264" i="21"/>
  <c r="N265" i="21"/>
  <c r="N266" i="21"/>
  <c r="N267" i="21"/>
  <c r="N268" i="21"/>
  <c r="N269" i="21"/>
  <c r="N270" i="21"/>
  <c r="N271" i="21"/>
  <c r="N272" i="21"/>
  <c r="N273" i="21"/>
  <c r="N274" i="21"/>
  <c r="N275" i="21"/>
  <c r="N276" i="21"/>
  <c r="N277" i="21"/>
  <c r="N278" i="21"/>
  <c r="N279" i="21"/>
  <c r="N280" i="21"/>
  <c r="N281" i="21"/>
  <c r="N282" i="21"/>
  <c r="N283" i="21"/>
  <c r="N284" i="21"/>
  <c r="N285" i="21"/>
  <c r="N286" i="21"/>
  <c r="N287" i="21"/>
  <c r="N288" i="21"/>
  <c r="N289" i="21"/>
  <c r="N290" i="21"/>
  <c r="N291" i="21"/>
  <c r="N292" i="21"/>
  <c r="N293" i="21"/>
  <c r="N294" i="21"/>
  <c r="N295" i="21"/>
  <c r="N296" i="21"/>
  <c r="N297" i="21"/>
  <c r="N298" i="21"/>
  <c r="N299" i="21"/>
  <c r="N300" i="21"/>
  <c r="N301" i="21"/>
  <c r="N302" i="21"/>
  <c r="N303" i="21"/>
  <c r="N304" i="21"/>
  <c r="N305" i="21"/>
  <c r="N306" i="21"/>
  <c r="N307" i="21"/>
  <c r="N308" i="21"/>
  <c r="N309" i="21"/>
  <c r="N313" i="21"/>
  <c r="N314" i="21"/>
  <c r="N315" i="21"/>
  <c r="N316" i="21"/>
  <c r="N317" i="21"/>
  <c r="N318" i="21"/>
  <c r="N319" i="21"/>
  <c r="N320" i="21"/>
  <c r="N321" i="21"/>
  <c r="N322" i="21"/>
  <c r="N323" i="21"/>
  <c r="N324" i="21"/>
  <c r="N325" i="21"/>
  <c r="N326" i="21"/>
  <c r="N328" i="21"/>
  <c r="N329" i="21"/>
  <c r="N330" i="21"/>
  <c r="N331" i="21"/>
  <c r="N332" i="21"/>
  <c r="N333" i="21"/>
  <c r="N334" i="21"/>
  <c r="N335" i="21"/>
  <c r="N336" i="21"/>
  <c r="N337" i="21"/>
  <c r="N338" i="21"/>
  <c r="N339" i="21"/>
  <c r="N340" i="21"/>
  <c r="N341" i="21"/>
  <c r="N342" i="21"/>
  <c r="N343" i="21"/>
  <c r="N344" i="21"/>
  <c r="N345" i="21"/>
  <c r="N346" i="21"/>
  <c r="N347" i="21"/>
  <c r="N348" i="21"/>
  <c r="N349" i="21"/>
  <c r="N350" i="21"/>
  <c r="N351" i="21"/>
  <c r="N352" i="21"/>
  <c r="N353" i="21"/>
  <c r="N354" i="21"/>
  <c r="N355" i="21"/>
  <c r="N356" i="21"/>
  <c r="N357" i="21"/>
  <c r="N358" i="21"/>
  <c r="N359" i="21"/>
  <c r="N360" i="21"/>
  <c r="N361" i="21"/>
  <c r="N362" i="21"/>
  <c r="N363" i="21"/>
  <c r="N364" i="21"/>
  <c r="N365" i="21"/>
  <c r="N366" i="21"/>
  <c r="N367" i="21"/>
  <c r="N368" i="21"/>
  <c r="N369" i="21"/>
  <c r="N370" i="21"/>
  <c r="N371" i="21"/>
  <c r="N372" i="21"/>
  <c r="N373" i="21"/>
  <c r="N374" i="21"/>
  <c r="N375" i="21"/>
  <c r="N376" i="21"/>
  <c r="N377" i="21"/>
  <c r="N378" i="21"/>
  <c r="N379" i="21"/>
  <c r="N380" i="21"/>
  <c r="N381" i="21"/>
  <c r="N382" i="21"/>
  <c r="N383" i="21"/>
  <c r="N384" i="21"/>
  <c r="N385" i="21"/>
  <c r="N386" i="21"/>
  <c r="N387" i="21"/>
  <c r="N388" i="21"/>
  <c r="N389" i="21"/>
  <c r="N390" i="21"/>
  <c r="N391" i="21"/>
  <c r="N392" i="21"/>
  <c r="N393" i="21"/>
  <c r="N394" i="21"/>
  <c r="N395" i="21"/>
  <c r="N396" i="21"/>
  <c r="N397" i="21"/>
  <c r="N398" i="21"/>
  <c r="N399" i="21"/>
  <c r="N400" i="21"/>
  <c r="N401" i="21"/>
  <c r="N402" i="21"/>
  <c r="N403" i="21"/>
  <c r="N404" i="21"/>
  <c r="N405" i="21"/>
  <c r="N406" i="21"/>
  <c r="N407" i="21"/>
  <c r="N408" i="21"/>
  <c r="N409" i="21"/>
  <c r="N410" i="21"/>
  <c r="N411" i="21"/>
  <c r="N412" i="21"/>
  <c r="N413" i="21"/>
  <c r="N414" i="21"/>
  <c r="N415" i="21"/>
  <c r="N416" i="21"/>
  <c r="N417" i="21"/>
  <c r="N418" i="21"/>
  <c r="N419" i="21"/>
  <c r="N420" i="21"/>
  <c r="N421" i="21"/>
  <c r="N422" i="21"/>
  <c r="N423" i="21"/>
  <c r="N424" i="21"/>
  <c r="N425" i="21"/>
  <c r="N426" i="21"/>
  <c r="N427" i="21"/>
  <c r="N428" i="21"/>
  <c r="N429" i="21"/>
  <c r="N430" i="21"/>
  <c r="N431" i="21"/>
  <c r="N432" i="21"/>
  <c r="N433" i="21"/>
  <c r="N434" i="21"/>
  <c r="N435" i="21"/>
  <c r="N436" i="21"/>
  <c r="BE10" i="21"/>
  <c r="BE9" i="21"/>
  <c r="BE8" i="21"/>
  <c r="BE7" i="21"/>
  <c r="BE6" i="21"/>
  <c r="BE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K435" i="21"/>
  <c r="K436" i="21"/>
  <c r="BD10" i="21"/>
  <c r="BD9" i="21"/>
  <c r="BD8" i="21"/>
  <c r="BD7" i="21"/>
  <c r="BD6" i="21"/>
  <c r="BD5" i="21"/>
  <c r="I6" i="22"/>
  <c r="K6" i="22"/>
  <c r="X6" i="22"/>
  <c r="I7" i="22"/>
  <c r="K7" i="22"/>
  <c r="X7" i="22"/>
  <c r="I8" i="22"/>
  <c r="K8" i="22"/>
  <c r="X8" i="22"/>
  <c r="I9" i="22"/>
  <c r="K9" i="22"/>
  <c r="X9" i="22"/>
  <c r="I10" i="22"/>
  <c r="K10" i="22"/>
  <c r="X10" i="22"/>
  <c r="I11" i="22"/>
  <c r="K11" i="22"/>
  <c r="X11" i="22"/>
  <c r="I12" i="22"/>
  <c r="K12" i="22"/>
  <c r="X12" i="22"/>
  <c r="I13" i="22"/>
  <c r="K13" i="22"/>
  <c r="X13" i="22"/>
  <c r="I14" i="22"/>
  <c r="K14" i="22"/>
  <c r="X14" i="22"/>
  <c r="I15" i="22"/>
  <c r="K15" i="22"/>
  <c r="X15" i="22"/>
  <c r="I16" i="22"/>
  <c r="K16" i="22"/>
  <c r="X16" i="22"/>
  <c r="I17" i="22"/>
  <c r="K17" i="22"/>
  <c r="X17" i="22"/>
  <c r="I18" i="22"/>
  <c r="K18" i="22"/>
  <c r="X18" i="22"/>
  <c r="I19" i="22"/>
  <c r="K19" i="22"/>
  <c r="X19" i="22"/>
  <c r="I20" i="22"/>
  <c r="K20" i="22"/>
  <c r="X20" i="22"/>
  <c r="I21" i="22"/>
  <c r="K21" i="22"/>
  <c r="X21" i="22"/>
  <c r="I22" i="22"/>
  <c r="K22" i="22"/>
  <c r="X22" i="22"/>
  <c r="I23" i="22"/>
  <c r="K23" i="22"/>
  <c r="X23" i="22"/>
  <c r="I24" i="22"/>
  <c r="K24" i="22"/>
  <c r="X24" i="22"/>
  <c r="I25" i="22"/>
  <c r="K25" i="22"/>
  <c r="X25" i="22"/>
  <c r="I26" i="22"/>
  <c r="K26" i="22"/>
  <c r="X26" i="22"/>
  <c r="I27" i="22"/>
  <c r="K27" i="22"/>
  <c r="X27" i="22"/>
  <c r="I28" i="22"/>
  <c r="K28" i="22"/>
  <c r="X28" i="22"/>
  <c r="I29" i="22"/>
  <c r="K29" i="22"/>
  <c r="X29" i="22"/>
  <c r="I30" i="22"/>
  <c r="K30" i="22"/>
  <c r="X30" i="22"/>
  <c r="I31" i="22"/>
  <c r="K31" i="22"/>
  <c r="X31" i="22"/>
  <c r="I32" i="22"/>
  <c r="K32" i="22"/>
  <c r="X32" i="22"/>
  <c r="I33" i="22"/>
  <c r="K33" i="22"/>
  <c r="X33" i="22"/>
  <c r="I34" i="22"/>
  <c r="K34" i="22"/>
  <c r="X34" i="22"/>
  <c r="I35" i="22"/>
  <c r="K35" i="22"/>
  <c r="X35" i="22"/>
  <c r="I36" i="22"/>
  <c r="K36" i="22"/>
  <c r="X36" i="22"/>
  <c r="I37" i="22"/>
  <c r="K37" i="22"/>
  <c r="X37" i="22"/>
  <c r="I38" i="22"/>
  <c r="K38" i="22"/>
  <c r="X38" i="22"/>
  <c r="I39" i="22"/>
  <c r="K39" i="22"/>
  <c r="X39" i="22"/>
  <c r="I40" i="22"/>
  <c r="K40" i="22"/>
  <c r="X40" i="22"/>
  <c r="I41" i="22"/>
  <c r="K41" i="22"/>
  <c r="X41" i="22"/>
  <c r="I42" i="22"/>
  <c r="K42" i="22"/>
  <c r="X42" i="22"/>
  <c r="I43" i="22"/>
  <c r="K43" i="22"/>
  <c r="X43" i="22"/>
  <c r="I44" i="22"/>
  <c r="K44" i="22"/>
  <c r="X44" i="22"/>
  <c r="I45" i="22"/>
  <c r="K45" i="22"/>
  <c r="X45" i="22"/>
  <c r="I46" i="22"/>
  <c r="K46" i="22"/>
  <c r="X46" i="22"/>
  <c r="I47" i="22"/>
  <c r="K47" i="22"/>
  <c r="X47" i="22"/>
  <c r="I48" i="22"/>
  <c r="K48" i="22"/>
  <c r="X48" i="22"/>
  <c r="I49" i="22"/>
  <c r="K49" i="22"/>
  <c r="X49" i="22"/>
  <c r="I50" i="22"/>
  <c r="K50" i="22"/>
  <c r="X50" i="22"/>
  <c r="I51" i="22"/>
  <c r="K51" i="22"/>
  <c r="X51" i="22"/>
  <c r="I52" i="22"/>
  <c r="K52" i="22"/>
  <c r="X52" i="22"/>
  <c r="I53" i="22"/>
  <c r="K53" i="22"/>
  <c r="X53" i="22"/>
  <c r="I54" i="22"/>
  <c r="K54" i="22"/>
  <c r="X54" i="22"/>
  <c r="I55" i="22"/>
  <c r="K55" i="22"/>
  <c r="X55" i="22"/>
  <c r="I56" i="22"/>
  <c r="K56" i="22"/>
  <c r="X56" i="22"/>
  <c r="I57" i="22"/>
  <c r="K57" i="22"/>
  <c r="X57" i="22"/>
  <c r="I58" i="22"/>
  <c r="K58" i="22"/>
  <c r="X58" i="22"/>
  <c r="I59" i="22"/>
  <c r="K59" i="22"/>
  <c r="X59" i="22"/>
  <c r="I60" i="22"/>
  <c r="K60" i="22"/>
  <c r="X60" i="22"/>
  <c r="I61" i="22"/>
  <c r="K61" i="22"/>
  <c r="X61" i="22"/>
  <c r="I62" i="22"/>
  <c r="K62" i="22"/>
  <c r="X62" i="22"/>
  <c r="I63" i="22"/>
  <c r="K63" i="22"/>
  <c r="X63" i="22"/>
  <c r="I64" i="22"/>
  <c r="K64" i="22"/>
  <c r="X64" i="22"/>
  <c r="I65" i="22"/>
  <c r="K65" i="22"/>
  <c r="X65" i="22"/>
  <c r="I66" i="22"/>
  <c r="K66" i="22"/>
  <c r="X66" i="22"/>
  <c r="I67" i="22"/>
  <c r="K67" i="22"/>
  <c r="X67" i="22"/>
  <c r="I68" i="22"/>
  <c r="K68" i="22"/>
  <c r="X68" i="22"/>
  <c r="I69" i="22"/>
  <c r="K69" i="22"/>
  <c r="X69" i="22"/>
  <c r="I70" i="22"/>
  <c r="K70" i="22"/>
  <c r="X70" i="22"/>
  <c r="I71" i="22"/>
  <c r="K71" i="22"/>
  <c r="X71" i="22"/>
  <c r="I72" i="22"/>
  <c r="K72" i="22"/>
  <c r="X72" i="22"/>
  <c r="I73" i="22"/>
  <c r="K73" i="22"/>
  <c r="X73" i="22"/>
  <c r="I74" i="22"/>
  <c r="K74" i="22"/>
  <c r="X74" i="22"/>
  <c r="I75" i="22"/>
  <c r="K75" i="22"/>
  <c r="X75" i="22"/>
  <c r="I76" i="22"/>
  <c r="K76" i="22"/>
  <c r="X76" i="22"/>
  <c r="I77" i="22"/>
  <c r="K77" i="22"/>
  <c r="X77" i="22"/>
  <c r="I78" i="22"/>
  <c r="K78" i="22"/>
  <c r="X78" i="22"/>
  <c r="I79" i="22"/>
  <c r="K79" i="22"/>
  <c r="X79" i="22"/>
  <c r="I80" i="22"/>
  <c r="K80" i="22"/>
  <c r="X80" i="22"/>
  <c r="I81" i="22"/>
  <c r="K81" i="22"/>
  <c r="X81" i="22"/>
  <c r="I82" i="22"/>
  <c r="K82" i="22"/>
  <c r="X82" i="22"/>
  <c r="I83" i="22"/>
  <c r="K83" i="22"/>
  <c r="X83" i="22"/>
  <c r="I84" i="22"/>
  <c r="K84" i="22"/>
  <c r="X84" i="22"/>
  <c r="I85" i="22"/>
  <c r="K85" i="22"/>
  <c r="X85" i="22"/>
  <c r="I86" i="22"/>
  <c r="K86" i="22"/>
  <c r="X86" i="22"/>
  <c r="I87" i="22"/>
  <c r="K87" i="22"/>
  <c r="X87" i="22"/>
  <c r="I88" i="22"/>
  <c r="K88" i="22"/>
  <c r="X88" i="22"/>
  <c r="I89" i="22"/>
  <c r="K89" i="22"/>
  <c r="X89" i="22"/>
  <c r="I90" i="22"/>
  <c r="K90" i="22"/>
  <c r="X90" i="22"/>
  <c r="I91" i="22"/>
  <c r="K91" i="22"/>
  <c r="X91" i="22"/>
  <c r="I92" i="22"/>
  <c r="K92" i="22"/>
  <c r="X92" i="22"/>
  <c r="I93" i="22"/>
  <c r="K93" i="22"/>
  <c r="X93" i="22"/>
  <c r="I94" i="22"/>
  <c r="K94" i="22"/>
  <c r="X94" i="22"/>
  <c r="I95" i="22"/>
  <c r="K95" i="22"/>
  <c r="X95" i="22"/>
  <c r="I96" i="22"/>
  <c r="K96" i="22"/>
  <c r="X96" i="22"/>
  <c r="I97" i="22"/>
  <c r="K97" i="22"/>
  <c r="X97" i="22"/>
  <c r="I98" i="22"/>
  <c r="K98" i="22"/>
  <c r="X98" i="22"/>
  <c r="I99" i="22"/>
  <c r="K99" i="22"/>
  <c r="X99" i="22"/>
  <c r="I100" i="22"/>
  <c r="K100" i="22"/>
  <c r="X100" i="22"/>
  <c r="I101" i="22"/>
  <c r="K101" i="22"/>
  <c r="X101" i="22"/>
  <c r="I102" i="22"/>
  <c r="K102" i="22"/>
  <c r="X102" i="22"/>
  <c r="I103" i="22"/>
  <c r="K103" i="22"/>
  <c r="X103" i="22"/>
  <c r="I104" i="22"/>
  <c r="K104" i="22"/>
  <c r="X104" i="22"/>
  <c r="I105" i="22"/>
  <c r="K105" i="22"/>
  <c r="X105" i="22"/>
  <c r="I106" i="22"/>
  <c r="K106" i="22"/>
  <c r="X106" i="22"/>
  <c r="I107" i="22"/>
  <c r="K107" i="22"/>
  <c r="X107" i="22"/>
  <c r="I108" i="22"/>
  <c r="K108" i="22"/>
  <c r="X108" i="22"/>
  <c r="I109" i="22"/>
  <c r="K109" i="22"/>
  <c r="X109" i="22"/>
  <c r="I110" i="22"/>
  <c r="K110" i="22"/>
  <c r="X110" i="22"/>
  <c r="I111" i="22"/>
  <c r="K111" i="22"/>
  <c r="X111" i="22"/>
  <c r="I112" i="22"/>
  <c r="K112" i="22"/>
  <c r="X112" i="22"/>
  <c r="I113" i="22"/>
  <c r="K113" i="22"/>
  <c r="X113" i="22"/>
  <c r="I114" i="22"/>
  <c r="K114" i="22"/>
  <c r="X114" i="22"/>
  <c r="I115" i="22"/>
  <c r="K115" i="22"/>
  <c r="X115" i="22"/>
  <c r="I116" i="22"/>
  <c r="K116" i="22"/>
  <c r="X116" i="22"/>
  <c r="I117" i="22"/>
  <c r="K117" i="22"/>
  <c r="X117" i="22"/>
  <c r="I118" i="22"/>
  <c r="K118" i="22"/>
  <c r="X118" i="22"/>
  <c r="I119" i="22"/>
  <c r="K119" i="22"/>
  <c r="X119" i="22"/>
  <c r="I120" i="22"/>
  <c r="K120" i="22"/>
  <c r="X120" i="22"/>
  <c r="I121" i="22"/>
  <c r="K121" i="22"/>
  <c r="X121" i="22"/>
  <c r="I122" i="22"/>
  <c r="K122" i="22"/>
  <c r="X122" i="22"/>
  <c r="I123" i="22"/>
  <c r="K123" i="22"/>
  <c r="X123" i="22"/>
  <c r="I124" i="22"/>
  <c r="K124" i="22"/>
  <c r="X124" i="22"/>
  <c r="I125" i="22"/>
  <c r="K125" i="22"/>
  <c r="X125" i="22"/>
  <c r="I126" i="22"/>
  <c r="K126" i="22"/>
  <c r="X126" i="22"/>
  <c r="I127" i="22"/>
  <c r="K127" i="22"/>
  <c r="X127" i="22"/>
  <c r="I128" i="22"/>
  <c r="K128" i="22"/>
  <c r="X128" i="22"/>
  <c r="I129" i="22"/>
  <c r="K129" i="22"/>
  <c r="X129" i="22"/>
  <c r="I130" i="22"/>
  <c r="K130" i="22"/>
  <c r="X130" i="22"/>
  <c r="I131" i="22"/>
  <c r="K131" i="22"/>
  <c r="X131" i="22"/>
  <c r="I132" i="22"/>
  <c r="K132" i="22"/>
  <c r="X132" i="22"/>
  <c r="I133" i="22"/>
  <c r="K133" i="22"/>
  <c r="X133" i="22"/>
  <c r="I134" i="22"/>
  <c r="K134" i="22"/>
  <c r="X134" i="22"/>
  <c r="I135" i="22"/>
  <c r="K135" i="22"/>
  <c r="X135" i="22"/>
  <c r="I136" i="22"/>
  <c r="K136" i="22"/>
  <c r="X136" i="22"/>
  <c r="I137" i="22"/>
  <c r="K137" i="22"/>
  <c r="X137" i="22"/>
  <c r="I138" i="22"/>
  <c r="K138" i="22"/>
  <c r="X138" i="22"/>
  <c r="I139" i="22"/>
  <c r="K139" i="22"/>
  <c r="X139" i="22"/>
  <c r="I140" i="22"/>
  <c r="K140" i="22"/>
  <c r="X140" i="22"/>
  <c r="I141" i="22"/>
  <c r="K141" i="22"/>
  <c r="X141" i="22"/>
  <c r="I142" i="22"/>
  <c r="K142" i="22"/>
  <c r="X142" i="22"/>
  <c r="I143" i="22"/>
  <c r="K143" i="22"/>
  <c r="X143" i="22"/>
  <c r="I144" i="22"/>
  <c r="K144" i="22"/>
  <c r="X144" i="22"/>
  <c r="I145" i="22"/>
  <c r="K145" i="22"/>
  <c r="X145" i="22"/>
  <c r="I146" i="22"/>
  <c r="K146" i="22"/>
  <c r="X146" i="22"/>
  <c r="I147" i="22"/>
  <c r="K147" i="22"/>
  <c r="X147" i="22"/>
  <c r="I148" i="22"/>
  <c r="K148" i="22"/>
  <c r="X148" i="22"/>
  <c r="I149" i="22"/>
  <c r="K149" i="22"/>
  <c r="X149" i="22"/>
  <c r="I150" i="22"/>
  <c r="K150" i="22"/>
  <c r="X150" i="22"/>
  <c r="I151" i="22"/>
  <c r="K151" i="22"/>
  <c r="X151" i="22"/>
  <c r="I152" i="22"/>
  <c r="K152" i="22"/>
  <c r="X152" i="22"/>
  <c r="I153" i="22"/>
  <c r="K153" i="22"/>
  <c r="X153" i="22"/>
  <c r="I154" i="22"/>
  <c r="K154" i="22"/>
  <c r="X154" i="22"/>
  <c r="I155" i="22"/>
  <c r="K155" i="22"/>
  <c r="X155" i="22"/>
  <c r="I156" i="22"/>
  <c r="K156" i="22"/>
  <c r="X156" i="22"/>
  <c r="I157" i="22"/>
  <c r="K157" i="22"/>
  <c r="X157" i="22"/>
  <c r="I158" i="22"/>
  <c r="K158" i="22"/>
  <c r="X158" i="22"/>
  <c r="I159" i="22"/>
  <c r="K159" i="22"/>
  <c r="X159" i="22"/>
  <c r="I160" i="22"/>
  <c r="K160" i="22"/>
  <c r="X160" i="22"/>
  <c r="I161" i="22"/>
  <c r="K161" i="22"/>
  <c r="X161" i="22"/>
  <c r="I162" i="22"/>
  <c r="K162" i="22"/>
  <c r="X162" i="22"/>
  <c r="I163" i="22"/>
  <c r="K163" i="22"/>
  <c r="X163" i="22"/>
  <c r="I164" i="22"/>
  <c r="K164" i="22"/>
  <c r="X164" i="22"/>
  <c r="I165" i="22"/>
  <c r="K165" i="22"/>
  <c r="X165" i="22"/>
  <c r="I166" i="22"/>
  <c r="K166" i="22"/>
  <c r="X166" i="22"/>
  <c r="I167" i="22"/>
  <c r="K167" i="22"/>
  <c r="X167" i="22"/>
  <c r="I168" i="22"/>
  <c r="K168" i="22"/>
  <c r="X168" i="22"/>
  <c r="I169" i="22"/>
  <c r="K169" i="22"/>
  <c r="X169" i="22"/>
  <c r="I170" i="22"/>
  <c r="K170" i="22"/>
  <c r="X170" i="22"/>
  <c r="I171" i="22"/>
  <c r="K171" i="22"/>
  <c r="X171" i="22"/>
  <c r="I172" i="22"/>
  <c r="K172" i="22"/>
  <c r="X172" i="22"/>
  <c r="I173" i="22"/>
  <c r="K173" i="22"/>
  <c r="X173" i="22"/>
  <c r="I174" i="22"/>
  <c r="K174" i="22"/>
  <c r="X174" i="22"/>
  <c r="I175" i="22"/>
  <c r="K175" i="22"/>
  <c r="X175" i="22"/>
  <c r="I176" i="22"/>
  <c r="K176" i="22"/>
  <c r="X176" i="22"/>
  <c r="I177" i="22"/>
  <c r="K177" i="22"/>
  <c r="X177" i="22"/>
  <c r="I178" i="22"/>
  <c r="K178" i="22"/>
  <c r="X178" i="22"/>
  <c r="I179" i="22"/>
  <c r="K179" i="22"/>
  <c r="X179" i="22"/>
  <c r="I180" i="22"/>
  <c r="K180" i="22"/>
  <c r="X180" i="22"/>
  <c r="I181" i="22"/>
  <c r="K181" i="22"/>
  <c r="X181" i="22"/>
  <c r="I182" i="22"/>
  <c r="K182" i="22"/>
  <c r="X182" i="22"/>
  <c r="I183" i="22"/>
  <c r="K183" i="22"/>
  <c r="X183" i="22"/>
  <c r="I184" i="22"/>
  <c r="K184" i="22"/>
  <c r="X184" i="22"/>
  <c r="I185" i="22"/>
  <c r="K185" i="22"/>
  <c r="X185" i="22"/>
  <c r="I186" i="22"/>
  <c r="K186" i="22"/>
  <c r="X186" i="22"/>
  <c r="I187" i="22"/>
  <c r="K187" i="22"/>
  <c r="X187" i="22"/>
  <c r="I188" i="22"/>
  <c r="K188" i="22"/>
  <c r="X188" i="22"/>
  <c r="I189" i="22"/>
  <c r="K189" i="22"/>
  <c r="X189" i="22"/>
  <c r="I190" i="22"/>
  <c r="K190" i="22"/>
  <c r="X190" i="22"/>
  <c r="I191" i="22"/>
  <c r="K191" i="22"/>
  <c r="X191" i="22"/>
  <c r="I192" i="22"/>
  <c r="K192" i="22"/>
  <c r="X192" i="22"/>
  <c r="I193" i="22"/>
  <c r="K193" i="22"/>
  <c r="X193" i="22"/>
  <c r="I194" i="22"/>
  <c r="K194" i="22"/>
  <c r="X194" i="22"/>
  <c r="I195" i="22"/>
  <c r="K195" i="22"/>
  <c r="X195" i="22"/>
  <c r="I196" i="22"/>
  <c r="K196" i="22"/>
  <c r="X196" i="22"/>
  <c r="I197" i="22"/>
  <c r="K197" i="22"/>
  <c r="X197" i="22"/>
  <c r="I198" i="22"/>
  <c r="K198" i="22"/>
  <c r="X198" i="22"/>
  <c r="I199" i="22"/>
  <c r="K199" i="22"/>
  <c r="X199" i="22"/>
  <c r="I200" i="22"/>
  <c r="K200" i="22"/>
  <c r="X200" i="22"/>
  <c r="I201" i="22"/>
  <c r="K201" i="22"/>
  <c r="X201" i="22"/>
  <c r="I202" i="22"/>
  <c r="K202" i="22"/>
  <c r="X202" i="22"/>
  <c r="I203" i="22"/>
  <c r="K203" i="22"/>
  <c r="X203" i="22"/>
  <c r="I204" i="22"/>
  <c r="K204" i="22"/>
  <c r="X204" i="22"/>
  <c r="I205" i="22"/>
  <c r="K205" i="22"/>
  <c r="X205" i="22"/>
  <c r="I206" i="22"/>
  <c r="K206" i="22"/>
  <c r="X206" i="22"/>
  <c r="I207" i="22"/>
  <c r="K207" i="22"/>
  <c r="X207" i="22"/>
  <c r="I208" i="22"/>
  <c r="K208" i="22"/>
  <c r="X208" i="22"/>
  <c r="I209" i="22"/>
  <c r="K209" i="22"/>
  <c r="X209" i="22"/>
  <c r="I210" i="22"/>
  <c r="K210" i="22"/>
  <c r="X210" i="22"/>
  <c r="I211" i="22"/>
  <c r="K211" i="22"/>
  <c r="X211" i="22"/>
  <c r="I212" i="22"/>
  <c r="K212" i="22"/>
  <c r="X212" i="22"/>
  <c r="I213" i="22"/>
  <c r="K213" i="22"/>
  <c r="X213" i="22"/>
  <c r="I214" i="22"/>
  <c r="K214" i="22"/>
  <c r="X214" i="22"/>
  <c r="I215" i="22"/>
  <c r="K215" i="22"/>
  <c r="X215" i="22"/>
  <c r="I216" i="22"/>
  <c r="K216" i="22"/>
  <c r="X216" i="22"/>
  <c r="I217" i="22"/>
  <c r="K217" i="22"/>
  <c r="X217" i="22"/>
  <c r="I218" i="22"/>
  <c r="K218" i="22"/>
  <c r="X218" i="22"/>
  <c r="I219" i="22"/>
  <c r="K219" i="22"/>
  <c r="X219" i="22"/>
  <c r="I220" i="22"/>
  <c r="K220" i="22"/>
  <c r="X220" i="22"/>
  <c r="I221" i="22"/>
  <c r="K221" i="22"/>
  <c r="X221" i="22"/>
  <c r="I222" i="22"/>
  <c r="K222" i="22"/>
  <c r="X222" i="22"/>
  <c r="I223" i="22"/>
  <c r="K223" i="22"/>
  <c r="X223" i="22"/>
  <c r="I224" i="22"/>
  <c r="K224" i="22"/>
  <c r="X224" i="22"/>
  <c r="I225" i="22"/>
  <c r="K225" i="22"/>
  <c r="X225" i="22"/>
  <c r="I226" i="22"/>
  <c r="K226" i="22"/>
  <c r="X226" i="22"/>
  <c r="I227" i="22"/>
  <c r="K227" i="22"/>
  <c r="X227" i="22"/>
  <c r="I228" i="22"/>
  <c r="K228" i="22"/>
  <c r="X228" i="22"/>
  <c r="I229" i="22"/>
  <c r="K229" i="22"/>
  <c r="X229" i="22"/>
  <c r="I230" i="22"/>
  <c r="K230" i="22"/>
  <c r="X230" i="22"/>
  <c r="I231" i="22"/>
  <c r="K231" i="22"/>
  <c r="X231" i="22"/>
  <c r="I232" i="22"/>
  <c r="K232" i="22"/>
  <c r="X232" i="22"/>
  <c r="I233" i="22"/>
  <c r="K233" i="22"/>
  <c r="X233" i="22"/>
  <c r="I234" i="22"/>
  <c r="K234" i="22"/>
  <c r="X234" i="22"/>
  <c r="I235" i="22"/>
  <c r="K235" i="22"/>
  <c r="X235" i="22"/>
  <c r="I236" i="22"/>
  <c r="K236" i="22"/>
  <c r="X236" i="22"/>
  <c r="I237" i="22"/>
  <c r="K237" i="22"/>
  <c r="X237" i="22"/>
  <c r="I238" i="22"/>
  <c r="K238" i="22"/>
  <c r="X238" i="22"/>
  <c r="I239" i="22"/>
  <c r="K239" i="22"/>
  <c r="X239" i="22"/>
  <c r="I240" i="22"/>
  <c r="K240" i="22"/>
  <c r="X240" i="22"/>
  <c r="I241" i="22"/>
  <c r="K241" i="22"/>
  <c r="X241" i="22"/>
  <c r="I242" i="22"/>
  <c r="K242" i="22"/>
  <c r="X242" i="22"/>
  <c r="I243" i="22"/>
  <c r="K243" i="22"/>
  <c r="X243" i="22"/>
  <c r="I244" i="22"/>
  <c r="K244" i="22"/>
  <c r="X244" i="22"/>
  <c r="I245" i="22"/>
  <c r="K245" i="22"/>
  <c r="X245" i="22"/>
  <c r="I246" i="22"/>
  <c r="K246" i="22"/>
  <c r="X246" i="22"/>
  <c r="I247" i="22"/>
  <c r="K247" i="22"/>
  <c r="X247" i="22"/>
  <c r="I248" i="22"/>
  <c r="K248" i="22"/>
  <c r="X248" i="22"/>
  <c r="I249" i="22"/>
  <c r="K249" i="22"/>
  <c r="X249" i="22"/>
  <c r="I250" i="22"/>
  <c r="K250" i="22"/>
  <c r="X250" i="22"/>
  <c r="I251" i="22"/>
  <c r="K251" i="22"/>
  <c r="X251" i="22"/>
  <c r="I252" i="22"/>
  <c r="K252" i="22"/>
  <c r="X252" i="22"/>
  <c r="I253" i="22"/>
  <c r="K253" i="22"/>
  <c r="X253" i="22"/>
  <c r="I254" i="22"/>
  <c r="K254" i="22"/>
  <c r="X254" i="22"/>
  <c r="I255" i="22"/>
  <c r="K255" i="22"/>
  <c r="X255" i="22"/>
  <c r="I256" i="22"/>
  <c r="K256" i="22"/>
  <c r="X256" i="22"/>
  <c r="I257" i="22"/>
  <c r="K257" i="22"/>
  <c r="X257" i="22"/>
  <c r="I258" i="22"/>
  <c r="K258" i="22"/>
  <c r="X258" i="22"/>
  <c r="I259" i="22"/>
  <c r="K259" i="22"/>
  <c r="X259" i="22"/>
  <c r="I260" i="22"/>
  <c r="K260" i="22"/>
  <c r="X260" i="22"/>
  <c r="I261" i="22"/>
  <c r="K261" i="22"/>
  <c r="X261" i="22"/>
  <c r="I262" i="22"/>
  <c r="K262" i="22"/>
  <c r="X262" i="22"/>
  <c r="I263" i="22"/>
  <c r="K263" i="22"/>
  <c r="X263" i="22"/>
  <c r="I264" i="22"/>
  <c r="K264" i="22"/>
  <c r="X264" i="22"/>
  <c r="I265" i="22"/>
  <c r="K265" i="22"/>
  <c r="X265" i="22"/>
  <c r="I266" i="22"/>
  <c r="K266" i="22"/>
  <c r="X266" i="22"/>
  <c r="I267" i="22"/>
  <c r="K267" i="22"/>
  <c r="X267" i="22"/>
  <c r="I268" i="22"/>
  <c r="K268" i="22"/>
  <c r="X268" i="22"/>
  <c r="I269" i="22"/>
  <c r="K269" i="22"/>
  <c r="X269" i="22"/>
  <c r="I270" i="22"/>
  <c r="K270" i="22"/>
  <c r="X270" i="22"/>
  <c r="I271" i="22"/>
  <c r="K271" i="22"/>
  <c r="X271" i="22"/>
  <c r="I272" i="22"/>
  <c r="K272" i="22"/>
  <c r="X272" i="22"/>
  <c r="I273" i="22"/>
  <c r="K273" i="22"/>
  <c r="X273" i="22"/>
  <c r="I274" i="22"/>
  <c r="K274" i="22"/>
  <c r="X274" i="22"/>
  <c r="I275" i="22"/>
  <c r="K275" i="22"/>
  <c r="X275" i="22"/>
  <c r="I276" i="22"/>
  <c r="K276" i="22"/>
  <c r="X276" i="22"/>
  <c r="I277" i="22"/>
  <c r="K277" i="22"/>
  <c r="X277" i="22"/>
  <c r="I278" i="22"/>
  <c r="K278" i="22"/>
  <c r="X278" i="22"/>
  <c r="I279" i="22"/>
  <c r="K279" i="22"/>
  <c r="X279" i="22"/>
  <c r="I280" i="22"/>
  <c r="K280" i="22"/>
  <c r="X280" i="22"/>
  <c r="I281" i="22"/>
  <c r="K281" i="22"/>
  <c r="X281" i="22"/>
  <c r="I282" i="22"/>
  <c r="K282" i="22"/>
  <c r="X282" i="22"/>
  <c r="I283" i="22"/>
  <c r="K283" i="22"/>
  <c r="X283" i="22"/>
  <c r="I284" i="22"/>
  <c r="K284" i="22"/>
  <c r="X284" i="22"/>
  <c r="I285" i="22"/>
  <c r="K285" i="22"/>
  <c r="X285" i="22"/>
  <c r="I286" i="22"/>
  <c r="K286" i="22"/>
  <c r="X286" i="22"/>
  <c r="I287" i="22"/>
  <c r="K287" i="22"/>
  <c r="X287" i="22"/>
  <c r="I288" i="22"/>
  <c r="K288" i="22"/>
  <c r="X288" i="22"/>
  <c r="I289" i="22"/>
  <c r="K289" i="22"/>
  <c r="X289" i="22"/>
  <c r="I290" i="22"/>
  <c r="K290" i="22"/>
  <c r="X290" i="22"/>
  <c r="I291" i="22"/>
  <c r="K291" i="22"/>
  <c r="X291" i="22"/>
  <c r="I292" i="22"/>
  <c r="K292" i="22"/>
  <c r="X292" i="22"/>
  <c r="I293" i="22"/>
  <c r="K293" i="22"/>
  <c r="X293" i="22"/>
  <c r="I294" i="22"/>
  <c r="K294" i="22"/>
  <c r="X294" i="22"/>
  <c r="I295" i="22"/>
  <c r="K295" i="22"/>
  <c r="X295" i="22"/>
  <c r="I296" i="22"/>
  <c r="K296" i="22"/>
  <c r="X296" i="22"/>
  <c r="I297" i="22"/>
  <c r="K297" i="22"/>
  <c r="X297" i="22"/>
  <c r="I298" i="22"/>
  <c r="K298" i="22"/>
  <c r="X298" i="22"/>
  <c r="I299" i="22"/>
  <c r="K299" i="22"/>
  <c r="X299" i="22"/>
  <c r="I300" i="22"/>
  <c r="K300" i="22"/>
  <c r="X300" i="22"/>
  <c r="I301" i="22"/>
  <c r="K301" i="22"/>
  <c r="X301" i="22"/>
  <c r="I302" i="22"/>
  <c r="K302" i="22"/>
  <c r="X302" i="22"/>
  <c r="I303" i="22"/>
  <c r="K303" i="22"/>
  <c r="X303" i="22"/>
  <c r="I304" i="22"/>
  <c r="K304" i="22"/>
  <c r="X304" i="22"/>
  <c r="I305" i="22"/>
  <c r="K305" i="22"/>
  <c r="X305" i="22"/>
  <c r="I306" i="22"/>
  <c r="K306" i="22"/>
  <c r="X306" i="22"/>
  <c r="I307" i="22"/>
  <c r="K307" i="22"/>
  <c r="X307" i="22"/>
  <c r="I308" i="22"/>
  <c r="K308" i="22"/>
  <c r="X308" i="22"/>
  <c r="I309" i="22"/>
  <c r="K309" i="22"/>
  <c r="X309" i="22"/>
  <c r="I313" i="22"/>
  <c r="K313" i="22"/>
  <c r="X313" i="22"/>
  <c r="I314" i="22"/>
  <c r="K314" i="22"/>
  <c r="X314" i="22"/>
  <c r="I315" i="22"/>
  <c r="K315" i="22"/>
  <c r="X315" i="22"/>
  <c r="I316" i="22"/>
  <c r="K316" i="22"/>
  <c r="X316" i="22"/>
  <c r="I317" i="22"/>
  <c r="K317" i="22"/>
  <c r="X317" i="22"/>
  <c r="I318" i="22"/>
  <c r="K318" i="22"/>
  <c r="X318" i="22"/>
  <c r="I319" i="22"/>
  <c r="K319" i="22"/>
  <c r="X319" i="22"/>
  <c r="I320" i="22"/>
  <c r="K320" i="22"/>
  <c r="X320" i="22"/>
  <c r="I321" i="22"/>
  <c r="K321" i="22"/>
  <c r="X321" i="22"/>
  <c r="I322" i="22"/>
  <c r="K322" i="22"/>
  <c r="X322" i="22"/>
  <c r="I323" i="22"/>
  <c r="K323" i="22"/>
  <c r="X323" i="22"/>
  <c r="I324" i="22"/>
  <c r="K324" i="22"/>
  <c r="X324" i="22"/>
  <c r="I325" i="22"/>
  <c r="K325" i="22"/>
  <c r="X325" i="22"/>
  <c r="I326" i="22"/>
  <c r="K326" i="22"/>
  <c r="X326" i="22"/>
  <c r="I328" i="22"/>
  <c r="K328" i="22"/>
  <c r="X328" i="22"/>
  <c r="I329" i="22"/>
  <c r="K329" i="22"/>
  <c r="X329" i="22"/>
  <c r="I330" i="22"/>
  <c r="K330" i="22"/>
  <c r="X330" i="22"/>
  <c r="I331" i="22"/>
  <c r="K331" i="22"/>
  <c r="X331" i="22"/>
  <c r="I332" i="22"/>
  <c r="K332" i="22"/>
  <c r="X332" i="22"/>
  <c r="I333" i="22"/>
  <c r="K333" i="22"/>
  <c r="X333" i="22"/>
  <c r="I334" i="22"/>
  <c r="K334" i="22"/>
  <c r="X334" i="22"/>
  <c r="I335" i="22"/>
  <c r="K335" i="22"/>
  <c r="X335" i="22"/>
  <c r="I336" i="22"/>
  <c r="K336" i="22"/>
  <c r="X336" i="22"/>
  <c r="I337" i="22"/>
  <c r="K337" i="22"/>
  <c r="X337" i="22"/>
  <c r="I338" i="22"/>
  <c r="K338" i="22"/>
  <c r="X338" i="22"/>
  <c r="I339" i="22"/>
  <c r="K339" i="22"/>
  <c r="X339" i="22"/>
  <c r="I340" i="22"/>
  <c r="K340" i="22"/>
  <c r="X340" i="22"/>
  <c r="I341" i="22"/>
  <c r="K341" i="22"/>
  <c r="X341" i="22"/>
  <c r="I342" i="22"/>
  <c r="K342" i="22"/>
  <c r="X342" i="22"/>
  <c r="I343" i="22"/>
  <c r="K343" i="22"/>
  <c r="X343" i="22"/>
  <c r="I344" i="22"/>
  <c r="K344" i="22"/>
  <c r="X344" i="22"/>
  <c r="I345" i="22"/>
  <c r="K345" i="22"/>
  <c r="X345" i="22"/>
  <c r="I346" i="22"/>
  <c r="K346" i="22"/>
  <c r="X346" i="22"/>
  <c r="I347" i="22"/>
  <c r="K347" i="22"/>
  <c r="X347" i="22"/>
  <c r="I348" i="22"/>
  <c r="K348" i="22"/>
  <c r="X348" i="22"/>
  <c r="I349" i="22"/>
  <c r="K349" i="22"/>
  <c r="X349" i="22"/>
  <c r="I350" i="22"/>
  <c r="K350" i="22"/>
  <c r="X350" i="22"/>
  <c r="I351" i="22"/>
  <c r="K351" i="22"/>
  <c r="X351" i="22"/>
  <c r="I352" i="22"/>
  <c r="K352" i="22"/>
  <c r="X352" i="22"/>
  <c r="I353" i="22"/>
  <c r="K353" i="22"/>
  <c r="X353" i="22"/>
  <c r="I354" i="22"/>
  <c r="K354" i="22"/>
  <c r="X354" i="22"/>
  <c r="I355" i="22"/>
  <c r="K355" i="22"/>
  <c r="X355" i="22"/>
  <c r="I356" i="22"/>
  <c r="K356" i="22"/>
  <c r="X356" i="22"/>
  <c r="I357" i="22"/>
  <c r="K357" i="22"/>
  <c r="X357" i="22"/>
  <c r="I358" i="22"/>
  <c r="K358" i="22"/>
  <c r="X358" i="22"/>
  <c r="I359" i="22"/>
  <c r="K359" i="22"/>
  <c r="X359" i="22"/>
  <c r="I360" i="22"/>
  <c r="K360" i="22"/>
  <c r="X360" i="22"/>
  <c r="I361" i="22"/>
  <c r="K361" i="22"/>
  <c r="X361" i="22"/>
  <c r="I362" i="22"/>
  <c r="K362" i="22"/>
  <c r="X362" i="22"/>
  <c r="I363" i="22"/>
  <c r="K363" i="22"/>
  <c r="X363" i="22"/>
  <c r="I364" i="22"/>
  <c r="K364" i="22"/>
  <c r="X364" i="22"/>
  <c r="I365" i="22"/>
  <c r="K365" i="22"/>
  <c r="X365" i="22"/>
  <c r="I366" i="22"/>
  <c r="K366" i="22"/>
  <c r="X366" i="22"/>
  <c r="I367" i="22"/>
  <c r="K367" i="22"/>
  <c r="X367" i="22"/>
  <c r="I368" i="22"/>
  <c r="K368" i="22"/>
  <c r="X368" i="22"/>
  <c r="I369" i="22"/>
  <c r="K369" i="22"/>
  <c r="X369" i="22"/>
  <c r="I370" i="22"/>
  <c r="K370" i="22"/>
  <c r="X370" i="22"/>
  <c r="I371" i="22"/>
  <c r="K371" i="22"/>
  <c r="X371" i="22"/>
  <c r="I372" i="22"/>
  <c r="K372" i="22"/>
  <c r="X372" i="22"/>
  <c r="I373" i="22"/>
  <c r="K373" i="22"/>
  <c r="X373" i="22"/>
  <c r="I374" i="22"/>
  <c r="K374" i="22"/>
  <c r="X374" i="22"/>
  <c r="I375" i="22"/>
  <c r="K375" i="22"/>
  <c r="X375" i="22"/>
  <c r="I376" i="22"/>
  <c r="K376" i="22"/>
  <c r="X376" i="22"/>
  <c r="I377" i="22"/>
  <c r="K377" i="22"/>
  <c r="X377" i="22"/>
  <c r="I378" i="22"/>
  <c r="K378" i="22"/>
  <c r="X378" i="22"/>
  <c r="I379" i="22"/>
  <c r="K379" i="22"/>
  <c r="X379" i="22"/>
  <c r="I380" i="22"/>
  <c r="K380" i="22"/>
  <c r="X380" i="22"/>
  <c r="I381" i="22"/>
  <c r="K381" i="22"/>
  <c r="X381" i="22"/>
  <c r="I382" i="22"/>
  <c r="K382" i="22"/>
  <c r="X382" i="22"/>
  <c r="I383" i="22"/>
  <c r="K383" i="22"/>
  <c r="X383" i="22"/>
  <c r="I384" i="22"/>
  <c r="K384" i="22"/>
  <c r="X384" i="22"/>
  <c r="I385" i="22"/>
  <c r="K385" i="22"/>
  <c r="X385" i="22"/>
  <c r="I386" i="22"/>
  <c r="K386" i="22"/>
  <c r="X386" i="22"/>
  <c r="I387" i="22"/>
  <c r="K387" i="22"/>
  <c r="X387" i="22"/>
  <c r="I388" i="22"/>
  <c r="K388" i="22"/>
  <c r="X388" i="22"/>
  <c r="I389" i="22"/>
  <c r="K389" i="22"/>
  <c r="X389" i="22"/>
  <c r="I390" i="22"/>
  <c r="K390" i="22"/>
  <c r="X390" i="22"/>
  <c r="I391" i="22"/>
  <c r="K391" i="22"/>
  <c r="X391" i="22"/>
  <c r="I392" i="22"/>
  <c r="K392" i="22"/>
  <c r="X392" i="22"/>
  <c r="I393" i="22"/>
  <c r="K393" i="22"/>
  <c r="X393" i="22"/>
  <c r="I394" i="22"/>
  <c r="K394" i="22"/>
  <c r="X394" i="22"/>
  <c r="I395" i="22"/>
  <c r="K395" i="22"/>
  <c r="X395" i="22"/>
  <c r="I396" i="22"/>
  <c r="K396" i="22"/>
  <c r="X396" i="22"/>
  <c r="I397" i="22"/>
  <c r="K397" i="22"/>
  <c r="X397" i="22"/>
  <c r="I398" i="22"/>
  <c r="K398" i="22"/>
  <c r="X398" i="22"/>
  <c r="I399" i="22"/>
  <c r="K399" i="22"/>
  <c r="X399" i="22"/>
  <c r="I400" i="22"/>
  <c r="K400" i="22"/>
  <c r="X400" i="22"/>
  <c r="I401" i="22"/>
  <c r="K401" i="22"/>
  <c r="X401" i="22"/>
  <c r="I402" i="22"/>
  <c r="K402" i="22"/>
  <c r="X402" i="22"/>
  <c r="I403" i="22"/>
  <c r="K403" i="22"/>
  <c r="X403" i="22"/>
  <c r="I404" i="22"/>
  <c r="K404" i="22"/>
  <c r="X404" i="22"/>
  <c r="I405" i="22"/>
  <c r="K405" i="22"/>
  <c r="X405" i="22"/>
  <c r="I406" i="22"/>
  <c r="K406" i="22"/>
  <c r="X406" i="22"/>
  <c r="I407" i="22"/>
  <c r="K407" i="22"/>
  <c r="X407" i="22"/>
  <c r="I408" i="22"/>
  <c r="K408" i="22"/>
  <c r="X408" i="22"/>
  <c r="I409" i="22"/>
  <c r="K409" i="22"/>
  <c r="X409" i="22"/>
  <c r="I410" i="22"/>
  <c r="K410" i="22"/>
  <c r="X410" i="22"/>
  <c r="I411" i="22"/>
  <c r="K411" i="22"/>
  <c r="X411" i="22"/>
  <c r="I412" i="22"/>
  <c r="K412" i="22"/>
  <c r="X412" i="22"/>
  <c r="I413" i="22"/>
  <c r="K413" i="22"/>
  <c r="X413" i="22"/>
  <c r="I414" i="22"/>
  <c r="K414" i="22"/>
  <c r="X414" i="22"/>
  <c r="I415" i="22"/>
  <c r="K415" i="22"/>
  <c r="X415" i="22"/>
  <c r="I416" i="22"/>
  <c r="K416" i="22"/>
  <c r="X416" i="22"/>
  <c r="I417" i="22"/>
  <c r="K417" i="22"/>
  <c r="X417" i="22"/>
  <c r="I418" i="22"/>
  <c r="K418" i="22"/>
  <c r="X418" i="22"/>
  <c r="I419" i="22"/>
  <c r="K419" i="22"/>
  <c r="X419" i="22"/>
  <c r="I420" i="22"/>
  <c r="K420" i="22"/>
  <c r="X420" i="22"/>
  <c r="I421" i="22"/>
  <c r="K421" i="22"/>
  <c r="X421" i="22"/>
  <c r="I422" i="22"/>
  <c r="K422" i="22"/>
  <c r="X422" i="22"/>
  <c r="I423" i="22"/>
  <c r="K423" i="22"/>
  <c r="X423" i="22"/>
  <c r="I424" i="22"/>
  <c r="K424" i="22"/>
  <c r="X424" i="22"/>
  <c r="I425" i="22"/>
  <c r="K425" i="22"/>
  <c r="X425" i="22"/>
  <c r="I426" i="22"/>
  <c r="K426" i="22"/>
  <c r="X426" i="22"/>
  <c r="I427" i="22"/>
  <c r="K427" i="22"/>
  <c r="X427" i="22"/>
  <c r="I428" i="22"/>
  <c r="K428" i="22"/>
  <c r="X428" i="22"/>
  <c r="I429" i="22"/>
  <c r="K429" i="22"/>
  <c r="X429" i="22"/>
  <c r="I430" i="22"/>
  <c r="K430" i="22"/>
  <c r="X430" i="22"/>
  <c r="I431" i="22"/>
  <c r="K431" i="22"/>
  <c r="X431" i="22"/>
  <c r="I432" i="22"/>
  <c r="K432" i="22"/>
  <c r="X432" i="22"/>
  <c r="I433" i="22"/>
  <c r="K433" i="22"/>
  <c r="X433" i="22"/>
  <c r="I434" i="22"/>
  <c r="K434" i="22"/>
  <c r="X434" i="22"/>
  <c r="I435" i="22"/>
  <c r="K435" i="22"/>
  <c r="X435" i="22"/>
  <c r="I436" i="22"/>
  <c r="K436" i="22"/>
  <c r="X436" i="22"/>
  <c r="AN18" i="22"/>
  <c r="AN17" i="22"/>
  <c r="AN16" i="22"/>
  <c r="AN15" i="22"/>
  <c r="AN14" i="22"/>
  <c r="AN13" i="22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63" i="22"/>
  <c r="T64" i="22"/>
  <c r="T65" i="22"/>
  <c r="T66" i="22"/>
  <c r="T67" i="22"/>
  <c r="T68" i="22"/>
  <c r="T69" i="22"/>
  <c r="T70" i="22"/>
  <c r="T71" i="22"/>
  <c r="T72" i="22"/>
  <c r="T73" i="22"/>
  <c r="T74" i="22"/>
  <c r="T75" i="22"/>
  <c r="T76" i="22"/>
  <c r="T77" i="22"/>
  <c r="T78" i="22"/>
  <c r="T79" i="22"/>
  <c r="T80" i="22"/>
  <c r="T81" i="22"/>
  <c r="T82" i="22"/>
  <c r="T83" i="22"/>
  <c r="T84" i="22"/>
  <c r="T85" i="22"/>
  <c r="T86" i="22"/>
  <c r="T87" i="22"/>
  <c r="T88" i="22"/>
  <c r="T89" i="22"/>
  <c r="T90" i="22"/>
  <c r="T91" i="22"/>
  <c r="T92" i="22"/>
  <c r="T93" i="22"/>
  <c r="T94" i="22"/>
  <c r="T95" i="22"/>
  <c r="T96" i="22"/>
  <c r="T97" i="22"/>
  <c r="T98" i="22"/>
  <c r="T99" i="22"/>
  <c r="T100" i="22"/>
  <c r="T101" i="22"/>
  <c r="T102" i="22"/>
  <c r="T103" i="22"/>
  <c r="T104" i="22"/>
  <c r="T105" i="22"/>
  <c r="T106" i="22"/>
  <c r="T107" i="22"/>
  <c r="T108" i="22"/>
  <c r="T109" i="22"/>
  <c r="T110" i="22"/>
  <c r="T111" i="22"/>
  <c r="T112" i="22"/>
  <c r="T113" i="22"/>
  <c r="T114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T127" i="22"/>
  <c r="T128" i="22"/>
  <c r="T129" i="22"/>
  <c r="T130" i="22"/>
  <c r="T131" i="22"/>
  <c r="T132" i="22"/>
  <c r="T133" i="22"/>
  <c r="T134" i="22"/>
  <c r="T135" i="22"/>
  <c r="T136" i="22"/>
  <c r="T137" i="22"/>
  <c r="T138" i="22"/>
  <c r="T139" i="22"/>
  <c r="T140" i="22"/>
  <c r="T141" i="22"/>
  <c r="T142" i="22"/>
  <c r="T143" i="22"/>
  <c r="T144" i="22"/>
  <c r="T145" i="22"/>
  <c r="T146" i="22"/>
  <c r="T147" i="22"/>
  <c r="T148" i="22"/>
  <c r="T149" i="22"/>
  <c r="T150" i="22"/>
  <c r="T151" i="22"/>
  <c r="T152" i="22"/>
  <c r="T153" i="22"/>
  <c r="T154" i="22"/>
  <c r="T155" i="22"/>
  <c r="T156" i="22"/>
  <c r="T157" i="22"/>
  <c r="T158" i="22"/>
  <c r="T159" i="22"/>
  <c r="T160" i="22"/>
  <c r="T161" i="22"/>
  <c r="T162" i="22"/>
  <c r="T163" i="22"/>
  <c r="T164" i="22"/>
  <c r="T165" i="22"/>
  <c r="T166" i="22"/>
  <c r="T167" i="22"/>
  <c r="T168" i="22"/>
  <c r="T169" i="22"/>
  <c r="T170" i="22"/>
  <c r="T171" i="22"/>
  <c r="T172" i="22"/>
  <c r="T173" i="22"/>
  <c r="T174" i="22"/>
  <c r="T175" i="22"/>
  <c r="T176" i="22"/>
  <c r="T177" i="22"/>
  <c r="T178" i="22"/>
  <c r="T179" i="22"/>
  <c r="T180" i="22"/>
  <c r="T181" i="22"/>
  <c r="T182" i="22"/>
  <c r="T183" i="22"/>
  <c r="T184" i="22"/>
  <c r="T185" i="22"/>
  <c r="T186" i="22"/>
  <c r="T187" i="22"/>
  <c r="T188" i="22"/>
  <c r="T189" i="22"/>
  <c r="T190" i="22"/>
  <c r="T191" i="22"/>
  <c r="T192" i="22"/>
  <c r="T193" i="22"/>
  <c r="T194" i="22"/>
  <c r="T195" i="22"/>
  <c r="T196" i="22"/>
  <c r="T197" i="22"/>
  <c r="T198" i="22"/>
  <c r="T199" i="22"/>
  <c r="T200" i="22"/>
  <c r="T201" i="22"/>
  <c r="T202" i="22"/>
  <c r="T203" i="22"/>
  <c r="T204" i="22"/>
  <c r="T205" i="22"/>
  <c r="T206" i="22"/>
  <c r="T207" i="22"/>
  <c r="T208" i="22"/>
  <c r="T209" i="22"/>
  <c r="T210" i="22"/>
  <c r="T211" i="22"/>
  <c r="T212" i="22"/>
  <c r="T213" i="22"/>
  <c r="T214" i="22"/>
  <c r="T215" i="22"/>
  <c r="T216" i="22"/>
  <c r="T217" i="22"/>
  <c r="T218" i="22"/>
  <c r="T219" i="22"/>
  <c r="T220" i="22"/>
  <c r="T221" i="22"/>
  <c r="T222" i="22"/>
  <c r="T223" i="22"/>
  <c r="T224" i="22"/>
  <c r="T225" i="22"/>
  <c r="T226" i="22"/>
  <c r="T227" i="22"/>
  <c r="T228" i="22"/>
  <c r="T229" i="22"/>
  <c r="T230" i="22"/>
  <c r="T231" i="22"/>
  <c r="T232" i="22"/>
  <c r="T233" i="22"/>
  <c r="T234" i="22"/>
  <c r="T235" i="22"/>
  <c r="T236" i="22"/>
  <c r="T237" i="22"/>
  <c r="T238" i="22"/>
  <c r="T239" i="22"/>
  <c r="T240" i="22"/>
  <c r="T241" i="22"/>
  <c r="T242" i="22"/>
  <c r="T243" i="22"/>
  <c r="T244" i="22"/>
  <c r="T245" i="22"/>
  <c r="T246" i="22"/>
  <c r="T247" i="22"/>
  <c r="T248" i="22"/>
  <c r="T249" i="22"/>
  <c r="T250" i="22"/>
  <c r="T251" i="22"/>
  <c r="T252" i="22"/>
  <c r="T253" i="22"/>
  <c r="T254" i="22"/>
  <c r="T255" i="22"/>
  <c r="T256" i="22"/>
  <c r="T257" i="22"/>
  <c r="T258" i="22"/>
  <c r="T259" i="22"/>
  <c r="T260" i="22"/>
  <c r="T261" i="22"/>
  <c r="T262" i="22"/>
  <c r="T263" i="22"/>
  <c r="T264" i="22"/>
  <c r="T265" i="22"/>
  <c r="T266" i="22"/>
  <c r="T267" i="22"/>
  <c r="T268" i="22"/>
  <c r="T269" i="22"/>
  <c r="T270" i="22"/>
  <c r="T271" i="22"/>
  <c r="T272" i="22"/>
  <c r="T273" i="22"/>
  <c r="T274" i="22"/>
  <c r="T275" i="22"/>
  <c r="T276" i="22"/>
  <c r="T277" i="22"/>
  <c r="T278" i="22"/>
  <c r="T279" i="22"/>
  <c r="T280" i="22"/>
  <c r="T281" i="22"/>
  <c r="T282" i="22"/>
  <c r="T283" i="22"/>
  <c r="T284" i="22"/>
  <c r="T285" i="22"/>
  <c r="T286" i="22"/>
  <c r="T287" i="22"/>
  <c r="T288" i="22"/>
  <c r="T289" i="22"/>
  <c r="T290" i="22"/>
  <c r="T291" i="22"/>
  <c r="T292" i="22"/>
  <c r="T293" i="22"/>
  <c r="T294" i="22"/>
  <c r="T295" i="22"/>
  <c r="T296" i="22"/>
  <c r="T297" i="22"/>
  <c r="T298" i="22"/>
  <c r="T299" i="22"/>
  <c r="T300" i="22"/>
  <c r="T301" i="22"/>
  <c r="T302" i="22"/>
  <c r="T303" i="22"/>
  <c r="T304" i="22"/>
  <c r="T305" i="22"/>
  <c r="T306" i="22"/>
  <c r="T307" i="22"/>
  <c r="T308" i="22"/>
  <c r="T309" i="22"/>
  <c r="T313" i="22"/>
  <c r="T314" i="22"/>
  <c r="T315" i="22"/>
  <c r="T316" i="22"/>
  <c r="T317" i="22"/>
  <c r="T318" i="22"/>
  <c r="T319" i="22"/>
  <c r="T320" i="22"/>
  <c r="T321" i="22"/>
  <c r="T322" i="22"/>
  <c r="T323" i="22"/>
  <c r="T324" i="22"/>
  <c r="T325" i="22"/>
  <c r="T326" i="22"/>
  <c r="T328" i="22"/>
  <c r="T329" i="22"/>
  <c r="T330" i="22"/>
  <c r="T331" i="22"/>
  <c r="T332" i="22"/>
  <c r="T333" i="22"/>
  <c r="T334" i="22"/>
  <c r="T335" i="22"/>
  <c r="T336" i="22"/>
  <c r="T337" i="22"/>
  <c r="T338" i="22"/>
  <c r="T339" i="22"/>
  <c r="T340" i="22"/>
  <c r="T341" i="22"/>
  <c r="T342" i="22"/>
  <c r="T343" i="22"/>
  <c r="T344" i="22"/>
  <c r="T345" i="22"/>
  <c r="T346" i="22"/>
  <c r="T347" i="22"/>
  <c r="T348" i="22"/>
  <c r="T349" i="22"/>
  <c r="T350" i="22"/>
  <c r="T351" i="22"/>
  <c r="T352" i="22"/>
  <c r="T353" i="22"/>
  <c r="T354" i="22"/>
  <c r="T355" i="22"/>
  <c r="T356" i="22"/>
  <c r="T357" i="22"/>
  <c r="T358" i="22"/>
  <c r="T359" i="22"/>
  <c r="T360" i="22"/>
  <c r="T361" i="22"/>
  <c r="T362" i="22"/>
  <c r="T363" i="22"/>
  <c r="T364" i="22"/>
  <c r="T365" i="22"/>
  <c r="T366" i="22"/>
  <c r="T367" i="22"/>
  <c r="T368" i="22"/>
  <c r="T369" i="22"/>
  <c r="T370" i="22"/>
  <c r="T371" i="22"/>
  <c r="T372" i="22"/>
  <c r="T373" i="22"/>
  <c r="T374" i="22"/>
  <c r="T375" i="22"/>
  <c r="T376" i="22"/>
  <c r="T377" i="22"/>
  <c r="T378" i="22"/>
  <c r="T379" i="22"/>
  <c r="T380" i="22"/>
  <c r="T381" i="22"/>
  <c r="T382" i="22"/>
  <c r="T383" i="22"/>
  <c r="T384" i="22"/>
  <c r="T385" i="22"/>
  <c r="T386" i="22"/>
  <c r="T387" i="22"/>
  <c r="T388" i="22"/>
  <c r="T389" i="22"/>
  <c r="T390" i="22"/>
  <c r="T391" i="22"/>
  <c r="T392" i="22"/>
  <c r="T393" i="22"/>
  <c r="T394" i="22"/>
  <c r="T395" i="22"/>
  <c r="T396" i="22"/>
  <c r="T397" i="22"/>
  <c r="T398" i="22"/>
  <c r="T399" i="22"/>
  <c r="T400" i="22"/>
  <c r="T401" i="22"/>
  <c r="T402" i="22"/>
  <c r="T403" i="22"/>
  <c r="T404" i="22"/>
  <c r="T405" i="22"/>
  <c r="T406" i="22"/>
  <c r="T407" i="22"/>
  <c r="T408" i="22"/>
  <c r="T409" i="22"/>
  <c r="T410" i="22"/>
  <c r="T411" i="22"/>
  <c r="T412" i="22"/>
  <c r="T413" i="22"/>
  <c r="T414" i="22"/>
  <c r="T415" i="22"/>
  <c r="T416" i="22"/>
  <c r="T417" i="22"/>
  <c r="T418" i="22"/>
  <c r="T419" i="22"/>
  <c r="T420" i="22"/>
  <c r="T421" i="22"/>
  <c r="T422" i="22"/>
  <c r="T423" i="22"/>
  <c r="T424" i="22"/>
  <c r="T425" i="22"/>
  <c r="T426" i="22"/>
  <c r="T427" i="22"/>
  <c r="T428" i="22"/>
  <c r="T429" i="22"/>
  <c r="T430" i="22"/>
  <c r="T431" i="22"/>
  <c r="T432" i="22"/>
  <c r="T433" i="22"/>
  <c r="T434" i="22"/>
  <c r="T435" i="22"/>
  <c r="T436" i="22"/>
  <c r="AM18" i="22"/>
  <c r="AM17" i="22"/>
  <c r="AM16" i="22"/>
  <c r="AM15" i="22"/>
  <c r="AM14" i="22"/>
  <c r="AM13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P103" i="22"/>
  <c r="P104" i="22"/>
  <c r="P105" i="22"/>
  <c r="P106" i="22"/>
  <c r="P107" i="22"/>
  <c r="P108" i="22"/>
  <c r="P109" i="22"/>
  <c r="P110" i="22"/>
  <c r="P111" i="22"/>
  <c r="P112" i="22"/>
  <c r="P113" i="22"/>
  <c r="P114" i="22"/>
  <c r="P115" i="22"/>
  <c r="P116" i="22"/>
  <c r="P117" i="22"/>
  <c r="P118" i="22"/>
  <c r="P119" i="22"/>
  <c r="P120" i="22"/>
  <c r="P121" i="22"/>
  <c r="P122" i="22"/>
  <c r="P123" i="22"/>
  <c r="P124" i="22"/>
  <c r="P125" i="22"/>
  <c r="P126" i="22"/>
  <c r="P127" i="22"/>
  <c r="P128" i="22"/>
  <c r="P129" i="22"/>
  <c r="P130" i="22"/>
  <c r="P131" i="22"/>
  <c r="P132" i="22"/>
  <c r="P133" i="22"/>
  <c r="P134" i="22"/>
  <c r="P135" i="22"/>
  <c r="P136" i="22"/>
  <c r="P137" i="22"/>
  <c r="P138" i="22"/>
  <c r="P139" i="22"/>
  <c r="P140" i="22"/>
  <c r="P141" i="22"/>
  <c r="P142" i="22"/>
  <c r="P143" i="22"/>
  <c r="P144" i="22"/>
  <c r="P145" i="22"/>
  <c r="P146" i="22"/>
  <c r="P147" i="22"/>
  <c r="P148" i="22"/>
  <c r="P149" i="22"/>
  <c r="P150" i="22"/>
  <c r="P151" i="22"/>
  <c r="P152" i="22"/>
  <c r="P153" i="22"/>
  <c r="P154" i="22"/>
  <c r="P155" i="22"/>
  <c r="P156" i="22"/>
  <c r="P157" i="22"/>
  <c r="P158" i="22"/>
  <c r="P159" i="22"/>
  <c r="P160" i="22"/>
  <c r="P161" i="22"/>
  <c r="P162" i="22"/>
  <c r="P163" i="22"/>
  <c r="P164" i="22"/>
  <c r="P165" i="22"/>
  <c r="P166" i="22"/>
  <c r="P167" i="22"/>
  <c r="P168" i="22"/>
  <c r="P169" i="22"/>
  <c r="P170" i="22"/>
  <c r="P171" i="22"/>
  <c r="P172" i="22"/>
  <c r="P173" i="22"/>
  <c r="P174" i="22"/>
  <c r="P175" i="22"/>
  <c r="P176" i="22"/>
  <c r="P177" i="22"/>
  <c r="P178" i="22"/>
  <c r="P179" i="22"/>
  <c r="P180" i="22"/>
  <c r="P181" i="22"/>
  <c r="P182" i="22"/>
  <c r="P183" i="22"/>
  <c r="P184" i="22"/>
  <c r="P185" i="22"/>
  <c r="P186" i="22"/>
  <c r="P187" i="22"/>
  <c r="P188" i="22"/>
  <c r="P189" i="22"/>
  <c r="P190" i="22"/>
  <c r="P191" i="22"/>
  <c r="P192" i="22"/>
  <c r="P193" i="22"/>
  <c r="P194" i="22"/>
  <c r="P195" i="22"/>
  <c r="P196" i="22"/>
  <c r="P197" i="22"/>
  <c r="P198" i="22"/>
  <c r="P199" i="22"/>
  <c r="P200" i="22"/>
  <c r="P201" i="22"/>
  <c r="P202" i="22"/>
  <c r="P203" i="22"/>
  <c r="P204" i="22"/>
  <c r="P205" i="22"/>
  <c r="P206" i="22"/>
  <c r="P207" i="22"/>
  <c r="P208" i="22"/>
  <c r="P209" i="22"/>
  <c r="P210" i="22"/>
  <c r="P211" i="22"/>
  <c r="P212" i="22"/>
  <c r="P213" i="22"/>
  <c r="P214" i="22"/>
  <c r="P215" i="22"/>
  <c r="P216" i="22"/>
  <c r="P217" i="22"/>
  <c r="P218" i="22"/>
  <c r="P219" i="22"/>
  <c r="P220" i="22"/>
  <c r="P221" i="22"/>
  <c r="P222" i="22"/>
  <c r="P223" i="22"/>
  <c r="P224" i="22"/>
  <c r="P225" i="22"/>
  <c r="P226" i="22"/>
  <c r="P227" i="22"/>
  <c r="P228" i="22"/>
  <c r="P229" i="22"/>
  <c r="P230" i="22"/>
  <c r="P231" i="22"/>
  <c r="P232" i="22"/>
  <c r="P233" i="22"/>
  <c r="P234" i="22"/>
  <c r="P235" i="22"/>
  <c r="P236" i="22"/>
  <c r="P237" i="22"/>
  <c r="P238" i="22"/>
  <c r="P239" i="22"/>
  <c r="P240" i="22"/>
  <c r="P241" i="22"/>
  <c r="P242" i="22"/>
  <c r="P243" i="22"/>
  <c r="P244" i="22"/>
  <c r="P245" i="22"/>
  <c r="P246" i="22"/>
  <c r="P247" i="22"/>
  <c r="P248" i="22"/>
  <c r="P249" i="22"/>
  <c r="P250" i="22"/>
  <c r="P251" i="22"/>
  <c r="P252" i="22"/>
  <c r="P253" i="22"/>
  <c r="P254" i="22"/>
  <c r="P255" i="22"/>
  <c r="P256" i="22"/>
  <c r="P257" i="22"/>
  <c r="P258" i="22"/>
  <c r="P259" i="22"/>
  <c r="P260" i="22"/>
  <c r="P261" i="22"/>
  <c r="P262" i="22"/>
  <c r="P263" i="22"/>
  <c r="P264" i="22"/>
  <c r="P265" i="22"/>
  <c r="P266" i="22"/>
  <c r="P267" i="22"/>
  <c r="P268" i="22"/>
  <c r="P269" i="22"/>
  <c r="P270" i="22"/>
  <c r="P271" i="22"/>
  <c r="P272" i="22"/>
  <c r="P273" i="22"/>
  <c r="P274" i="22"/>
  <c r="P275" i="22"/>
  <c r="P276" i="22"/>
  <c r="P277" i="22"/>
  <c r="P278" i="22"/>
  <c r="P279" i="22"/>
  <c r="P280" i="22"/>
  <c r="P281" i="22"/>
  <c r="P282" i="22"/>
  <c r="P283" i="22"/>
  <c r="P284" i="22"/>
  <c r="P285" i="22"/>
  <c r="P286" i="22"/>
  <c r="P287" i="22"/>
  <c r="P288" i="22"/>
  <c r="P289" i="22"/>
  <c r="P290" i="22"/>
  <c r="P291" i="22"/>
  <c r="P292" i="22"/>
  <c r="P293" i="22"/>
  <c r="P294" i="22"/>
  <c r="P295" i="22"/>
  <c r="P296" i="22"/>
  <c r="P297" i="22"/>
  <c r="P298" i="22"/>
  <c r="P299" i="22"/>
  <c r="P300" i="22"/>
  <c r="P301" i="22"/>
  <c r="P302" i="22"/>
  <c r="P303" i="22"/>
  <c r="P304" i="22"/>
  <c r="P305" i="22"/>
  <c r="P306" i="22"/>
  <c r="P307" i="22"/>
  <c r="P308" i="22"/>
  <c r="P309" i="22"/>
  <c r="P313" i="22"/>
  <c r="P314" i="22"/>
  <c r="P315" i="22"/>
  <c r="P316" i="22"/>
  <c r="P317" i="22"/>
  <c r="P318" i="22"/>
  <c r="P319" i="22"/>
  <c r="P320" i="22"/>
  <c r="P321" i="22"/>
  <c r="P322" i="22"/>
  <c r="P323" i="22"/>
  <c r="P324" i="22"/>
  <c r="P325" i="22"/>
  <c r="P326" i="22"/>
  <c r="P328" i="22"/>
  <c r="P329" i="22"/>
  <c r="P330" i="22"/>
  <c r="P331" i="22"/>
  <c r="P332" i="22"/>
  <c r="P333" i="22"/>
  <c r="P334" i="22"/>
  <c r="P335" i="22"/>
  <c r="P336" i="22"/>
  <c r="P337" i="22"/>
  <c r="P338" i="22"/>
  <c r="P339" i="22"/>
  <c r="P340" i="22"/>
  <c r="P341" i="22"/>
  <c r="P342" i="22"/>
  <c r="P343" i="22"/>
  <c r="P344" i="22"/>
  <c r="P345" i="22"/>
  <c r="P346" i="22"/>
  <c r="P347" i="22"/>
  <c r="P348" i="22"/>
  <c r="P349" i="22"/>
  <c r="P350" i="22"/>
  <c r="P351" i="22"/>
  <c r="P352" i="22"/>
  <c r="P353" i="22"/>
  <c r="P354" i="22"/>
  <c r="P355" i="22"/>
  <c r="P356" i="22"/>
  <c r="P357" i="22"/>
  <c r="P358" i="22"/>
  <c r="P359" i="22"/>
  <c r="P360" i="22"/>
  <c r="P361" i="22"/>
  <c r="P362" i="22"/>
  <c r="P363" i="22"/>
  <c r="P364" i="22"/>
  <c r="P365" i="22"/>
  <c r="P366" i="22"/>
  <c r="P367" i="22"/>
  <c r="P368" i="22"/>
  <c r="P369" i="22"/>
  <c r="P370" i="22"/>
  <c r="P371" i="22"/>
  <c r="P372" i="22"/>
  <c r="P373" i="22"/>
  <c r="P374" i="22"/>
  <c r="P375" i="22"/>
  <c r="P376" i="22"/>
  <c r="P377" i="22"/>
  <c r="P378" i="22"/>
  <c r="P379" i="22"/>
  <c r="P380" i="22"/>
  <c r="P381" i="22"/>
  <c r="P382" i="22"/>
  <c r="P383" i="22"/>
  <c r="P384" i="22"/>
  <c r="P385" i="22"/>
  <c r="P386" i="22"/>
  <c r="P387" i="22"/>
  <c r="P388" i="22"/>
  <c r="P389" i="22"/>
  <c r="P390" i="22"/>
  <c r="P391" i="22"/>
  <c r="P392" i="22"/>
  <c r="P393" i="22"/>
  <c r="P394" i="22"/>
  <c r="P395" i="22"/>
  <c r="P396" i="22"/>
  <c r="P397" i="22"/>
  <c r="P398" i="22"/>
  <c r="P399" i="22"/>
  <c r="P400" i="22"/>
  <c r="P401" i="22"/>
  <c r="P402" i="22"/>
  <c r="P403" i="22"/>
  <c r="P404" i="22"/>
  <c r="P405" i="22"/>
  <c r="P406" i="22"/>
  <c r="P407" i="22"/>
  <c r="P408" i="22"/>
  <c r="P409" i="22"/>
  <c r="P410" i="22"/>
  <c r="P411" i="22"/>
  <c r="P412" i="22"/>
  <c r="P413" i="22"/>
  <c r="P414" i="22"/>
  <c r="P415" i="22"/>
  <c r="P416" i="22"/>
  <c r="P417" i="22"/>
  <c r="P418" i="22"/>
  <c r="P419" i="22"/>
  <c r="P420" i="22"/>
  <c r="P421" i="22"/>
  <c r="P422" i="22"/>
  <c r="P423" i="22"/>
  <c r="P424" i="22"/>
  <c r="P425" i="22"/>
  <c r="P426" i="22"/>
  <c r="P427" i="22"/>
  <c r="P428" i="22"/>
  <c r="P429" i="22"/>
  <c r="P430" i="22"/>
  <c r="P431" i="22"/>
  <c r="P432" i="22"/>
  <c r="P433" i="22"/>
  <c r="P434" i="22"/>
  <c r="P435" i="22"/>
  <c r="P436" i="22"/>
  <c r="AL18" i="22"/>
  <c r="AL17" i="22"/>
  <c r="AL16" i="22"/>
  <c r="AL15" i="22"/>
  <c r="AL14" i="22"/>
  <c r="AL13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76" i="22"/>
  <c r="W77" i="22"/>
  <c r="W78" i="22"/>
  <c r="W79" i="22"/>
  <c r="W80" i="22"/>
  <c r="W81" i="22"/>
  <c r="W82" i="22"/>
  <c r="W83" i="22"/>
  <c r="W84" i="22"/>
  <c r="W85" i="22"/>
  <c r="W86" i="22"/>
  <c r="W87" i="22"/>
  <c r="W88" i="22"/>
  <c r="W89" i="22"/>
  <c r="W90" i="22"/>
  <c r="W91" i="22"/>
  <c r="W92" i="22"/>
  <c r="W93" i="22"/>
  <c r="W94" i="22"/>
  <c r="W95" i="22"/>
  <c r="W96" i="22"/>
  <c r="W97" i="22"/>
  <c r="W98" i="22"/>
  <c r="W99" i="22"/>
  <c r="W100" i="22"/>
  <c r="W101" i="22"/>
  <c r="W102" i="22"/>
  <c r="W103" i="22"/>
  <c r="W104" i="22"/>
  <c r="W105" i="22"/>
  <c r="W106" i="22"/>
  <c r="W107" i="22"/>
  <c r="W108" i="22"/>
  <c r="W109" i="22"/>
  <c r="W110" i="22"/>
  <c r="W111" i="22"/>
  <c r="W112" i="22"/>
  <c r="W113" i="22"/>
  <c r="W114" i="22"/>
  <c r="W115" i="22"/>
  <c r="W116" i="22"/>
  <c r="W117" i="22"/>
  <c r="W118" i="22"/>
  <c r="W119" i="22"/>
  <c r="W120" i="22"/>
  <c r="W121" i="22"/>
  <c r="W122" i="22"/>
  <c r="W123" i="22"/>
  <c r="W124" i="22"/>
  <c r="W125" i="22"/>
  <c r="W126" i="22"/>
  <c r="W127" i="22"/>
  <c r="W128" i="22"/>
  <c r="W129" i="22"/>
  <c r="W130" i="22"/>
  <c r="W131" i="22"/>
  <c r="W132" i="22"/>
  <c r="W133" i="22"/>
  <c r="W134" i="22"/>
  <c r="W135" i="22"/>
  <c r="W136" i="22"/>
  <c r="W137" i="22"/>
  <c r="W138" i="22"/>
  <c r="W139" i="22"/>
  <c r="W140" i="22"/>
  <c r="W141" i="22"/>
  <c r="W142" i="22"/>
  <c r="W143" i="22"/>
  <c r="W144" i="22"/>
  <c r="W145" i="22"/>
  <c r="W146" i="22"/>
  <c r="W147" i="22"/>
  <c r="W148" i="22"/>
  <c r="W149" i="22"/>
  <c r="W150" i="22"/>
  <c r="W151" i="22"/>
  <c r="W152" i="22"/>
  <c r="W153" i="22"/>
  <c r="W154" i="22"/>
  <c r="W155" i="22"/>
  <c r="W156" i="22"/>
  <c r="W157" i="22"/>
  <c r="W158" i="22"/>
  <c r="W159" i="22"/>
  <c r="W160" i="22"/>
  <c r="W161" i="22"/>
  <c r="W162" i="22"/>
  <c r="W163" i="22"/>
  <c r="W164" i="22"/>
  <c r="W165" i="22"/>
  <c r="W166" i="22"/>
  <c r="W167" i="22"/>
  <c r="W168" i="22"/>
  <c r="W169" i="22"/>
  <c r="W170" i="22"/>
  <c r="W171" i="22"/>
  <c r="W172" i="22"/>
  <c r="W173" i="22"/>
  <c r="W174" i="22"/>
  <c r="W175" i="22"/>
  <c r="W176" i="22"/>
  <c r="W177" i="22"/>
  <c r="W178" i="22"/>
  <c r="W179" i="22"/>
  <c r="W180" i="22"/>
  <c r="W181" i="22"/>
  <c r="W182" i="22"/>
  <c r="W183" i="22"/>
  <c r="W184" i="22"/>
  <c r="W185" i="22"/>
  <c r="W186" i="22"/>
  <c r="W187" i="22"/>
  <c r="W188" i="22"/>
  <c r="W189" i="22"/>
  <c r="W190" i="22"/>
  <c r="W191" i="22"/>
  <c r="W192" i="22"/>
  <c r="W193" i="22"/>
  <c r="W194" i="22"/>
  <c r="W195" i="22"/>
  <c r="W196" i="22"/>
  <c r="W197" i="22"/>
  <c r="W198" i="22"/>
  <c r="W199" i="22"/>
  <c r="W200" i="22"/>
  <c r="W201" i="22"/>
  <c r="W202" i="22"/>
  <c r="W203" i="22"/>
  <c r="W204" i="22"/>
  <c r="W205" i="22"/>
  <c r="W206" i="22"/>
  <c r="W207" i="22"/>
  <c r="W208" i="22"/>
  <c r="W209" i="22"/>
  <c r="W210" i="22"/>
  <c r="W211" i="22"/>
  <c r="W212" i="22"/>
  <c r="W213" i="22"/>
  <c r="W214" i="22"/>
  <c r="W215" i="22"/>
  <c r="W216" i="22"/>
  <c r="W217" i="22"/>
  <c r="W218" i="22"/>
  <c r="W219" i="22"/>
  <c r="W220" i="22"/>
  <c r="W221" i="22"/>
  <c r="W222" i="22"/>
  <c r="W223" i="22"/>
  <c r="W224" i="22"/>
  <c r="W225" i="22"/>
  <c r="W226" i="22"/>
  <c r="W227" i="22"/>
  <c r="W228" i="22"/>
  <c r="W229" i="22"/>
  <c r="W230" i="22"/>
  <c r="W231" i="22"/>
  <c r="W232" i="22"/>
  <c r="W233" i="22"/>
  <c r="W234" i="22"/>
  <c r="W235" i="22"/>
  <c r="W236" i="22"/>
  <c r="W237" i="22"/>
  <c r="W238" i="22"/>
  <c r="W239" i="22"/>
  <c r="W240" i="22"/>
  <c r="W241" i="22"/>
  <c r="W242" i="22"/>
  <c r="W243" i="22"/>
  <c r="W244" i="22"/>
  <c r="W245" i="22"/>
  <c r="W246" i="22"/>
  <c r="W247" i="22"/>
  <c r="W248" i="22"/>
  <c r="W249" i="22"/>
  <c r="W250" i="22"/>
  <c r="W251" i="22"/>
  <c r="W252" i="22"/>
  <c r="W253" i="22"/>
  <c r="W254" i="22"/>
  <c r="W255" i="22"/>
  <c r="W256" i="22"/>
  <c r="W257" i="22"/>
  <c r="W258" i="22"/>
  <c r="W259" i="22"/>
  <c r="W260" i="22"/>
  <c r="W261" i="22"/>
  <c r="W262" i="22"/>
  <c r="W263" i="22"/>
  <c r="W264" i="22"/>
  <c r="W265" i="22"/>
  <c r="W266" i="22"/>
  <c r="W267" i="22"/>
  <c r="W268" i="22"/>
  <c r="W269" i="22"/>
  <c r="W270" i="22"/>
  <c r="W271" i="22"/>
  <c r="W272" i="22"/>
  <c r="W273" i="22"/>
  <c r="W274" i="22"/>
  <c r="W275" i="22"/>
  <c r="W276" i="22"/>
  <c r="W277" i="22"/>
  <c r="W278" i="22"/>
  <c r="W279" i="22"/>
  <c r="W280" i="22"/>
  <c r="W281" i="22"/>
  <c r="W282" i="22"/>
  <c r="W283" i="22"/>
  <c r="W284" i="22"/>
  <c r="W285" i="22"/>
  <c r="W286" i="22"/>
  <c r="W287" i="22"/>
  <c r="W288" i="22"/>
  <c r="W289" i="22"/>
  <c r="W290" i="22"/>
  <c r="W291" i="22"/>
  <c r="W292" i="22"/>
  <c r="W293" i="22"/>
  <c r="W294" i="22"/>
  <c r="W295" i="22"/>
  <c r="W296" i="22"/>
  <c r="W297" i="22"/>
  <c r="W298" i="22"/>
  <c r="W299" i="22"/>
  <c r="W300" i="22"/>
  <c r="W301" i="22"/>
  <c r="W302" i="22"/>
  <c r="W303" i="22"/>
  <c r="W304" i="22"/>
  <c r="W305" i="22"/>
  <c r="W306" i="22"/>
  <c r="W307" i="22"/>
  <c r="W308" i="22"/>
  <c r="W309" i="22"/>
  <c r="W313" i="22"/>
  <c r="W314" i="22"/>
  <c r="W315" i="22"/>
  <c r="W316" i="22"/>
  <c r="W317" i="22"/>
  <c r="W318" i="22"/>
  <c r="W319" i="22"/>
  <c r="W320" i="22"/>
  <c r="W321" i="22"/>
  <c r="W322" i="22"/>
  <c r="W323" i="22"/>
  <c r="W324" i="22"/>
  <c r="W325" i="22"/>
  <c r="W326" i="22"/>
  <c r="W328" i="22"/>
  <c r="W329" i="22"/>
  <c r="W330" i="22"/>
  <c r="W331" i="22"/>
  <c r="W332" i="22"/>
  <c r="W333" i="22"/>
  <c r="W334" i="22"/>
  <c r="W335" i="22"/>
  <c r="W336" i="22"/>
  <c r="W337" i="22"/>
  <c r="W338" i="22"/>
  <c r="W339" i="22"/>
  <c r="W340" i="22"/>
  <c r="W341" i="22"/>
  <c r="W342" i="22"/>
  <c r="W343" i="22"/>
  <c r="W344" i="22"/>
  <c r="W345" i="22"/>
  <c r="W346" i="22"/>
  <c r="W347" i="22"/>
  <c r="W348" i="22"/>
  <c r="W349" i="22"/>
  <c r="W350" i="22"/>
  <c r="W351" i="22"/>
  <c r="W352" i="22"/>
  <c r="W353" i="22"/>
  <c r="W354" i="22"/>
  <c r="W355" i="22"/>
  <c r="W356" i="22"/>
  <c r="W357" i="22"/>
  <c r="W358" i="22"/>
  <c r="W359" i="22"/>
  <c r="W360" i="22"/>
  <c r="W361" i="22"/>
  <c r="W362" i="22"/>
  <c r="W363" i="22"/>
  <c r="W364" i="22"/>
  <c r="W365" i="22"/>
  <c r="W366" i="22"/>
  <c r="W367" i="22"/>
  <c r="W368" i="22"/>
  <c r="W369" i="22"/>
  <c r="W370" i="22"/>
  <c r="W371" i="22"/>
  <c r="W372" i="22"/>
  <c r="W373" i="22"/>
  <c r="W374" i="22"/>
  <c r="W375" i="22"/>
  <c r="W376" i="22"/>
  <c r="W377" i="22"/>
  <c r="W378" i="22"/>
  <c r="W379" i="22"/>
  <c r="W380" i="22"/>
  <c r="W381" i="22"/>
  <c r="W382" i="22"/>
  <c r="W383" i="22"/>
  <c r="W384" i="22"/>
  <c r="W385" i="22"/>
  <c r="W386" i="22"/>
  <c r="W387" i="22"/>
  <c r="W388" i="22"/>
  <c r="W389" i="22"/>
  <c r="W390" i="22"/>
  <c r="W391" i="22"/>
  <c r="W392" i="22"/>
  <c r="W393" i="22"/>
  <c r="W394" i="22"/>
  <c r="W395" i="22"/>
  <c r="W396" i="22"/>
  <c r="W397" i="22"/>
  <c r="W398" i="22"/>
  <c r="W399" i="22"/>
  <c r="W400" i="22"/>
  <c r="W401" i="22"/>
  <c r="W402" i="22"/>
  <c r="W403" i="22"/>
  <c r="W404" i="22"/>
  <c r="W405" i="22"/>
  <c r="W406" i="22"/>
  <c r="W407" i="22"/>
  <c r="W408" i="22"/>
  <c r="W409" i="22"/>
  <c r="W410" i="22"/>
  <c r="W411" i="22"/>
  <c r="W412" i="22"/>
  <c r="W413" i="22"/>
  <c r="W414" i="22"/>
  <c r="W415" i="22"/>
  <c r="W416" i="22"/>
  <c r="W417" i="22"/>
  <c r="W418" i="22"/>
  <c r="W419" i="22"/>
  <c r="W420" i="22"/>
  <c r="W421" i="22"/>
  <c r="W422" i="22"/>
  <c r="W423" i="22"/>
  <c r="W424" i="22"/>
  <c r="W425" i="22"/>
  <c r="W426" i="22"/>
  <c r="W427" i="22"/>
  <c r="W428" i="22"/>
  <c r="W429" i="22"/>
  <c r="W430" i="22"/>
  <c r="W431" i="22"/>
  <c r="W432" i="22"/>
  <c r="W433" i="22"/>
  <c r="W434" i="22"/>
  <c r="W435" i="22"/>
  <c r="W436" i="22"/>
  <c r="AK11" i="22"/>
  <c r="AK10" i="22"/>
  <c r="AK9" i="22"/>
  <c r="AK8" i="22"/>
  <c r="AK7" i="22"/>
  <c r="AK6" i="22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75" i="22"/>
  <c r="S76" i="22"/>
  <c r="S77" i="22"/>
  <c r="S78" i="22"/>
  <c r="S79" i="22"/>
  <c r="S80" i="22"/>
  <c r="S81" i="22"/>
  <c r="S82" i="22"/>
  <c r="S83" i="22"/>
  <c r="S84" i="22"/>
  <c r="S85" i="22"/>
  <c r="S86" i="22"/>
  <c r="S87" i="22"/>
  <c r="S88" i="22"/>
  <c r="S89" i="22"/>
  <c r="S90" i="22"/>
  <c r="S91" i="22"/>
  <c r="S92" i="22"/>
  <c r="S93" i="22"/>
  <c r="S94" i="22"/>
  <c r="S95" i="22"/>
  <c r="S96" i="22"/>
  <c r="S97" i="22"/>
  <c r="S98" i="22"/>
  <c r="S99" i="22"/>
  <c r="S100" i="22"/>
  <c r="S101" i="22"/>
  <c r="S102" i="22"/>
  <c r="S103" i="22"/>
  <c r="S104" i="22"/>
  <c r="S105" i="22"/>
  <c r="S106" i="22"/>
  <c r="S107" i="22"/>
  <c r="S108" i="22"/>
  <c r="S109" i="22"/>
  <c r="S110" i="22"/>
  <c r="S111" i="22"/>
  <c r="S112" i="22"/>
  <c r="S113" i="22"/>
  <c r="S114" i="22"/>
  <c r="S115" i="22"/>
  <c r="S116" i="22"/>
  <c r="S117" i="22"/>
  <c r="S118" i="22"/>
  <c r="S119" i="22"/>
  <c r="S120" i="22"/>
  <c r="S121" i="22"/>
  <c r="S122" i="22"/>
  <c r="S123" i="22"/>
  <c r="S124" i="22"/>
  <c r="S125" i="22"/>
  <c r="S126" i="22"/>
  <c r="S127" i="22"/>
  <c r="S128" i="22"/>
  <c r="S129" i="22"/>
  <c r="S130" i="22"/>
  <c r="S131" i="22"/>
  <c r="S132" i="22"/>
  <c r="S133" i="22"/>
  <c r="S134" i="22"/>
  <c r="S135" i="22"/>
  <c r="S136" i="22"/>
  <c r="S137" i="22"/>
  <c r="S138" i="22"/>
  <c r="S139" i="22"/>
  <c r="S140" i="22"/>
  <c r="S141" i="22"/>
  <c r="S142" i="22"/>
  <c r="S143" i="22"/>
  <c r="S144" i="22"/>
  <c r="S145" i="22"/>
  <c r="S146" i="22"/>
  <c r="S147" i="22"/>
  <c r="S148" i="22"/>
  <c r="S149" i="22"/>
  <c r="S150" i="22"/>
  <c r="S151" i="22"/>
  <c r="S152" i="22"/>
  <c r="S153" i="22"/>
  <c r="S154" i="22"/>
  <c r="S155" i="22"/>
  <c r="S156" i="22"/>
  <c r="S157" i="22"/>
  <c r="S158" i="22"/>
  <c r="S159" i="22"/>
  <c r="S160" i="22"/>
  <c r="S161" i="22"/>
  <c r="S162" i="22"/>
  <c r="S163" i="22"/>
  <c r="S164" i="22"/>
  <c r="S165" i="22"/>
  <c r="S166" i="22"/>
  <c r="S167" i="22"/>
  <c r="S168" i="22"/>
  <c r="S169" i="22"/>
  <c r="S170" i="22"/>
  <c r="S171" i="22"/>
  <c r="S172" i="22"/>
  <c r="S173" i="22"/>
  <c r="S174" i="22"/>
  <c r="S175" i="22"/>
  <c r="S176" i="22"/>
  <c r="S177" i="22"/>
  <c r="S178" i="22"/>
  <c r="S179" i="22"/>
  <c r="S180" i="22"/>
  <c r="S181" i="22"/>
  <c r="S182" i="22"/>
  <c r="S183" i="22"/>
  <c r="S184" i="22"/>
  <c r="S185" i="22"/>
  <c r="S186" i="22"/>
  <c r="S187" i="22"/>
  <c r="S188" i="22"/>
  <c r="S189" i="22"/>
  <c r="S190" i="22"/>
  <c r="S191" i="22"/>
  <c r="S192" i="22"/>
  <c r="S193" i="22"/>
  <c r="S194" i="22"/>
  <c r="S195" i="22"/>
  <c r="S196" i="22"/>
  <c r="S197" i="22"/>
  <c r="S198" i="22"/>
  <c r="S199" i="22"/>
  <c r="S200" i="22"/>
  <c r="S201" i="22"/>
  <c r="S202" i="22"/>
  <c r="S203" i="22"/>
  <c r="S204" i="22"/>
  <c r="S205" i="22"/>
  <c r="S206" i="22"/>
  <c r="S207" i="22"/>
  <c r="S208" i="22"/>
  <c r="S209" i="22"/>
  <c r="S210" i="22"/>
  <c r="S211" i="22"/>
  <c r="S212" i="22"/>
  <c r="S213" i="22"/>
  <c r="S214" i="22"/>
  <c r="S215" i="22"/>
  <c r="S216" i="22"/>
  <c r="S217" i="22"/>
  <c r="S218" i="22"/>
  <c r="S219" i="22"/>
  <c r="S220" i="22"/>
  <c r="S221" i="22"/>
  <c r="S222" i="22"/>
  <c r="S223" i="22"/>
  <c r="S224" i="22"/>
  <c r="S225" i="22"/>
  <c r="S226" i="22"/>
  <c r="S227" i="22"/>
  <c r="S228" i="22"/>
  <c r="S229" i="22"/>
  <c r="S230" i="22"/>
  <c r="S231" i="22"/>
  <c r="S232" i="22"/>
  <c r="S233" i="22"/>
  <c r="S234" i="22"/>
  <c r="S235" i="22"/>
  <c r="S236" i="22"/>
  <c r="S237" i="22"/>
  <c r="S238" i="22"/>
  <c r="S239" i="22"/>
  <c r="S240" i="22"/>
  <c r="S241" i="22"/>
  <c r="S242" i="22"/>
  <c r="S243" i="22"/>
  <c r="S244" i="22"/>
  <c r="S245" i="22"/>
  <c r="S246" i="22"/>
  <c r="S247" i="22"/>
  <c r="S248" i="22"/>
  <c r="S249" i="22"/>
  <c r="S250" i="22"/>
  <c r="S251" i="22"/>
  <c r="S252" i="22"/>
  <c r="S253" i="22"/>
  <c r="S254" i="22"/>
  <c r="S255" i="22"/>
  <c r="S256" i="22"/>
  <c r="S257" i="22"/>
  <c r="S258" i="22"/>
  <c r="S259" i="22"/>
  <c r="S260" i="22"/>
  <c r="S261" i="22"/>
  <c r="S262" i="22"/>
  <c r="S263" i="22"/>
  <c r="S264" i="22"/>
  <c r="S265" i="22"/>
  <c r="S266" i="22"/>
  <c r="S267" i="22"/>
  <c r="S268" i="22"/>
  <c r="S269" i="22"/>
  <c r="S270" i="22"/>
  <c r="S271" i="22"/>
  <c r="S272" i="22"/>
  <c r="S273" i="22"/>
  <c r="S274" i="22"/>
  <c r="S275" i="22"/>
  <c r="S276" i="22"/>
  <c r="S277" i="22"/>
  <c r="S278" i="22"/>
  <c r="S279" i="22"/>
  <c r="S280" i="22"/>
  <c r="S281" i="22"/>
  <c r="S282" i="22"/>
  <c r="S283" i="22"/>
  <c r="S284" i="22"/>
  <c r="S285" i="22"/>
  <c r="S286" i="22"/>
  <c r="S287" i="22"/>
  <c r="S288" i="22"/>
  <c r="S289" i="22"/>
  <c r="S290" i="22"/>
  <c r="S291" i="22"/>
  <c r="S292" i="22"/>
  <c r="S293" i="22"/>
  <c r="S294" i="22"/>
  <c r="S295" i="22"/>
  <c r="S296" i="22"/>
  <c r="S297" i="22"/>
  <c r="S298" i="22"/>
  <c r="S299" i="22"/>
  <c r="S300" i="22"/>
  <c r="S301" i="22"/>
  <c r="S302" i="22"/>
  <c r="S303" i="22"/>
  <c r="S304" i="22"/>
  <c r="S305" i="22"/>
  <c r="S306" i="22"/>
  <c r="S307" i="22"/>
  <c r="S308" i="22"/>
  <c r="S309" i="22"/>
  <c r="S313" i="22"/>
  <c r="S314" i="22"/>
  <c r="S315" i="22"/>
  <c r="S316" i="22"/>
  <c r="S317" i="22"/>
  <c r="S318" i="22"/>
  <c r="S319" i="22"/>
  <c r="S320" i="22"/>
  <c r="S321" i="22"/>
  <c r="S322" i="22"/>
  <c r="S323" i="22"/>
  <c r="S324" i="22"/>
  <c r="S325" i="22"/>
  <c r="S326" i="22"/>
  <c r="S328" i="22"/>
  <c r="S329" i="22"/>
  <c r="S330" i="22"/>
  <c r="S331" i="22"/>
  <c r="S332" i="22"/>
  <c r="S333" i="22"/>
  <c r="S334" i="22"/>
  <c r="S335" i="22"/>
  <c r="S336" i="22"/>
  <c r="S337" i="22"/>
  <c r="S338" i="22"/>
  <c r="S339" i="22"/>
  <c r="S340" i="22"/>
  <c r="S341" i="22"/>
  <c r="S342" i="22"/>
  <c r="S343" i="22"/>
  <c r="S344" i="22"/>
  <c r="S345" i="22"/>
  <c r="S346" i="22"/>
  <c r="S347" i="22"/>
  <c r="S348" i="22"/>
  <c r="S349" i="22"/>
  <c r="S350" i="22"/>
  <c r="S351" i="22"/>
  <c r="S352" i="22"/>
  <c r="S353" i="22"/>
  <c r="S354" i="22"/>
  <c r="S355" i="22"/>
  <c r="S356" i="22"/>
  <c r="S357" i="22"/>
  <c r="S358" i="22"/>
  <c r="S359" i="22"/>
  <c r="S360" i="22"/>
  <c r="S361" i="22"/>
  <c r="S362" i="22"/>
  <c r="S363" i="22"/>
  <c r="S364" i="22"/>
  <c r="S365" i="22"/>
  <c r="S366" i="22"/>
  <c r="S367" i="22"/>
  <c r="S368" i="22"/>
  <c r="S369" i="22"/>
  <c r="S370" i="22"/>
  <c r="S371" i="22"/>
  <c r="S372" i="22"/>
  <c r="S373" i="22"/>
  <c r="S374" i="22"/>
  <c r="S375" i="22"/>
  <c r="S376" i="22"/>
  <c r="S377" i="22"/>
  <c r="S378" i="22"/>
  <c r="S379" i="22"/>
  <c r="S380" i="22"/>
  <c r="S381" i="22"/>
  <c r="S382" i="22"/>
  <c r="S383" i="22"/>
  <c r="S384" i="22"/>
  <c r="S385" i="22"/>
  <c r="S386" i="22"/>
  <c r="S387" i="22"/>
  <c r="S388" i="22"/>
  <c r="S389" i="22"/>
  <c r="S390" i="22"/>
  <c r="S391" i="22"/>
  <c r="S392" i="22"/>
  <c r="S393" i="22"/>
  <c r="S394" i="22"/>
  <c r="S395" i="22"/>
  <c r="S396" i="22"/>
  <c r="S397" i="22"/>
  <c r="S398" i="22"/>
  <c r="S399" i="22"/>
  <c r="S400" i="22"/>
  <c r="S401" i="22"/>
  <c r="S402" i="22"/>
  <c r="S403" i="22"/>
  <c r="S404" i="22"/>
  <c r="S405" i="22"/>
  <c r="S406" i="22"/>
  <c r="S407" i="22"/>
  <c r="S408" i="22"/>
  <c r="S409" i="22"/>
  <c r="S410" i="22"/>
  <c r="S411" i="22"/>
  <c r="S412" i="22"/>
  <c r="S413" i="22"/>
  <c r="S414" i="22"/>
  <c r="S415" i="22"/>
  <c r="S416" i="22"/>
  <c r="S417" i="22"/>
  <c r="S418" i="22"/>
  <c r="S419" i="22"/>
  <c r="S420" i="22"/>
  <c r="S421" i="22"/>
  <c r="S422" i="22"/>
  <c r="S423" i="22"/>
  <c r="S424" i="22"/>
  <c r="S425" i="22"/>
  <c r="S426" i="22"/>
  <c r="S427" i="22"/>
  <c r="S428" i="22"/>
  <c r="S429" i="22"/>
  <c r="S430" i="22"/>
  <c r="S431" i="22"/>
  <c r="S432" i="22"/>
  <c r="S433" i="22"/>
  <c r="S434" i="22"/>
  <c r="S435" i="22"/>
  <c r="S436" i="22"/>
  <c r="AJ11" i="22"/>
  <c r="AJ10" i="22"/>
  <c r="AJ9" i="22"/>
  <c r="AJ8" i="22"/>
  <c r="AJ7" i="22"/>
  <c r="AJ6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2" i="22"/>
  <c r="O113" i="22"/>
  <c r="O114" i="22"/>
  <c r="O115" i="22"/>
  <c r="O116" i="22"/>
  <c r="O117" i="22"/>
  <c r="O118" i="22"/>
  <c r="O119" i="22"/>
  <c r="O120" i="22"/>
  <c r="O121" i="22"/>
  <c r="O122" i="22"/>
  <c r="O123" i="22"/>
  <c r="O124" i="22"/>
  <c r="O125" i="22"/>
  <c r="O126" i="22"/>
  <c r="O127" i="22"/>
  <c r="O128" i="22"/>
  <c r="O129" i="22"/>
  <c r="O130" i="22"/>
  <c r="O131" i="22"/>
  <c r="O132" i="22"/>
  <c r="O133" i="22"/>
  <c r="O134" i="22"/>
  <c r="O135" i="22"/>
  <c r="O136" i="22"/>
  <c r="O137" i="22"/>
  <c r="O138" i="22"/>
  <c r="O139" i="22"/>
  <c r="O140" i="22"/>
  <c r="O141" i="22"/>
  <c r="O142" i="22"/>
  <c r="O143" i="22"/>
  <c r="O144" i="22"/>
  <c r="O145" i="22"/>
  <c r="O146" i="22"/>
  <c r="O147" i="22"/>
  <c r="O148" i="22"/>
  <c r="O149" i="22"/>
  <c r="O150" i="22"/>
  <c r="O151" i="22"/>
  <c r="O152" i="22"/>
  <c r="O153" i="22"/>
  <c r="O154" i="22"/>
  <c r="O155" i="22"/>
  <c r="O156" i="22"/>
  <c r="O157" i="22"/>
  <c r="O158" i="22"/>
  <c r="O159" i="22"/>
  <c r="O160" i="22"/>
  <c r="O161" i="22"/>
  <c r="O162" i="22"/>
  <c r="O163" i="22"/>
  <c r="O164" i="22"/>
  <c r="O165" i="22"/>
  <c r="O166" i="22"/>
  <c r="O167" i="22"/>
  <c r="O168" i="22"/>
  <c r="O169" i="22"/>
  <c r="O170" i="22"/>
  <c r="O171" i="22"/>
  <c r="O172" i="22"/>
  <c r="O173" i="22"/>
  <c r="O174" i="22"/>
  <c r="O175" i="22"/>
  <c r="O176" i="22"/>
  <c r="O177" i="22"/>
  <c r="O178" i="22"/>
  <c r="O179" i="22"/>
  <c r="O180" i="22"/>
  <c r="O181" i="22"/>
  <c r="O182" i="22"/>
  <c r="O183" i="22"/>
  <c r="O184" i="22"/>
  <c r="O185" i="22"/>
  <c r="O186" i="22"/>
  <c r="O187" i="22"/>
  <c r="O188" i="22"/>
  <c r="O189" i="22"/>
  <c r="O190" i="22"/>
  <c r="O191" i="22"/>
  <c r="O192" i="22"/>
  <c r="O193" i="22"/>
  <c r="O194" i="22"/>
  <c r="O195" i="22"/>
  <c r="O196" i="22"/>
  <c r="O197" i="22"/>
  <c r="O198" i="22"/>
  <c r="O199" i="22"/>
  <c r="O200" i="22"/>
  <c r="O201" i="22"/>
  <c r="O202" i="22"/>
  <c r="O203" i="22"/>
  <c r="O204" i="22"/>
  <c r="O205" i="22"/>
  <c r="O206" i="22"/>
  <c r="O207" i="22"/>
  <c r="O208" i="22"/>
  <c r="O209" i="22"/>
  <c r="O210" i="22"/>
  <c r="O211" i="22"/>
  <c r="O212" i="22"/>
  <c r="O213" i="22"/>
  <c r="O214" i="22"/>
  <c r="O215" i="22"/>
  <c r="O216" i="22"/>
  <c r="O217" i="22"/>
  <c r="O218" i="22"/>
  <c r="O219" i="22"/>
  <c r="O220" i="22"/>
  <c r="O221" i="22"/>
  <c r="O222" i="22"/>
  <c r="O223" i="22"/>
  <c r="O224" i="22"/>
  <c r="O225" i="22"/>
  <c r="O226" i="22"/>
  <c r="O227" i="22"/>
  <c r="O228" i="22"/>
  <c r="O229" i="22"/>
  <c r="O230" i="22"/>
  <c r="O231" i="22"/>
  <c r="O232" i="22"/>
  <c r="O233" i="22"/>
  <c r="O234" i="22"/>
  <c r="O235" i="22"/>
  <c r="O236" i="22"/>
  <c r="O237" i="22"/>
  <c r="O238" i="22"/>
  <c r="O239" i="22"/>
  <c r="O240" i="22"/>
  <c r="O241" i="22"/>
  <c r="O242" i="22"/>
  <c r="O243" i="22"/>
  <c r="O244" i="22"/>
  <c r="O245" i="22"/>
  <c r="O246" i="22"/>
  <c r="O247" i="22"/>
  <c r="O248" i="22"/>
  <c r="O249" i="22"/>
  <c r="O250" i="22"/>
  <c r="O251" i="22"/>
  <c r="O252" i="22"/>
  <c r="O253" i="22"/>
  <c r="O254" i="22"/>
  <c r="O255" i="22"/>
  <c r="O256" i="22"/>
  <c r="O257" i="22"/>
  <c r="O258" i="22"/>
  <c r="O259" i="22"/>
  <c r="O260" i="22"/>
  <c r="O261" i="22"/>
  <c r="O262" i="22"/>
  <c r="O263" i="22"/>
  <c r="O264" i="22"/>
  <c r="O265" i="22"/>
  <c r="O266" i="22"/>
  <c r="O267" i="22"/>
  <c r="O268" i="22"/>
  <c r="O269" i="22"/>
  <c r="O270" i="22"/>
  <c r="O271" i="22"/>
  <c r="O272" i="22"/>
  <c r="O273" i="22"/>
  <c r="O274" i="22"/>
  <c r="O275" i="22"/>
  <c r="O276" i="22"/>
  <c r="O277" i="22"/>
  <c r="O278" i="22"/>
  <c r="O279" i="22"/>
  <c r="O280" i="22"/>
  <c r="O281" i="22"/>
  <c r="O282" i="22"/>
  <c r="O283" i="22"/>
  <c r="O284" i="22"/>
  <c r="O285" i="22"/>
  <c r="O286" i="22"/>
  <c r="O287" i="22"/>
  <c r="O288" i="22"/>
  <c r="O289" i="22"/>
  <c r="O290" i="22"/>
  <c r="O291" i="22"/>
  <c r="O292" i="22"/>
  <c r="O293" i="22"/>
  <c r="O294" i="22"/>
  <c r="O295" i="22"/>
  <c r="O296" i="22"/>
  <c r="O297" i="22"/>
  <c r="O298" i="22"/>
  <c r="O299" i="22"/>
  <c r="O300" i="22"/>
  <c r="O301" i="22"/>
  <c r="O302" i="22"/>
  <c r="O303" i="22"/>
  <c r="O304" i="22"/>
  <c r="O305" i="22"/>
  <c r="O306" i="22"/>
  <c r="O307" i="22"/>
  <c r="O308" i="22"/>
  <c r="O309" i="22"/>
  <c r="O313" i="22"/>
  <c r="O314" i="22"/>
  <c r="O315" i="22"/>
  <c r="O316" i="22"/>
  <c r="O317" i="22"/>
  <c r="O318" i="22"/>
  <c r="O319" i="22"/>
  <c r="O320" i="22"/>
  <c r="O321" i="22"/>
  <c r="O322" i="22"/>
  <c r="O323" i="22"/>
  <c r="O324" i="22"/>
  <c r="O325" i="22"/>
  <c r="O326" i="22"/>
  <c r="O328" i="22"/>
  <c r="O329" i="22"/>
  <c r="O330" i="22"/>
  <c r="O331" i="22"/>
  <c r="O332" i="22"/>
  <c r="O333" i="22"/>
  <c r="O334" i="22"/>
  <c r="O335" i="22"/>
  <c r="O336" i="22"/>
  <c r="O337" i="22"/>
  <c r="O338" i="22"/>
  <c r="O339" i="22"/>
  <c r="O340" i="22"/>
  <c r="O341" i="22"/>
  <c r="O342" i="22"/>
  <c r="O343" i="22"/>
  <c r="O344" i="22"/>
  <c r="O345" i="22"/>
  <c r="O346" i="22"/>
  <c r="O347" i="22"/>
  <c r="O348" i="22"/>
  <c r="O349" i="22"/>
  <c r="O350" i="22"/>
  <c r="O351" i="22"/>
  <c r="O352" i="22"/>
  <c r="O353" i="22"/>
  <c r="O354" i="22"/>
  <c r="O355" i="22"/>
  <c r="O356" i="22"/>
  <c r="O357" i="22"/>
  <c r="O358" i="22"/>
  <c r="O359" i="22"/>
  <c r="O360" i="22"/>
  <c r="O361" i="22"/>
  <c r="O362" i="22"/>
  <c r="O363" i="22"/>
  <c r="O364" i="22"/>
  <c r="O365" i="22"/>
  <c r="O366" i="22"/>
  <c r="O367" i="22"/>
  <c r="O368" i="22"/>
  <c r="O369" i="22"/>
  <c r="O370" i="22"/>
  <c r="O371" i="22"/>
  <c r="O372" i="22"/>
  <c r="O373" i="22"/>
  <c r="O374" i="22"/>
  <c r="O375" i="22"/>
  <c r="O376" i="22"/>
  <c r="O377" i="22"/>
  <c r="O378" i="22"/>
  <c r="O379" i="22"/>
  <c r="O380" i="22"/>
  <c r="O381" i="22"/>
  <c r="O382" i="22"/>
  <c r="O383" i="22"/>
  <c r="O384" i="22"/>
  <c r="O385" i="22"/>
  <c r="O386" i="22"/>
  <c r="O387" i="22"/>
  <c r="O388" i="22"/>
  <c r="O389" i="22"/>
  <c r="O390" i="22"/>
  <c r="O391" i="22"/>
  <c r="O392" i="22"/>
  <c r="O393" i="22"/>
  <c r="O394" i="22"/>
  <c r="O395" i="22"/>
  <c r="O396" i="22"/>
  <c r="O397" i="22"/>
  <c r="O398" i="22"/>
  <c r="O399" i="22"/>
  <c r="O400" i="22"/>
  <c r="O401" i="22"/>
  <c r="O402" i="22"/>
  <c r="O403" i="22"/>
  <c r="O404" i="22"/>
  <c r="O405" i="22"/>
  <c r="O406" i="22"/>
  <c r="O407" i="22"/>
  <c r="O408" i="22"/>
  <c r="O409" i="22"/>
  <c r="O410" i="22"/>
  <c r="O411" i="22"/>
  <c r="O412" i="22"/>
  <c r="O413" i="22"/>
  <c r="O414" i="22"/>
  <c r="O415" i="22"/>
  <c r="O416" i="22"/>
  <c r="O417" i="22"/>
  <c r="O418" i="22"/>
  <c r="O419" i="22"/>
  <c r="O420" i="22"/>
  <c r="O421" i="22"/>
  <c r="O422" i="22"/>
  <c r="O423" i="22"/>
  <c r="O424" i="22"/>
  <c r="O425" i="22"/>
  <c r="O426" i="22"/>
  <c r="O427" i="22"/>
  <c r="O428" i="22"/>
  <c r="O429" i="22"/>
  <c r="O430" i="22"/>
  <c r="O431" i="22"/>
  <c r="O432" i="22"/>
  <c r="O433" i="22"/>
  <c r="O434" i="22"/>
  <c r="O435" i="22"/>
  <c r="O436" i="22"/>
  <c r="AI11" i="22"/>
  <c r="AI10" i="22"/>
  <c r="AI9" i="22"/>
  <c r="AI8" i="22"/>
  <c r="AI7" i="22"/>
  <c r="AI6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63" i="22"/>
  <c r="V64" i="22"/>
  <c r="V65" i="22"/>
  <c r="V66" i="22"/>
  <c r="V67" i="22"/>
  <c r="V68" i="22"/>
  <c r="V69" i="22"/>
  <c r="V70" i="22"/>
  <c r="V71" i="22"/>
  <c r="V72" i="22"/>
  <c r="V73" i="22"/>
  <c r="V74" i="22"/>
  <c r="V75" i="22"/>
  <c r="V76" i="22"/>
  <c r="V77" i="22"/>
  <c r="V78" i="22"/>
  <c r="V79" i="22"/>
  <c r="V80" i="22"/>
  <c r="V81" i="22"/>
  <c r="V82" i="22"/>
  <c r="V83" i="22"/>
  <c r="V84" i="22"/>
  <c r="V85" i="22"/>
  <c r="V86" i="22"/>
  <c r="V87" i="22"/>
  <c r="V88" i="22"/>
  <c r="V89" i="22"/>
  <c r="V90" i="22"/>
  <c r="V91" i="22"/>
  <c r="V92" i="22"/>
  <c r="V93" i="22"/>
  <c r="V94" i="22"/>
  <c r="V95" i="22"/>
  <c r="V96" i="22"/>
  <c r="V97" i="22"/>
  <c r="V98" i="22"/>
  <c r="V99" i="22"/>
  <c r="V100" i="22"/>
  <c r="V101" i="22"/>
  <c r="V102" i="22"/>
  <c r="V103" i="22"/>
  <c r="V104" i="22"/>
  <c r="V105" i="22"/>
  <c r="V106" i="22"/>
  <c r="V107" i="22"/>
  <c r="V108" i="22"/>
  <c r="V109" i="22"/>
  <c r="V110" i="22"/>
  <c r="V111" i="22"/>
  <c r="V112" i="22"/>
  <c r="V113" i="22"/>
  <c r="V114" i="22"/>
  <c r="V115" i="22"/>
  <c r="V116" i="22"/>
  <c r="V117" i="22"/>
  <c r="V118" i="22"/>
  <c r="V119" i="22"/>
  <c r="V120" i="22"/>
  <c r="V121" i="22"/>
  <c r="V122" i="22"/>
  <c r="V123" i="22"/>
  <c r="V124" i="22"/>
  <c r="V125" i="22"/>
  <c r="V126" i="22"/>
  <c r="V127" i="22"/>
  <c r="V128" i="22"/>
  <c r="V129" i="22"/>
  <c r="V130" i="22"/>
  <c r="V131" i="22"/>
  <c r="V132" i="22"/>
  <c r="V133" i="22"/>
  <c r="V134" i="22"/>
  <c r="V135" i="22"/>
  <c r="V136" i="22"/>
  <c r="V137" i="22"/>
  <c r="V138" i="22"/>
  <c r="V139" i="22"/>
  <c r="V140" i="22"/>
  <c r="V141" i="22"/>
  <c r="V142" i="22"/>
  <c r="V143" i="22"/>
  <c r="V144" i="22"/>
  <c r="V145" i="22"/>
  <c r="V146" i="22"/>
  <c r="V147" i="22"/>
  <c r="V148" i="22"/>
  <c r="V149" i="22"/>
  <c r="V150" i="22"/>
  <c r="V151" i="22"/>
  <c r="V152" i="22"/>
  <c r="V153" i="22"/>
  <c r="V154" i="22"/>
  <c r="V155" i="22"/>
  <c r="V156" i="22"/>
  <c r="V157" i="22"/>
  <c r="V158" i="22"/>
  <c r="V159" i="22"/>
  <c r="V160" i="22"/>
  <c r="V161" i="22"/>
  <c r="V162" i="22"/>
  <c r="V163" i="22"/>
  <c r="V164" i="22"/>
  <c r="V165" i="22"/>
  <c r="V166" i="22"/>
  <c r="V167" i="22"/>
  <c r="V168" i="22"/>
  <c r="V169" i="22"/>
  <c r="V170" i="22"/>
  <c r="V171" i="22"/>
  <c r="V172" i="22"/>
  <c r="V173" i="22"/>
  <c r="V174" i="22"/>
  <c r="V175" i="22"/>
  <c r="V176" i="22"/>
  <c r="V177" i="22"/>
  <c r="V178" i="22"/>
  <c r="V179" i="22"/>
  <c r="V180" i="22"/>
  <c r="V181" i="22"/>
  <c r="V182" i="22"/>
  <c r="V183" i="22"/>
  <c r="V184" i="22"/>
  <c r="V185" i="22"/>
  <c r="V186" i="22"/>
  <c r="V187" i="22"/>
  <c r="V188" i="22"/>
  <c r="V189" i="22"/>
  <c r="V190" i="22"/>
  <c r="V191" i="22"/>
  <c r="V192" i="22"/>
  <c r="V193" i="22"/>
  <c r="V194" i="22"/>
  <c r="V195" i="22"/>
  <c r="V196" i="22"/>
  <c r="V197" i="22"/>
  <c r="V198" i="22"/>
  <c r="V199" i="22"/>
  <c r="V200" i="22"/>
  <c r="V201" i="22"/>
  <c r="V202" i="22"/>
  <c r="V203" i="22"/>
  <c r="V204" i="22"/>
  <c r="V205" i="22"/>
  <c r="V206" i="22"/>
  <c r="V207" i="22"/>
  <c r="V208" i="22"/>
  <c r="V209" i="22"/>
  <c r="V210" i="22"/>
  <c r="V211" i="22"/>
  <c r="V212" i="22"/>
  <c r="V213" i="22"/>
  <c r="V214" i="22"/>
  <c r="V215" i="22"/>
  <c r="V216" i="22"/>
  <c r="V217" i="22"/>
  <c r="V218" i="22"/>
  <c r="V219" i="22"/>
  <c r="V220" i="22"/>
  <c r="V221" i="22"/>
  <c r="V222" i="22"/>
  <c r="V223" i="22"/>
  <c r="V224" i="22"/>
  <c r="V225" i="22"/>
  <c r="V226" i="22"/>
  <c r="V227" i="22"/>
  <c r="V228" i="22"/>
  <c r="V229" i="22"/>
  <c r="V230" i="22"/>
  <c r="V231" i="22"/>
  <c r="V232" i="22"/>
  <c r="V233" i="22"/>
  <c r="V234" i="22"/>
  <c r="V235" i="22"/>
  <c r="V236" i="22"/>
  <c r="V237" i="22"/>
  <c r="V238" i="22"/>
  <c r="V239" i="22"/>
  <c r="V240" i="22"/>
  <c r="V241" i="22"/>
  <c r="V242" i="22"/>
  <c r="V243" i="22"/>
  <c r="V244" i="22"/>
  <c r="V245" i="22"/>
  <c r="V246" i="22"/>
  <c r="V247" i="22"/>
  <c r="V248" i="22"/>
  <c r="V249" i="22"/>
  <c r="V250" i="22"/>
  <c r="V251" i="22"/>
  <c r="V252" i="22"/>
  <c r="V253" i="22"/>
  <c r="V254" i="22"/>
  <c r="V255" i="22"/>
  <c r="V256" i="22"/>
  <c r="V257" i="22"/>
  <c r="V258" i="22"/>
  <c r="V259" i="22"/>
  <c r="V260" i="22"/>
  <c r="V261" i="22"/>
  <c r="V262" i="22"/>
  <c r="V263" i="22"/>
  <c r="V264" i="22"/>
  <c r="V265" i="22"/>
  <c r="V266" i="22"/>
  <c r="V267" i="22"/>
  <c r="V268" i="22"/>
  <c r="V269" i="22"/>
  <c r="V270" i="22"/>
  <c r="V271" i="22"/>
  <c r="V272" i="22"/>
  <c r="V273" i="22"/>
  <c r="V274" i="22"/>
  <c r="V275" i="22"/>
  <c r="V276" i="22"/>
  <c r="V277" i="22"/>
  <c r="V278" i="22"/>
  <c r="V279" i="22"/>
  <c r="V280" i="22"/>
  <c r="V281" i="22"/>
  <c r="V282" i="22"/>
  <c r="V283" i="22"/>
  <c r="V284" i="22"/>
  <c r="V285" i="22"/>
  <c r="V286" i="22"/>
  <c r="V287" i="22"/>
  <c r="V288" i="22"/>
  <c r="V289" i="22"/>
  <c r="V290" i="22"/>
  <c r="V291" i="22"/>
  <c r="V292" i="22"/>
  <c r="V293" i="22"/>
  <c r="V294" i="22"/>
  <c r="V295" i="22"/>
  <c r="V296" i="22"/>
  <c r="V297" i="22"/>
  <c r="V298" i="22"/>
  <c r="V299" i="22"/>
  <c r="V300" i="22"/>
  <c r="V301" i="22"/>
  <c r="V302" i="22"/>
  <c r="V303" i="22"/>
  <c r="V304" i="22"/>
  <c r="V305" i="22"/>
  <c r="V306" i="22"/>
  <c r="V307" i="22"/>
  <c r="V308" i="22"/>
  <c r="V309" i="22"/>
  <c r="V313" i="22"/>
  <c r="V314" i="22"/>
  <c r="V315" i="22"/>
  <c r="V316" i="22"/>
  <c r="V317" i="22"/>
  <c r="V318" i="22"/>
  <c r="V319" i="22"/>
  <c r="V320" i="22"/>
  <c r="V321" i="22"/>
  <c r="V322" i="22"/>
  <c r="V323" i="22"/>
  <c r="V324" i="22"/>
  <c r="V325" i="22"/>
  <c r="V326" i="22"/>
  <c r="V328" i="22"/>
  <c r="V329" i="22"/>
  <c r="V330" i="22"/>
  <c r="V331" i="22"/>
  <c r="V332" i="22"/>
  <c r="V333" i="22"/>
  <c r="V334" i="22"/>
  <c r="V335" i="22"/>
  <c r="V336" i="22"/>
  <c r="V337" i="22"/>
  <c r="V338" i="22"/>
  <c r="V339" i="22"/>
  <c r="V340" i="22"/>
  <c r="V341" i="22"/>
  <c r="V342" i="22"/>
  <c r="V343" i="22"/>
  <c r="V344" i="22"/>
  <c r="V345" i="22"/>
  <c r="V346" i="22"/>
  <c r="V347" i="22"/>
  <c r="V348" i="22"/>
  <c r="V349" i="22"/>
  <c r="V350" i="22"/>
  <c r="V351" i="22"/>
  <c r="V352" i="22"/>
  <c r="V353" i="22"/>
  <c r="V354" i="22"/>
  <c r="V355" i="22"/>
  <c r="V356" i="22"/>
  <c r="V357" i="22"/>
  <c r="V358" i="22"/>
  <c r="V359" i="22"/>
  <c r="V360" i="22"/>
  <c r="V361" i="22"/>
  <c r="V362" i="22"/>
  <c r="V363" i="22"/>
  <c r="V364" i="22"/>
  <c r="V365" i="22"/>
  <c r="V366" i="22"/>
  <c r="V367" i="22"/>
  <c r="V368" i="22"/>
  <c r="V369" i="22"/>
  <c r="V370" i="22"/>
  <c r="V371" i="22"/>
  <c r="V372" i="22"/>
  <c r="V373" i="22"/>
  <c r="V374" i="22"/>
  <c r="V375" i="22"/>
  <c r="V376" i="22"/>
  <c r="V377" i="22"/>
  <c r="V378" i="22"/>
  <c r="V379" i="22"/>
  <c r="V380" i="22"/>
  <c r="V381" i="22"/>
  <c r="V382" i="22"/>
  <c r="V383" i="22"/>
  <c r="V384" i="22"/>
  <c r="V385" i="22"/>
  <c r="V386" i="22"/>
  <c r="V387" i="22"/>
  <c r="V388" i="22"/>
  <c r="V389" i="22"/>
  <c r="V390" i="22"/>
  <c r="V391" i="22"/>
  <c r="V392" i="22"/>
  <c r="V393" i="22"/>
  <c r="V394" i="22"/>
  <c r="V395" i="22"/>
  <c r="V396" i="22"/>
  <c r="V397" i="22"/>
  <c r="V398" i="22"/>
  <c r="V399" i="22"/>
  <c r="V400" i="22"/>
  <c r="V401" i="22"/>
  <c r="V402" i="22"/>
  <c r="V403" i="22"/>
  <c r="V404" i="22"/>
  <c r="V405" i="22"/>
  <c r="V406" i="22"/>
  <c r="V407" i="22"/>
  <c r="V408" i="22"/>
  <c r="V409" i="22"/>
  <c r="V410" i="22"/>
  <c r="V411" i="22"/>
  <c r="V412" i="22"/>
  <c r="V413" i="22"/>
  <c r="V414" i="22"/>
  <c r="V415" i="22"/>
  <c r="V416" i="22"/>
  <c r="V417" i="22"/>
  <c r="V418" i="22"/>
  <c r="V419" i="22"/>
  <c r="V420" i="22"/>
  <c r="V421" i="22"/>
  <c r="V422" i="22"/>
  <c r="V423" i="22"/>
  <c r="V424" i="22"/>
  <c r="V425" i="22"/>
  <c r="V426" i="22"/>
  <c r="V427" i="22"/>
  <c r="V428" i="22"/>
  <c r="V429" i="22"/>
  <c r="V430" i="22"/>
  <c r="V431" i="22"/>
  <c r="V432" i="22"/>
  <c r="V433" i="22"/>
  <c r="V434" i="22"/>
  <c r="V435" i="22"/>
  <c r="V436" i="22"/>
  <c r="AF18" i="22"/>
  <c r="AF17" i="22"/>
  <c r="AF16" i="22"/>
  <c r="AF15" i="22"/>
  <c r="AF14" i="22"/>
  <c r="AF13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59" i="22"/>
  <c r="R60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R94" i="22"/>
  <c r="R95" i="22"/>
  <c r="R96" i="22"/>
  <c r="R97" i="22"/>
  <c r="R98" i="22"/>
  <c r="R99" i="22"/>
  <c r="R100" i="22"/>
  <c r="R101" i="22"/>
  <c r="R102" i="22"/>
  <c r="R103" i="22"/>
  <c r="R104" i="22"/>
  <c r="R105" i="22"/>
  <c r="R106" i="22"/>
  <c r="R107" i="22"/>
  <c r="R108" i="22"/>
  <c r="R109" i="22"/>
  <c r="R110" i="22"/>
  <c r="R111" i="22"/>
  <c r="R112" i="22"/>
  <c r="R113" i="22"/>
  <c r="R114" i="22"/>
  <c r="R115" i="22"/>
  <c r="R116" i="22"/>
  <c r="R117" i="22"/>
  <c r="R118" i="22"/>
  <c r="R119" i="22"/>
  <c r="R120" i="22"/>
  <c r="R121" i="22"/>
  <c r="R122" i="22"/>
  <c r="R123" i="22"/>
  <c r="R124" i="22"/>
  <c r="R125" i="22"/>
  <c r="R126" i="22"/>
  <c r="R127" i="22"/>
  <c r="R128" i="22"/>
  <c r="R129" i="22"/>
  <c r="R130" i="22"/>
  <c r="R131" i="22"/>
  <c r="R132" i="22"/>
  <c r="R133" i="22"/>
  <c r="R134" i="22"/>
  <c r="R135" i="22"/>
  <c r="R136" i="22"/>
  <c r="R137" i="22"/>
  <c r="R138" i="22"/>
  <c r="R139" i="22"/>
  <c r="R140" i="22"/>
  <c r="R141" i="22"/>
  <c r="R142" i="22"/>
  <c r="R143" i="22"/>
  <c r="R144" i="22"/>
  <c r="R145" i="22"/>
  <c r="R146" i="22"/>
  <c r="R147" i="22"/>
  <c r="R148" i="22"/>
  <c r="R149" i="22"/>
  <c r="R150" i="22"/>
  <c r="R151" i="22"/>
  <c r="R152" i="22"/>
  <c r="R153" i="22"/>
  <c r="R154" i="22"/>
  <c r="R155" i="22"/>
  <c r="R156" i="22"/>
  <c r="R157" i="22"/>
  <c r="R158" i="22"/>
  <c r="R159" i="22"/>
  <c r="R160" i="22"/>
  <c r="R161" i="22"/>
  <c r="R162" i="22"/>
  <c r="R163" i="22"/>
  <c r="R164" i="22"/>
  <c r="R165" i="22"/>
  <c r="R166" i="22"/>
  <c r="R167" i="22"/>
  <c r="R168" i="22"/>
  <c r="R169" i="22"/>
  <c r="R170" i="22"/>
  <c r="R171" i="22"/>
  <c r="R172" i="22"/>
  <c r="R173" i="22"/>
  <c r="R174" i="22"/>
  <c r="R175" i="22"/>
  <c r="R176" i="22"/>
  <c r="R177" i="22"/>
  <c r="R178" i="22"/>
  <c r="R179" i="22"/>
  <c r="R180" i="22"/>
  <c r="R181" i="22"/>
  <c r="R182" i="22"/>
  <c r="R183" i="22"/>
  <c r="R184" i="22"/>
  <c r="R185" i="22"/>
  <c r="R186" i="22"/>
  <c r="R187" i="22"/>
  <c r="R188" i="22"/>
  <c r="R189" i="22"/>
  <c r="R190" i="22"/>
  <c r="R191" i="22"/>
  <c r="R192" i="22"/>
  <c r="R193" i="22"/>
  <c r="R194" i="22"/>
  <c r="R195" i="22"/>
  <c r="R196" i="22"/>
  <c r="R197" i="22"/>
  <c r="R198" i="22"/>
  <c r="R199" i="22"/>
  <c r="R200" i="22"/>
  <c r="R201" i="22"/>
  <c r="R202" i="22"/>
  <c r="R203" i="22"/>
  <c r="R204" i="22"/>
  <c r="R205" i="22"/>
  <c r="R206" i="22"/>
  <c r="R207" i="22"/>
  <c r="R208" i="22"/>
  <c r="R209" i="22"/>
  <c r="R210" i="22"/>
  <c r="R211" i="22"/>
  <c r="R212" i="22"/>
  <c r="R213" i="22"/>
  <c r="R214" i="22"/>
  <c r="R215" i="22"/>
  <c r="R216" i="22"/>
  <c r="R217" i="22"/>
  <c r="R218" i="22"/>
  <c r="R219" i="22"/>
  <c r="R220" i="22"/>
  <c r="R221" i="22"/>
  <c r="R222" i="22"/>
  <c r="R223" i="22"/>
  <c r="R224" i="22"/>
  <c r="R225" i="22"/>
  <c r="R226" i="22"/>
  <c r="R227" i="22"/>
  <c r="R228" i="22"/>
  <c r="R229" i="22"/>
  <c r="R230" i="22"/>
  <c r="R231" i="22"/>
  <c r="R232" i="22"/>
  <c r="R233" i="22"/>
  <c r="R234" i="22"/>
  <c r="R235" i="22"/>
  <c r="R236" i="22"/>
  <c r="R237" i="22"/>
  <c r="R238" i="22"/>
  <c r="R239" i="22"/>
  <c r="R240" i="22"/>
  <c r="R241" i="22"/>
  <c r="R242" i="22"/>
  <c r="R243" i="22"/>
  <c r="R244" i="22"/>
  <c r="R245" i="22"/>
  <c r="R246" i="22"/>
  <c r="R247" i="22"/>
  <c r="R248" i="22"/>
  <c r="R249" i="22"/>
  <c r="R250" i="22"/>
  <c r="R251" i="22"/>
  <c r="R252" i="22"/>
  <c r="R253" i="22"/>
  <c r="R254" i="22"/>
  <c r="R255" i="22"/>
  <c r="R256" i="22"/>
  <c r="R257" i="22"/>
  <c r="R258" i="22"/>
  <c r="R259" i="22"/>
  <c r="R260" i="22"/>
  <c r="R261" i="22"/>
  <c r="R262" i="22"/>
  <c r="R263" i="22"/>
  <c r="R264" i="22"/>
  <c r="R265" i="22"/>
  <c r="R266" i="22"/>
  <c r="R267" i="22"/>
  <c r="R268" i="22"/>
  <c r="R269" i="22"/>
  <c r="R270" i="22"/>
  <c r="R271" i="22"/>
  <c r="R272" i="22"/>
  <c r="R273" i="22"/>
  <c r="R274" i="22"/>
  <c r="R275" i="22"/>
  <c r="R276" i="22"/>
  <c r="R277" i="22"/>
  <c r="R278" i="22"/>
  <c r="R279" i="22"/>
  <c r="R280" i="22"/>
  <c r="R281" i="22"/>
  <c r="R282" i="22"/>
  <c r="R283" i="22"/>
  <c r="R284" i="22"/>
  <c r="R285" i="22"/>
  <c r="R286" i="22"/>
  <c r="R287" i="22"/>
  <c r="R288" i="22"/>
  <c r="R289" i="22"/>
  <c r="R290" i="22"/>
  <c r="R291" i="22"/>
  <c r="R292" i="22"/>
  <c r="R293" i="22"/>
  <c r="R294" i="22"/>
  <c r="R295" i="22"/>
  <c r="R296" i="22"/>
  <c r="R297" i="22"/>
  <c r="R298" i="22"/>
  <c r="R299" i="22"/>
  <c r="R300" i="22"/>
  <c r="R301" i="22"/>
  <c r="R302" i="22"/>
  <c r="R303" i="22"/>
  <c r="R304" i="22"/>
  <c r="R305" i="22"/>
  <c r="R306" i="22"/>
  <c r="R307" i="22"/>
  <c r="R308" i="22"/>
  <c r="R309" i="22"/>
  <c r="R313" i="22"/>
  <c r="R314" i="22"/>
  <c r="R315" i="22"/>
  <c r="R316" i="22"/>
  <c r="R317" i="22"/>
  <c r="R318" i="22"/>
  <c r="R319" i="22"/>
  <c r="R320" i="22"/>
  <c r="R321" i="22"/>
  <c r="R322" i="22"/>
  <c r="R323" i="22"/>
  <c r="R324" i="22"/>
  <c r="R325" i="22"/>
  <c r="R326" i="22"/>
  <c r="R328" i="22"/>
  <c r="R329" i="22"/>
  <c r="R330" i="22"/>
  <c r="R331" i="22"/>
  <c r="R332" i="22"/>
  <c r="R333" i="22"/>
  <c r="R334" i="22"/>
  <c r="R335" i="22"/>
  <c r="R336" i="22"/>
  <c r="R337" i="22"/>
  <c r="R338" i="22"/>
  <c r="R339" i="22"/>
  <c r="R340" i="22"/>
  <c r="R341" i="22"/>
  <c r="R342" i="22"/>
  <c r="R343" i="22"/>
  <c r="R344" i="22"/>
  <c r="R345" i="22"/>
  <c r="R346" i="22"/>
  <c r="R347" i="22"/>
  <c r="R348" i="22"/>
  <c r="R349" i="22"/>
  <c r="R350" i="22"/>
  <c r="R351" i="22"/>
  <c r="R352" i="22"/>
  <c r="R353" i="22"/>
  <c r="R354" i="22"/>
  <c r="R355" i="22"/>
  <c r="R356" i="22"/>
  <c r="R357" i="22"/>
  <c r="R358" i="22"/>
  <c r="R359" i="22"/>
  <c r="R360" i="22"/>
  <c r="R361" i="22"/>
  <c r="R362" i="22"/>
  <c r="R363" i="22"/>
  <c r="R364" i="22"/>
  <c r="R365" i="22"/>
  <c r="R366" i="22"/>
  <c r="R367" i="22"/>
  <c r="R368" i="22"/>
  <c r="R369" i="22"/>
  <c r="R370" i="22"/>
  <c r="R371" i="22"/>
  <c r="R372" i="22"/>
  <c r="R373" i="22"/>
  <c r="R374" i="22"/>
  <c r="R375" i="22"/>
  <c r="R376" i="22"/>
  <c r="R377" i="22"/>
  <c r="R378" i="22"/>
  <c r="R379" i="22"/>
  <c r="R380" i="22"/>
  <c r="R381" i="22"/>
  <c r="R382" i="22"/>
  <c r="R383" i="22"/>
  <c r="R384" i="22"/>
  <c r="R385" i="22"/>
  <c r="R386" i="22"/>
  <c r="R387" i="22"/>
  <c r="R388" i="22"/>
  <c r="R389" i="22"/>
  <c r="R390" i="22"/>
  <c r="R391" i="22"/>
  <c r="R392" i="22"/>
  <c r="R393" i="22"/>
  <c r="R394" i="22"/>
  <c r="R395" i="22"/>
  <c r="R396" i="22"/>
  <c r="R397" i="22"/>
  <c r="R398" i="22"/>
  <c r="R399" i="22"/>
  <c r="R400" i="22"/>
  <c r="R401" i="22"/>
  <c r="R402" i="22"/>
  <c r="R403" i="22"/>
  <c r="R404" i="22"/>
  <c r="R405" i="22"/>
  <c r="R406" i="22"/>
  <c r="R407" i="22"/>
  <c r="R408" i="22"/>
  <c r="R409" i="22"/>
  <c r="R410" i="22"/>
  <c r="R411" i="22"/>
  <c r="R412" i="22"/>
  <c r="R413" i="22"/>
  <c r="R414" i="22"/>
  <c r="R415" i="22"/>
  <c r="R416" i="22"/>
  <c r="R417" i="22"/>
  <c r="R418" i="22"/>
  <c r="R419" i="22"/>
  <c r="R420" i="22"/>
  <c r="R421" i="22"/>
  <c r="R422" i="22"/>
  <c r="R423" i="22"/>
  <c r="R424" i="22"/>
  <c r="R425" i="22"/>
  <c r="R426" i="22"/>
  <c r="R427" i="22"/>
  <c r="R428" i="22"/>
  <c r="R429" i="22"/>
  <c r="R430" i="22"/>
  <c r="R431" i="22"/>
  <c r="R432" i="22"/>
  <c r="R433" i="22"/>
  <c r="R434" i="22"/>
  <c r="R435" i="22"/>
  <c r="R436" i="22"/>
  <c r="AE18" i="22"/>
  <c r="AE17" i="22"/>
  <c r="AE16" i="22"/>
  <c r="AE15" i="22"/>
  <c r="AE14" i="22"/>
  <c r="AE13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4" i="22"/>
  <c r="N95" i="22"/>
  <c r="N96" i="22"/>
  <c r="N97" i="22"/>
  <c r="N98" i="22"/>
  <c r="N99" i="22"/>
  <c r="N100" i="22"/>
  <c r="N101" i="22"/>
  <c r="N102" i="22"/>
  <c r="N103" i="22"/>
  <c r="N104" i="22"/>
  <c r="N105" i="22"/>
  <c r="N106" i="22"/>
  <c r="N107" i="22"/>
  <c r="N108" i="22"/>
  <c r="N109" i="22"/>
  <c r="N110" i="22"/>
  <c r="N111" i="22"/>
  <c r="N112" i="22"/>
  <c r="N113" i="22"/>
  <c r="N114" i="22"/>
  <c r="N115" i="22"/>
  <c r="N116" i="22"/>
  <c r="N117" i="22"/>
  <c r="N118" i="22"/>
  <c r="N119" i="22"/>
  <c r="N120" i="22"/>
  <c r="N121" i="22"/>
  <c r="N122" i="22"/>
  <c r="N123" i="22"/>
  <c r="N124" i="22"/>
  <c r="N125" i="22"/>
  <c r="N126" i="22"/>
  <c r="N127" i="22"/>
  <c r="N128" i="22"/>
  <c r="N129" i="22"/>
  <c r="N130" i="22"/>
  <c r="N131" i="22"/>
  <c r="N132" i="22"/>
  <c r="N133" i="22"/>
  <c r="N134" i="22"/>
  <c r="N135" i="22"/>
  <c r="N136" i="22"/>
  <c r="N137" i="22"/>
  <c r="N138" i="22"/>
  <c r="N139" i="22"/>
  <c r="N140" i="22"/>
  <c r="N141" i="22"/>
  <c r="N142" i="22"/>
  <c r="N143" i="22"/>
  <c r="N144" i="22"/>
  <c r="N145" i="22"/>
  <c r="N146" i="22"/>
  <c r="N147" i="22"/>
  <c r="N148" i="22"/>
  <c r="N149" i="22"/>
  <c r="N150" i="22"/>
  <c r="N151" i="22"/>
  <c r="N152" i="22"/>
  <c r="N153" i="22"/>
  <c r="N154" i="22"/>
  <c r="N155" i="22"/>
  <c r="N156" i="22"/>
  <c r="N157" i="22"/>
  <c r="N158" i="22"/>
  <c r="N159" i="22"/>
  <c r="N160" i="22"/>
  <c r="N161" i="22"/>
  <c r="N162" i="22"/>
  <c r="N163" i="22"/>
  <c r="N164" i="22"/>
  <c r="N165" i="22"/>
  <c r="N166" i="22"/>
  <c r="N167" i="22"/>
  <c r="N168" i="22"/>
  <c r="N169" i="22"/>
  <c r="N170" i="22"/>
  <c r="N171" i="22"/>
  <c r="N172" i="22"/>
  <c r="N173" i="22"/>
  <c r="N174" i="22"/>
  <c r="N175" i="22"/>
  <c r="N176" i="22"/>
  <c r="N177" i="22"/>
  <c r="N178" i="22"/>
  <c r="N179" i="22"/>
  <c r="N180" i="22"/>
  <c r="N181" i="22"/>
  <c r="N182" i="22"/>
  <c r="N183" i="22"/>
  <c r="N184" i="22"/>
  <c r="N185" i="22"/>
  <c r="N186" i="22"/>
  <c r="N187" i="22"/>
  <c r="N188" i="22"/>
  <c r="N189" i="22"/>
  <c r="N190" i="22"/>
  <c r="N191" i="22"/>
  <c r="N192" i="22"/>
  <c r="N193" i="22"/>
  <c r="N194" i="22"/>
  <c r="N195" i="22"/>
  <c r="N196" i="22"/>
  <c r="N197" i="22"/>
  <c r="N198" i="22"/>
  <c r="N199" i="22"/>
  <c r="N200" i="22"/>
  <c r="N201" i="22"/>
  <c r="N202" i="22"/>
  <c r="N203" i="22"/>
  <c r="N204" i="22"/>
  <c r="N205" i="22"/>
  <c r="N206" i="22"/>
  <c r="N207" i="22"/>
  <c r="N208" i="22"/>
  <c r="N209" i="22"/>
  <c r="N210" i="22"/>
  <c r="N211" i="22"/>
  <c r="N212" i="22"/>
  <c r="N213" i="22"/>
  <c r="N214" i="22"/>
  <c r="N215" i="22"/>
  <c r="N216" i="22"/>
  <c r="N217" i="22"/>
  <c r="N218" i="22"/>
  <c r="N219" i="22"/>
  <c r="N220" i="22"/>
  <c r="N221" i="22"/>
  <c r="N222" i="22"/>
  <c r="N223" i="22"/>
  <c r="N224" i="22"/>
  <c r="N225" i="22"/>
  <c r="N226" i="22"/>
  <c r="N227" i="22"/>
  <c r="N228" i="22"/>
  <c r="N229" i="22"/>
  <c r="N230" i="22"/>
  <c r="N231" i="22"/>
  <c r="N232" i="22"/>
  <c r="N233" i="22"/>
  <c r="N234" i="22"/>
  <c r="N235" i="22"/>
  <c r="N236" i="22"/>
  <c r="N237" i="22"/>
  <c r="N238" i="22"/>
  <c r="N239" i="22"/>
  <c r="N240" i="22"/>
  <c r="N241" i="22"/>
  <c r="N242" i="22"/>
  <c r="N243" i="22"/>
  <c r="N244" i="22"/>
  <c r="N245" i="22"/>
  <c r="N246" i="22"/>
  <c r="N247" i="22"/>
  <c r="N248" i="22"/>
  <c r="N249" i="22"/>
  <c r="N250" i="22"/>
  <c r="N251" i="22"/>
  <c r="N252" i="22"/>
  <c r="N253" i="22"/>
  <c r="N254" i="22"/>
  <c r="N255" i="22"/>
  <c r="N256" i="22"/>
  <c r="N257" i="22"/>
  <c r="N258" i="22"/>
  <c r="N259" i="22"/>
  <c r="N260" i="22"/>
  <c r="N261" i="22"/>
  <c r="N262" i="22"/>
  <c r="N263" i="22"/>
  <c r="N264" i="22"/>
  <c r="N265" i="22"/>
  <c r="N266" i="22"/>
  <c r="N267" i="22"/>
  <c r="N268" i="22"/>
  <c r="N269" i="22"/>
  <c r="N270" i="22"/>
  <c r="N271" i="22"/>
  <c r="N272" i="22"/>
  <c r="N273" i="22"/>
  <c r="N274" i="22"/>
  <c r="N275" i="22"/>
  <c r="N276" i="22"/>
  <c r="N277" i="22"/>
  <c r="N278" i="22"/>
  <c r="N279" i="22"/>
  <c r="N280" i="22"/>
  <c r="N281" i="22"/>
  <c r="N282" i="22"/>
  <c r="N283" i="22"/>
  <c r="N284" i="22"/>
  <c r="N285" i="22"/>
  <c r="N286" i="22"/>
  <c r="N287" i="22"/>
  <c r="N288" i="22"/>
  <c r="N289" i="22"/>
  <c r="N290" i="22"/>
  <c r="N291" i="22"/>
  <c r="N292" i="22"/>
  <c r="N293" i="22"/>
  <c r="N294" i="22"/>
  <c r="N295" i="22"/>
  <c r="N296" i="22"/>
  <c r="N297" i="22"/>
  <c r="N298" i="22"/>
  <c r="N299" i="22"/>
  <c r="N300" i="22"/>
  <c r="N301" i="22"/>
  <c r="N302" i="22"/>
  <c r="N303" i="22"/>
  <c r="N304" i="22"/>
  <c r="N305" i="22"/>
  <c r="N306" i="22"/>
  <c r="N307" i="22"/>
  <c r="N308" i="22"/>
  <c r="N309" i="22"/>
  <c r="N313" i="22"/>
  <c r="N314" i="22"/>
  <c r="N315" i="22"/>
  <c r="N316" i="22"/>
  <c r="N317" i="22"/>
  <c r="N318" i="22"/>
  <c r="N319" i="22"/>
  <c r="N320" i="22"/>
  <c r="N321" i="22"/>
  <c r="N322" i="22"/>
  <c r="N323" i="22"/>
  <c r="N324" i="22"/>
  <c r="N325" i="22"/>
  <c r="N326" i="22"/>
  <c r="N328" i="22"/>
  <c r="N329" i="22"/>
  <c r="N330" i="22"/>
  <c r="N331" i="22"/>
  <c r="N332" i="22"/>
  <c r="N333" i="22"/>
  <c r="N334" i="22"/>
  <c r="N335" i="22"/>
  <c r="N336" i="22"/>
  <c r="N337" i="22"/>
  <c r="N338" i="22"/>
  <c r="N339" i="22"/>
  <c r="N340" i="22"/>
  <c r="N341" i="22"/>
  <c r="N342" i="22"/>
  <c r="N343" i="22"/>
  <c r="N344" i="22"/>
  <c r="N345" i="22"/>
  <c r="N346" i="22"/>
  <c r="N347" i="22"/>
  <c r="N348" i="22"/>
  <c r="N349" i="22"/>
  <c r="N350" i="22"/>
  <c r="N351" i="22"/>
  <c r="N352" i="22"/>
  <c r="N353" i="22"/>
  <c r="N354" i="22"/>
  <c r="N355" i="22"/>
  <c r="N356" i="22"/>
  <c r="N357" i="22"/>
  <c r="N358" i="22"/>
  <c r="N359" i="22"/>
  <c r="N360" i="22"/>
  <c r="N361" i="22"/>
  <c r="N362" i="22"/>
  <c r="N363" i="22"/>
  <c r="N364" i="22"/>
  <c r="N365" i="22"/>
  <c r="N366" i="22"/>
  <c r="N367" i="22"/>
  <c r="N368" i="22"/>
  <c r="N369" i="22"/>
  <c r="N370" i="22"/>
  <c r="N371" i="22"/>
  <c r="N372" i="22"/>
  <c r="N373" i="22"/>
  <c r="N374" i="22"/>
  <c r="N375" i="22"/>
  <c r="N376" i="22"/>
  <c r="N377" i="22"/>
  <c r="N378" i="22"/>
  <c r="N379" i="22"/>
  <c r="N380" i="22"/>
  <c r="N381" i="22"/>
  <c r="N382" i="22"/>
  <c r="N383" i="22"/>
  <c r="N384" i="22"/>
  <c r="N385" i="22"/>
  <c r="N386" i="22"/>
  <c r="N387" i="22"/>
  <c r="N388" i="22"/>
  <c r="N389" i="22"/>
  <c r="N390" i="22"/>
  <c r="N391" i="22"/>
  <c r="N392" i="22"/>
  <c r="N393" i="22"/>
  <c r="N394" i="22"/>
  <c r="N395" i="22"/>
  <c r="N396" i="22"/>
  <c r="N397" i="22"/>
  <c r="N398" i="22"/>
  <c r="N399" i="22"/>
  <c r="N400" i="22"/>
  <c r="N401" i="22"/>
  <c r="N402" i="22"/>
  <c r="N403" i="22"/>
  <c r="N404" i="22"/>
  <c r="N405" i="22"/>
  <c r="N406" i="22"/>
  <c r="N407" i="22"/>
  <c r="N408" i="22"/>
  <c r="N409" i="22"/>
  <c r="N410" i="22"/>
  <c r="N411" i="22"/>
  <c r="N412" i="22"/>
  <c r="N413" i="22"/>
  <c r="N414" i="22"/>
  <c r="N415" i="22"/>
  <c r="N416" i="22"/>
  <c r="N417" i="22"/>
  <c r="N418" i="22"/>
  <c r="N419" i="22"/>
  <c r="N420" i="22"/>
  <c r="N421" i="22"/>
  <c r="N422" i="22"/>
  <c r="N423" i="22"/>
  <c r="N424" i="22"/>
  <c r="N425" i="22"/>
  <c r="N426" i="22"/>
  <c r="N427" i="22"/>
  <c r="N428" i="22"/>
  <c r="N429" i="22"/>
  <c r="N430" i="22"/>
  <c r="N431" i="22"/>
  <c r="N432" i="22"/>
  <c r="N433" i="22"/>
  <c r="N434" i="22"/>
  <c r="N435" i="22"/>
  <c r="N436" i="22"/>
  <c r="AD18" i="22"/>
  <c r="AD17" i="22"/>
  <c r="AD16" i="22"/>
  <c r="AD15" i="22"/>
  <c r="AD14" i="22"/>
  <c r="AD13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76" i="22"/>
  <c r="U77" i="22"/>
  <c r="U78" i="22"/>
  <c r="U79" i="22"/>
  <c r="U80" i="22"/>
  <c r="U81" i="22"/>
  <c r="U82" i="22"/>
  <c r="U83" i="22"/>
  <c r="U84" i="22"/>
  <c r="U85" i="22"/>
  <c r="U86" i="22"/>
  <c r="U87" i="22"/>
  <c r="U88" i="22"/>
  <c r="U89" i="22"/>
  <c r="U90" i="22"/>
  <c r="U91" i="22"/>
  <c r="U92" i="22"/>
  <c r="U93" i="22"/>
  <c r="U94" i="22"/>
  <c r="U95" i="22"/>
  <c r="U96" i="22"/>
  <c r="U97" i="22"/>
  <c r="U98" i="22"/>
  <c r="U99" i="22"/>
  <c r="U100" i="22"/>
  <c r="U101" i="22"/>
  <c r="U102" i="22"/>
  <c r="U103" i="22"/>
  <c r="U104" i="22"/>
  <c r="U105" i="22"/>
  <c r="U106" i="22"/>
  <c r="U107" i="22"/>
  <c r="U108" i="22"/>
  <c r="U109" i="22"/>
  <c r="U110" i="22"/>
  <c r="U111" i="22"/>
  <c r="U112" i="22"/>
  <c r="U113" i="22"/>
  <c r="U114" i="22"/>
  <c r="U115" i="22"/>
  <c r="U116" i="22"/>
  <c r="U117" i="22"/>
  <c r="U118" i="22"/>
  <c r="U119" i="22"/>
  <c r="U120" i="22"/>
  <c r="U121" i="22"/>
  <c r="U122" i="22"/>
  <c r="U123" i="22"/>
  <c r="U124" i="22"/>
  <c r="U125" i="22"/>
  <c r="U126" i="22"/>
  <c r="U127" i="22"/>
  <c r="U128" i="22"/>
  <c r="U129" i="22"/>
  <c r="U130" i="22"/>
  <c r="U131" i="22"/>
  <c r="U132" i="22"/>
  <c r="U133" i="22"/>
  <c r="U134" i="22"/>
  <c r="U135" i="22"/>
  <c r="U136" i="22"/>
  <c r="U137" i="22"/>
  <c r="U138" i="22"/>
  <c r="U139" i="22"/>
  <c r="U140" i="22"/>
  <c r="U141" i="22"/>
  <c r="U142" i="22"/>
  <c r="U143" i="22"/>
  <c r="U144" i="22"/>
  <c r="U145" i="22"/>
  <c r="U146" i="22"/>
  <c r="U147" i="22"/>
  <c r="U148" i="22"/>
  <c r="U149" i="22"/>
  <c r="U150" i="22"/>
  <c r="U151" i="22"/>
  <c r="U152" i="22"/>
  <c r="U153" i="22"/>
  <c r="U154" i="22"/>
  <c r="U155" i="22"/>
  <c r="U156" i="22"/>
  <c r="U157" i="22"/>
  <c r="U158" i="22"/>
  <c r="U159" i="22"/>
  <c r="U160" i="22"/>
  <c r="U161" i="22"/>
  <c r="U162" i="22"/>
  <c r="U163" i="22"/>
  <c r="U164" i="22"/>
  <c r="U165" i="22"/>
  <c r="U166" i="22"/>
  <c r="U167" i="22"/>
  <c r="U168" i="22"/>
  <c r="U169" i="22"/>
  <c r="U170" i="22"/>
  <c r="U171" i="22"/>
  <c r="U172" i="22"/>
  <c r="U173" i="22"/>
  <c r="U174" i="22"/>
  <c r="U175" i="22"/>
  <c r="U176" i="22"/>
  <c r="U177" i="22"/>
  <c r="U178" i="22"/>
  <c r="U179" i="22"/>
  <c r="U180" i="22"/>
  <c r="U181" i="22"/>
  <c r="U182" i="22"/>
  <c r="U183" i="22"/>
  <c r="U184" i="22"/>
  <c r="U185" i="22"/>
  <c r="U186" i="22"/>
  <c r="U187" i="22"/>
  <c r="U188" i="22"/>
  <c r="U189" i="22"/>
  <c r="U190" i="22"/>
  <c r="U191" i="22"/>
  <c r="U192" i="22"/>
  <c r="U193" i="22"/>
  <c r="U194" i="22"/>
  <c r="U195" i="22"/>
  <c r="U196" i="22"/>
  <c r="U197" i="22"/>
  <c r="U198" i="22"/>
  <c r="U199" i="22"/>
  <c r="U200" i="22"/>
  <c r="U201" i="22"/>
  <c r="U202" i="22"/>
  <c r="U203" i="22"/>
  <c r="U204" i="22"/>
  <c r="U205" i="22"/>
  <c r="U206" i="22"/>
  <c r="U207" i="22"/>
  <c r="U208" i="22"/>
  <c r="U209" i="22"/>
  <c r="U210" i="22"/>
  <c r="U211" i="22"/>
  <c r="U212" i="22"/>
  <c r="U213" i="22"/>
  <c r="U214" i="22"/>
  <c r="U215" i="22"/>
  <c r="U216" i="22"/>
  <c r="U217" i="22"/>
  <c r="U218" i="22"/>
  <c r="U219" i="22"/>
  <c r="U220" i="22"/>
  <c r="U221" i="22"/>
  <c r="U222" i="22"/>
  <c r="U223" i="22"/>
  <c r="U224" i="22"/>
  <c r="U225" i="22"/>
  <c r="U226" i="22"/>
  <c r="U227" i="22"/>
  <c r="U228" i="22"/>
  <c r="U229" i="22"/>
  <c r="U230" i="22"/>
  <c r="U231" i="22"/>
  <c r="U232" i="22"/>
  <c r="U233" i="22"/>
  <c r="U234" i="22"/>
  <c r="U235" i="22"/>
  <c r="U236" i="22"/>
  <c r="U237" i="22"/>
  <c r="U238" i="22"/>
  <c r="U239" i="22"/>
  <c r="U240" i="22"/>
  <c r="U241" i="22"/>
  <c r="U242" i="22"/>
  <c r="U243" i="22"/>
  <c r="U244" i="22"/>
  <c r="U245" i="22"/>
  <c r="U246" i="22"/>
  <c r="U247" i="22"/>
  <c r="U248" i="22"/>
  <c r="U249" i="22"/>
  <c r="U250" i="22"/>
  <c r="U251" i="22"/>
  <c r="U252" i="22"/>
  <c r="U253" i="22"/>
  <c r="U254" i="22"/>
  <c r="U255" i="22"/>
  <c r="U256" i="22"/>
  <c r="U257" i="22"/>
  <c r="U258" i="22"/>
  <c r="U259" i="22"/>
  <c r="U260" i="22"/>
  <c r="U261" i="22"/>
  <c r="U262" i="22"/>
  <c r="U263" i="22"/>
  <c r="U264" i="22"/>
  <c r="U265" i="22"/>
  <c r="U266" i="22"/>
  <c r="U267" i="22"/>
  <c r="U268" i="22"/>
  <c r="U269" i="22"/>
  <c r="U270" i="22"/>
  <c r="U271" i="22"/>
  <c r="U272" i="22"/>
  <c r="U273" i="22"/>
  <c r="U274" i="22"/>
  <c r="U275" i="22"/>
  <c r="U276" i="22"/>
  <c r="U277" i="22"/>
  <c r="U278" i="22"/>
  <c r="U279" i="22"/>
  <c r="U280" i="22"/>
  <c r="U281" i="22"/>
  <c r="U282" i="22"/>
  <c r="U283" i="22"/>
  <c r="U284" i="22"/>
  <c r="U285" i="22"/>
  <c r="U286" i="22"/>
  <c r="U287" i="22"/>
  <c r="U288" i="22"/>
  <c r="U289" i="22"/>
  <c r="U290" i="22"/>
  <c r="U291" i="22"/>
  <c r="U292" i="22"/>
  <c r="U293" i="22"/>
  <c r="U294" i="22"/>
  <c r="U295" i="22"/>
  <c r="U296" i="22"/>
  <c r="U297" i="22"/>
  <c r="U298" i="22"/>
  <c r="U299" i="22"/>
  <c r="U300" i="22"/>
  <c r="U301" i="22"/>
  <c r="U302" i="22"/>
  <c r="U303" i="22"/>
  <c r="U304" i="22"/>
  <c r="U305" i="22"/>
  <c r="U306" i="22"/>
  <c r="U307" i="22"/>
  <c r="U308" i="22"/>
  <c r="U309" i="22"/>
  <c r="U313" i="22"/>
  <c r="U314" i="22"/>
  <c r="U315" i="22"/>
  <c r="U316" i="22"/>
  <c r="U317" i="22"/>
  <c r="U318" i="22"/>
  <c r="U319" i="22"/>
  <c r="U320" i="22"/>
  <c r="U321" i="22"/>
  <c r="U322" i="22"/>
  <c r="U323" i="22"/>
  <c r="U324" i="22"/>
  <c r="U325" i="22"/>
  <c r="U326" i="22"/>
  <c r="U328" i="22"/>
  <c r="U329" i="22"/>
  <c r="U330" i="22"/>
  <c r="U331" i="22"/>
  <c r="U332" i="22"/>
  <c r="U333" i="22"/>
  <c r="U334" i="22"/>
  <c r="U335" i="22"/>
  <c r="U336" i="22"/>
  <c r="U337" i="22"/>
  <c r="U338" i="22"/>
  <c r="U339" i="22"/>
  <c r="U340" i="22"/>
  <c r="U341" i="22"/>
  <c r="U342" i="22"/>
  <c r="U343" i="22"/>
  <c r="U344" i="22"/>
  <c r="U345" i="22"/>
  <c r="U346" i="22"/>
  <c r="U347" i="22"/>
  <c r="U348" i="22"/>
  <c r="U349" i="22"/>
  <c r="U350" i="22"/>
  <c r="U351" i="22"/>
  <c r="U352" i="22"/>
  <c r="U353" i="22"/>
  <c r="U354" i="22"/>
  <c r="U355" i="22"/>
  <c r="U356" i="22"/>
  <c r="U357" i="22"/>
  <c r="U358" i="22"/>
  <c r="U359" i="22"/>
  <c r="U360" i="22"/>
  <c r="U361" i="22"/>
  <c r="U362" i="22"/>
  <c r="U363" i="22"/>
  <c r="U364" i="22"/>
  <c r="U365" i="22"/>
  <c r="U366" i="22"/>
  <c r="U367" i="22"/>
  <c r="U368" i="22"/>
  <c r="U369" i="22"/>
  <c r="U370" i="22"/>
  <c r="U371" i="22"/>
  <c r="U372" i="22"/>
  <c r="U373" i="22"/>
  <c r="U374" i="22"/>
  <c r="U375" i="22"/>
  <c r="U376" i="22"/>
  <c r="U377" i="22"/>
  <c r="U378" i="22"/>
  <c r="U379" i="22"/>
  <c r="U380" i="22"/>
  <c r="U381" i="22"/>
  <c r="U382" i="22"/>
  <c r="U383" i="22"/>
  <c r="U384" i="22"/>
  <c r="U385" i="22"/>
  <c r="U386" i="22"/>
  <c r="U387" i="22"/>
  <c r="U388" i="22"/>
  <c r="U389" i="22"/>
  <c r="U390" i="22"/>
  <c r="U391" i="22"/>
  <c r="U392" i="22"/>
  <c r="U393" i="22"/>
  <c r="U394" i="22"/>
  <c r="U395" i="22"/>
  <c r="U396" i="22"/>
  <c r="U397" i="22"/>
  <c r="U398" i="22"/>
  <c r="U399" i="22"/>
  <c r="U400" i="22"/>
  <c r="U401" i="22"/>
  <c r="U402" i="22"/>
  <c r="U403" i="22"/>
  <c r="U404" i="22"/>
  <c r="U405" i="22"/>
  <c r="U406" i="22"/>
  <c r="U407" i="22"/>
  <c r="U408" i="22"/>
  <c r="U409" i="22"/>
  <c r="U410" i="22"/>
  <c r="U411" i="22"/>
  <c r="U412" i="22"/>
  <c r="U413" i="22"/>
  <c r="U414" i="22"/>
  <c r="U415" i="22"/>
  <c r="U416" i="22"/>
  <c r="U417" i="22"/>
  <c r="U418" i="22"/>
  <c r="U419" i="22"/>
  <c r="U420" i="22"/>
  <c r="U421" i="22"/>
  <c r="U422" i="22"/>
  <c r="U423" i="22"/>
  <c r="U424" i="22"/>
  <c r="U425" i="22"/>
  <c r="U426" i="22"/>
  <c r="U427" i="22"/>
  <c r="U428" i="22"/>
  <c r="U429" i="22"/>
  <c r="U430" i="22"/>
  <c r="U431" i="22"/>
  <c r="U432" i="22"/>
  <c r="U433" i="22"/>
  <c r="U434" i="22"/>
  <c r="U435" i="22"/>
  <c r="U436" i="22"/>
  <c r="AC10" i="22"/>
  <c r="AC9" i="22"/>
  <c r="AC8" i="22"/>
  <c r="AC7" i="22"/>
  <c r="AC6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7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5" i="22"/>
  <c r="Q126" i="22"/>
  <c r="Q127" i="22"/>
  <c r="Q128" i="22"/>
  <c r="Q129" i="22"/>
  <c r="Q130" i="22"/>
  <c r="Q131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147" i="22"/>
  <c r="Q148" i="22"/>
  <c r="Q149" i="22"/>
  <c r="Q150" i="22"/>
  <c r="Q151" i="22"/>
  <c r="Q152" i="22"/>
  <c r="Q153" i="22"/>
  <c r="Q154" i="22"/>
  <c r="Q155" i="22"/>
  <c r="Q156" i="22"/>
  <c r="Q157" i="22"/>
  <c r="Q158" i="22"/>
  <c r="Q159" i="22"/>
  <c r="Q160" i="22"/>
  <c r="Q161" i="22"/>
  <c r="Q162" i="22"/>
  <c r="Q163" i="22"/>
  <c r="Q164" i="22"/>
  <c r="Q165" i="22"/>
  <c r="Q166" i="22"/>
  <c r="Q167" i="22"/>
  <c r="Q168" i="22"/>
  <c r="Q169" i="22"/>
  <c r="Q170" i="22"/>
  <c r="Q171" i="22"/>
  <c r="Q172" i="22"/>
  <c r="Q173" i="22"/>
  <c r="Q174" i="22"/>
  <c r="Q175" i="22"/>
  <c r="Q176" i="22"/>
  <c r="Q177" i="22"/>
  <c r="Q178" i="22"/>
  <c r="Q179" i="22"/>
  <c r="Q180" i="22"/>
  <c r="Q181" i="22"/>
  <c r="Q182" i="22"/>
  <c r="Q183" i="22"/>
  <c r="Q184" i="22"/>
  <c r="Q185" i="22"/>
  <c r="Q186" i="22"/>
  <c r="Q187" i="22"/>
  <c r="Q188" i="22"/>
  <c r="Q189" i="22"/>
  <c r="Q190" i="22"/>
  <c r="Q191" i="22"/>
  <c r="Q192" i="22"/>
  <c r="Q193" i="22"/>
  <c r="Q194" i="22"/>
  <c r="Q195" i="22"/>
  <c r="Q196" i="22"/>
  <c r="Q197" i="22"/>
  <c r="Q198" i="22"/>
  <c r="Q199" i="22"/>
  <c r="Q200" i="22"/>
  <c r="Q201" i="22"/>
  <c r="Q202" i="22"/>
  <c r="Q203" i="22"/>
  <c r="Q204" i="22"/>
  <c r="Q205" i="22"/>
  <c r="Q206" i="22"/>
  <c r="Q207" i="22"/>
  <c r="Q208" i="22"/>
  <c r="Q209" i="22"/>
  <c r="Q210" i="22"/>
  <c r="Q211" i="22"/>
  <c r="Q212" i="22"/>
  <c r="Q213" i="22"/>
  <c r="Q214" i="22"/>
  <c r="Q215" i="22"/>
  <c r="Q216" i="22"/>
  <c r="Q217" i="22"/>
  <c r="Q218" i="22"/>
  <c r="Q219" i="22"/>
  <c r="Q220" i="22"/>
  <c r="Q221" i="22"/>
  <c r="Q222" i="22"/>
  <c r="Q223" i="22"/>
  <c r="Q224" i="22"/>
  <c r="Q225" i="22"/>
  <c r="Q226" i="22"/>
  <c r="Q227" i="22"/>
  <c r="Q228" i="22"/>
  <c r="Q229" i="22"/>
  <c r="Q230" i="22"/>
  <c r="Q231" i="22"/>
  <c r="Q232" i="22"/>
  <c r="Q233" i="22"/>
  <c r="Q234" i="22"/>
  <c r="Q235" i="22"/>
  <c r="Q236" i="22"/>
  <c r="Q237" i="22"/>
  <c r="Q238" i="22"/>
  <c r="Q239" i="22"/>
  <c r="Q240" i="22"/>
  <c r="Q241" i="22"/>
  <c r="Q242" i="22"/>
  <c r="Q243" i="22"/>
  <c r="Q244" i="22"/>
  <c r="Q245" i="22"/>
  <c r="Q246" i="22"/>
  <c r="Q247" i="22"/>
  <c r="Q248" i="22"/>
  <c r="Q249" i="22"/>
  <c r="Q250" i="22"/>
  <c r="Q251" i="22"/>
  <c r="Q252" i="22"/>
  <c r="Q253" i="22"/>
  <c r="Q254" i="22"/>
  <c r="Q255" i="22"/>
  <c r="Q256" i="22"/>
  <c r="Q257" i="22"/>
  <c r="Q258" i="22"/>
  <c r="Q259" i="22"/>
  <c r="Q260" i="22"/>
  <c r="Q261" i="22"/>
  <c r="Q262" i="22"/>
  <c r="Q263" i="22"/>
  <c r="Q264" i="22"/>
  <c r="Q265" i="22"/>
  <c r="Q266" i="22"/>
  <c r="Q267" i="22"/>
  <c r="Q268" i="22"/>
  <c r="Q269" i="22"/>
  <c r="Q270" i="22"/>
  <c r="Q271" i="22"/>
  <c r="Q272" i="22"/>
  <c r="Q273" i="22"/>
  <c r="Q274" i="22"/>
  <c r="Q275" i="22"/>
  <c r="Q276" i="22"/>
  <c r="Q277" i="22"/>
  <c r="Q278" i="22"/>
  <c r="Q279" i="22"/>
  <c r="Q280" i="22"/>
  <c r="Q281" i="22"/>
  <c r="Q282" i="22"/>
  <c r="Q283" i="22"/>
  <c r="Q284" i="22"/>
  <c r="Q285" i="22"/>
  <c r="Q286" i="22"/>
  <c r="Q287" i="22"/>
  <c r="Q288" i="22"/>
  <c r="Q289" i="22"/>
  <c r="Q290" i="22"/>
  <c r="Q291" i="22"/>
  <c r="Q292" i="22"/>
  <c r="Q293" i="22"/>
  <c r="Q294" i="22"/>
  <c r="Q295" i="22"/>
  <c r="Q296" i="22"/>
  <c r="Q297" i="22"/>
  <c r="Q298" i="22"/>
  <c r="Q299" i="22"/>
  <c r="Q300" i="22"/>
  <c r="Q301" i="22"/>
  <c r="Q302" i="22"/>
  <c r="Q303" i="22"/>
  <c r="Q304" i="22"/>
  <c r="Q305" i="22"/>
  <c r="Q306" i="22"/>
  <c r="Q307" i="22"/>
  <c r="Q308" i="22"/>
  <c r="Q309" i="22"/>
  <c r="Q313" i="22"/>
  <c r="Q314" i="22"/>
  <c r="Q315" i="22"/>
  <c r="Q316" i="22"/>
  <c r="Q317" i="22"/>
  <c r="Q318" i="22"/>
  <c r="Q319" i="22"/>
  <c r="Q320" i="22"/>
  <c r="Q321" i="22"/>
  <c r="Q322" i="22"/>
  <c r="Q323" i="22"/>
  <c r="Q324" i="22"/>
  <c r="Q325" i="22"/>
  <c r="Q326" i="22"/>
  <c r="Q328" i="22"/>
  <c r="Q329" i="22"/>
  <c r="Q330" i="22"/>
  <c r="Q331" i="22"/>
  <c r="Q332" i="22"/>
  <c r="Q333" i="22"/>
  <c r="Q334" i="22"/>
  <c r="Q335" i="22"/>
  <c r="Q336" i="22"/>
  <c r="Q337" i="22"/>
  <c r="Q338" i="22"/>
  <c r="Q339" i="22"/>
  <c r="Q340" i="22"/>
  <c r="Q341" i="22"/>
  <c r="Q342" i="22"/>
  <c r="Q343" i="22"/>
  <c r="Q344" i="22"/>
  <c r="Q345" i="22"/>
  <c r="Q346" i="22"/>
  <c r="Q347" i="22"/>
  <c r="Q348" i="22"/>
  <c r="Q349" i="22"/>
  <c r="Q350" i="22"/>
  <c r="Q351" i="22"/>
  <c r="Q352" i="22"/>
  <c r="Q353" i="22"/>
  <c r="Q354" i="22"/>
  <c r="Q355" i="22"/>
  <c r="Q356" i="22"/>
  <c r="Q357" i="22"/>
  <c r="Q358" i="22"/>
  <c r="Q359" i="22"/>
  <c r="Q360" i="22"/>
  <c r="Q361" i="22"/>
  <c r="Q362" i="22"/>
  <c r="Q363" i="22"/>
  <c r="Q364" i="22"/>
  <c r="Q365" i="22"/>
  <c r="Q366" i="22"/>
  <c r="Q367" i="22"/>
  <c r="Q368" i="22"/>
  <c r="Q369" i="22"/>
  <c r="Q370" i="22"/>
  <c r="Q371" i="22"/>
  <c r="Q372" i="22"/>
  <c r="Q373" i="22"/>
  <c r="Q374" i="22"/>
  <c r="Q375" i="22"/>
  <c r="Q376" i="22"/>
  <c r="Q377" i="22"/>
  <c r="Q378" i="22"/>
  <c r="Q379" i="22"/>
  <c r="Q380" i="22"/>
  <c r="Q381" i="22"/>
  <c r="Q382" i="22"/>
  <c r="Q383" i="22"/>
  <c r="Q384" i="22"/>
  <c r="Q385" i="22"/>
  <c r="Q386" i="22"/>
  <c r="Q387" i="22"/>
  <c r="Q388" i="22"/>
  <c r="Q389" i="22"/>
  <c r="Q390" i="22"/>
  <c r="Q391" i="22"/>
  <c r="Q392" i="22"/>
  <c r="Q393" i="22"/>
  <c r="Q394" i="22"/>
  <c r="Q395" i="22"/>
  <c r="Q396" i="22"/>
  <c r="Q397" i="22"/>
  <c r="Q398" i="22"/>
  <c r="Q399" i="22"/>
  <c r="Q400" i="22"/>
  <c r="Q401" i="22"/>
  <c r="Q402" i="22"/>
  <c r="Q403" i="22"/>
  <c r="Q404" i="22"/>
  <c r="Q405" i="22"/>
  <c r="Q406" i="22"/>
  <c r="Q407" i="22"/>
  <c r="Q408" i="22"/>
  <c r="Q409" i="22"/>
  <c r="Q410" i="22"/>
  <c r="Q411" i="22"/>
  <c r="Q412" i="22"/>
  <c r="Q413" i="22"/>
  <c r="Q414" i="22"/>
  <c r="Q415" i="22"/>
  <c r="Q416" i="22"/>
  <c r="Q417" i="22"/>
  <c r="Q418" i="22"/>
  <c r="Q419" i="22"/>
  <c r="Q420" i="22"/>
  <c r="Q421" i="22"/>
  <c r="Q422" i="22"/>
  <c r="Q423" i="22"/>
  <c r="Q424" i="22"/>
  <c r="Q425" i="22"/>
  <c r="Q426" i="22"/>
  <c r="Q427" i="22"/>
  <c r="Q428" i="22"/>
  <c r="Q429" i="22"/>
  <c r="Q430" i="22"/>
  <c r="Q431" i="22"/>
  <c r="Q432" i="22"/>
  <c r="Q433" i="22"/>
  <c r="Q434" i="22"/>
  <c r="Q435" i="22"/>
  <c r="Q436" i="22"/>
  <c r="AB11" i="22"/>
  <c r="AB10" i="22"/>
  <c r="AB9" i="22"/>
  <c r="AB8" i="22"/>
  <c r="AB7" i="22"/>
  <c r="AB6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89" i="22"/>
  <c r="M290" i="22"/>
  <c r="M291" i="22"/>
  <c r="M292" i="22"/>
  <c r="M293" i="22"/>
  <c r="M294" i="22"/>
  <c r="M295" i="22"/>
  <c r="M296" i="22"/>
  <c r="M297" i="22"/>
  <c r="M298" i="22"/>
  <c r="M299" i="22"/>
  <c r="M300" i="22"/>
  <c r="M301" i="22"/>
  <c r="M302" i="22"/>
  <c r="M303" i="22"/>
  <c r="M304" i="22"/>
  <c r="M305" i="22"/>
  <c r="M306" i="22"/>
  <c r="M307" i="22"/>
  <c r="M308" i="22"/>
  <c r="M309" i="22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8" i="22"/>
  <c r="M329" i="22"/>
  <c r="M330" i="22"/>
  <c r="M331" i="22"/>
  <c r="M332" i="22"/>
  <c r="M333" i="22"/>
  <c r="M334" i="22"/>
  <c r="M335" i="22"/>
  <c r="M336" i="22"/>
  <c r="M337" i="22"/>
  <c r="M338" i="22"/>
  <c r="M339" i="22"/>
  <c r="M340" i="22"/>
  <c r="M341" i="22"/>
  <c r="M342" i="22"/>
  <c r="M343" i="22"/>
  <c r="M344" i="22"/>
  <c r="M345" i="22"/>
  <c r="M346" i="22"/>
  <c r="M347" i="22"/>
  <c r="M348" i="22"/>
  <c r="M349" i="22"/>
  <c r="M350" i="22"/>
  <c r="M351" i="22"/>
  <c r="M352" i="22"/>
  <c r="M353" i="22"/>
  <c r="M354" i="22"/>
  <c r="M355" i="22"/>
  <c r="M356" i="22"/>
  <c r="M357" i="22"/>
  <c r="M358" i="22"/>
  <c r="M359" i="22"/>
  <c r="M360" i="22"/>
  <c r="M361" i="22"/>
  <c r="M362" i="22"/>
  <c r="M363" i="22"/>
  <c r="M364" i="22"/>
  <c r="M365" i="22"/>
  <c r="M366" i="22"/>
  <c r="M367" i="22"/>
  <c r="M368" i="22"/>
  <c r="M369" i="22"/>
  <c r="M370" i="22"/>
  <c r="M371" i="22"/>
  <c r="M372" i="22"/>
  <c r="M373" i="22"/>
  <c r="M374" i="22"/>
  <c r="M375" i="22"/>
  <c r="M376" i="22"/>
  <c r="M377" i="22"/>
  <c r="M378" i="22"/>
  <c r="M379" i="22"/>
  <c r="M380" i="22"/>
  <c r="M381" i="22"/>
  <c r="M382" i="22"/>
  <c r="M383" i="22"/>
  <c r="M384" i="22"/>
  <c r="M385" i="22"/>
  <c r="M386" i="22"/>
  <c r="M387" i="22"/>
  <c r="M388" i="22"/>
  <c r="M389" i="22"/>
  <c r="M390" i="22"/>
  <c r="M391" i="22"/>
  <c r="M392" i="22"/>
  <c r="M393" i="22"/>
  <c r="M394" i="22"/>
  <c r="M395" i="22"/>
  <c r="M396" i="22"/>
  <c r="M397" i="22"/>
  <c r="M398" i="22"/>
  <c r="M399" i="22"/>
  <c r="M400" i="22"/>
  <c r="M401" i="22"/>
  <c r="M402" i="22"/>
  <c r="M403" i="22"/>
  <c r="M404" i="22"/>
  <c r="M405" i="22"/>
  <c r="M406" i="22"/>
  <c r="M407" i="22"/>
  <c r="M408" i="22"/>
  <c r="M409" i="22"/>
  <c r="M410" i="22"/>
  <c r="M411" i="22"/>
  <c r="M412" i="22"/>
  <c r="M413" i="22"/>
  <c r="M414" i="22"/>
  <c r="M415" i="22"/>
  <c r="M416" i="22"/>
  <c r="M417" i="22"/>
  <c r="M418" i="22"/>
  <c r="M419" i="22"/>
  <c r="M420" i="22"/>
  <c r="M421" i="22"/>
  <c r="M422" i="22"/>
  <c r="M423" i="22"/>
  <c r="M424" i="22"/>
  <c r="M425" i="22"/>
  <c r="M426" i="22"/>
  <c r="M427" i="22"/>
  <c r="M428" i="22"/>
  <c r="M429" i="22"/>
  <c r="M430" i="22"/>
  <c r="M431" i="22"/>
  <c r="M432" i="22"/>
  <c r="M433" i="22"/>
  <c r="M434" i="22"/>
  <c r="M435" i="22"/>
  <c r="M436" i="22"/>
  <c r="AA11" i="22"/>
  <c r="AA10" i="22"/>
  <c r="AA9" i="22"/>
  <c r="AA8" i="22"/>
  <c r="AA7" i="22"/>
  <c r="AA6" i="22"/>
  <c r="AM6" i="20"/>
  <c r="AM7" i="20"/>
  <c r="AM8" i="20"/>
  <c r="AM9" i="20"/>
  <c r="AM10" i="20"/>
  <c r="AM11" i="20"/>
  <c r="AM12" i="20"/>
  <c r="AM13" i="20"/>
  <c r="AM14" i="20"/>
  <c r="AM15" i="20"/>
  <c r="AM16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43" i="20"/>
  <c r="AM44" i="20"/>
  <c r="AM45" i="20"/>
  <c r="AM46" i="20"/>
  <c r="AM47" i="20"/>
  <c r="AM48" i="20"/>
  <c r="AM49" i="20"/>
  <c r="AM50" i="20"/>
  <c r="AM51" i="20"/>
  <c r="AM52" i="20"/>
  <c r="AM53" i="20"/>
  <c r="AM54" i="20"/>
  <c r="AM55" i="20"/>
  <c r="AM56" i="20"/>
  <c r="AM57" i="20"/>
  <c r="AM58" i="20"/>
  <c r="AM59" i="20"/>
  <c r="AM60" i="20"/>
  <c r="AM61" i="20"/>
  <c r="AM62" i="20"/>
  <c r="AM63" i="20"/>
  <c r="AM64" i="20"/>
  <c r="AM65" i="20"/>
  <c r="AM66" i="20"/>
  <c r="AM67" i="20"/>
  <c r="AM68" i="20"/>
  <c r="AM69" i="20"/>
  <c r="AM70" i="20"/>
  <c r="AM71" i="20"/>
  <c r="AM72" i="20"/>
  <c r="AM73" i="20"/>
  <c r="AM74" i="20"/>
  <c r="AM75" i="20"/>
  <c r="AM76" i="20"/>
  <c r="AM77" i="20"/>
  <c r="AM78" i="20"/>
  <c r="AM79" i="20"/>
  <c r="AM80" i="20"/>
  <c r="AM81" i="20"/>
  <c r="AM82" i="20"/>
  <c r="AM83" i="20"/>
  <c r="AM84" i="20"/>
  <c r="AM85" i="20"/>
  <c r="AM86" i="20"/>
  <c r="AM87" i="20"/>
  <c r="AM88" i="20"/>
  <c r="AM89" i="20"/>
  <c r="AM90" i="20"/>
  <c r="AM91" i="20"/>
  <c r="AM92" i="20"/>
  <c r="AM93" i="20"/>
  <c r="AM94" i="20"/>
  <c r="AM95" i="20"/>
  <c r="AM96" i="20"/>
  <c r="AM97" i="20"/>
  <c r="AM98" i="20"/>
  <c r="AM99" i="20"/>
  <c r="AM100" i="20"/>
  <c r="AM101" i="20"/>
  <c r="AM102" i="20"/>
  <c r="AM103" i="20"/>
  <c r="AM104" i="20"/>
  <c r="AM105" i="20"/>
  <c r="AM106" i="20"/>
  <c r="AM107" i="20"/>
  <c r="AM108" i="20"/>
  <c r="AM109" i="20"/>
  <c r="AM110" i="20"/>
  <c r="AM111" i="20"/>
  <c r="AM112" i="20"/>
  <c r="AM113" i="20"/>
  <c r="AM114" i="20"/>
  <c r="AM115" i="20"/>
  <c r="AM116" i="20"/>
  <c r="AM117" i="20"/>
  <c r="AM118" i="20"/>
  <c r="AM119" i="20"/>
  <c r="AM120" i="20"/>
  <c r="AM121" i="20"/>
  <c r="AM122" i="20"/>
  <c r="AM123" i="20"/>
  <c r="AM124" i="20"/>
  <c r="AM125" i="20"/>
  <c r="AM126" i="20"/>
  <c r="AM127" i="20"/>
  <c r="AM128" i="20"/>
  <c r="AM129" i="20"/>
  <c r="AM130" i="20"/>
  <c r="AM131" i="20"/>
  <c r="AM132" i="20"/>
  <c r="AM133" i="20"/>
  <c r="AM134" i="20"/>
  <c r="AM135" i="20"/>
  <c r="AM136" i="20"/>
  <c r="AM137" i="20"/>
  <c r="AM138" i="20"/>
  <c r="AM139" i="20"/>
  <c r="AM140" i="20"/>
  <c r="AM141" i="20"/>
  <c r="AM142" i="20"/>
  <c r="AM143" i="20"/>
  <c r="AM144" i="20"/>
  <c r="AM145" i="20"/>
  <c r="AM146" i="20"/>
  <c r="AM147" i="20"/>
  <c r="AM148" i="20"/>
  <c r="AM149" i="20"/>
  <c r="AM150" i="20"/>
  <c r="AM151" i="20"/>
  <c r="AM152" i="20"/>
  <c r="AM153" i="20"/>
  <c r="AM154" i="20"/>
  <c r="AM155" i="20"/>
  <c r="AM156" i="20"/>
  <c r="AM157" i="20"/>
  <c r="AM158" i="20"/>
  <c r="AM159" i="20"/>
  <c r="AM160" i="20"/>
  <c r="AM161" i="20"/>
  <c r="AM162" i="20"/>
  <c r="AM163" i="20"/>
  <c r="AM164" i="20"/>
  <c r="AM165" i="20"/>
  <c r="AM166" i="20"/>
  <c r="AM167" i="20"/>
  <c r="AM168" i="20"/>
  <c r="AM169" i="20"/>
  <c r="AM170" i="20"/>
  <c r="AM171" i="20"/>
  <c r="AM172" i="20"/>
  <c r="AM173" i="20"/>
  <c r="AM174" i="20"/>
  <c r="AM175" i="20"/>
  <c r="AM176" i="20"/>
  <c r="AM177" i="20"/>
  <c r="AM178" i="20"/>
  <c r="AM179" i="20"/>
  <c r="AM180" i="20"/>
  <c r="AM181" i="20"/>
  <c r="AM182" i="20"/>
  <c r="AM183" i="20"/>
  <c r="AM184" i="20"/>
  <c r="AM185" i="20"/>
  <c r="AM186" i="20"/>
  <c r="AM187" i="20"/>
  <c r="AM188" i="20"/>
  <c r="AM189" i="20"/>
  <c r="AM190" i="20"/>
  <c r="AM191" i="20"/>
  <c r="AM192" i="20"/>
  <c r="AM193" i="20"/>
  <c r="AM194" i="20"/>
  <c r="AM195" i="20"/>
  <c r="AM196" i="20"/>
  <c r="AM197" i="20"/>
  <c r="AM198" i="20"/>
  <c r="AM199" i="20"/>
  <c r="AM200" i="20"/>
  <c r="AM201" i="20"/>
  <c r="AM202" i="20"/>
  <c r="AM203" i="20"/>
  <c r="AM204" i="20"/>
  <c r="AM205" i="20"/>
  <c r="AM206" i="20"/>
  <c r="AM207" i="20"/>
  <c r="AM208" i="20"/>
  <c r="AM209" i="20"/>
  <c r="AM210" i="20"/>
  <c r="AM211" i="20"/>
  <c r="AM212" i="20"/>
  <c r="AM213" i="20"/>
  <c r="AM214" i="20"/>
  <c r="AM215" i="20"/>
  <c r="AM216" i="20"/>
  <c r="AM217" i="20"/>
  <c r="AM218" i="20"/>
  <c r="AM219" i="20"/>
  <c r="AM220" i="20"/>
  <c r="AM221" i="20"/>
  <c r="AM222" i="20"/>
  <c r="AM223" i="20"/>
  <c r="AM224" i="20"/>
  <c r="AM225" i="20"/>
  <c r="AM226" i="20"/>
  <c r="AM227" i="20"/>
  <c r="AM228" i="20"/>
  <c r="AM229" i="20"/>
  <c r="AM230" i="20"/>
  <c r="AM231" i="20"/>
  <c r="AM232" i="20"/>
  <c r="AM233" i="20"/>
  <c r="AM234" i="20"/>
  <c r="AM235" i="20"/>
  <c r="AM236" i="20"/>
  <c r="AM237" i="20"/>
  <c r="AM238" i="20"/>
  <c r="AM239" i="20"/>
  <c r="AM240" i="20"/>
  <c r="AM241" i="20"/>
  <c r="AM242" i="20"/>
  <c r="AM243" i="20"/>
  <c r="AM244" i="20"/>
  <c r="AM245" i="20"/>
  <c r="AM246" i="20"/>
  <c r="AM247" i="20"/>
  <c r="AM248" i="20"/>
  <c r="AM249" i="20"/>
  <c r="AM250" i="20"/>
  <c r="AM251" i="20"/>
  <c r="AM252" i="20"/>
  <c r="AM253" i="20"/>
  <c r="AM254" i="20"/>
  <c r="AM255" i="20"/>
  <c r="AM256" i="20"/>
  <c r="AM257" i="20"/>
  <c r="AM258" i="20"/>
  <c r="AM259" i="20"/>
  <c r="AM260" i="20"/>
  <c r="AM261" i="20"/>
  <c r="AM262" i="20"/>
  <c r="AM263" i="20"/>
  <c r="AM264" i="20"/>
  <c r="AM265" i="20"/>
  <c r="AM266" i="20"/>
  <c r="AM267" i="20"/>
  <c r="AM268" i="20"/>
  <c r="AM269" i="20"/>
  <c r="AM270" i="20"/>
  <c r="AM271" i="20"/>
  <c r="AM272" i="20"/>
  <c r="AM273" i="20"/>
  <c r="AM274" i="20"/>
  <c r="AM275" i="20"/>
  <c r="AM276" i="20"/>
  <c r="AM277" i="20"/>
  <c r="AM278" i="20"/>
  <c r="AM279" i="20"/>
  <c r="AM280" i="20"/>
  <c r="AM281" i="20"/>
  <c r="AM282" i="20"/>
  <c r="AM283" i="20"/>
  <c r="AM284" i="20"/>
  <c r="AM285" i="20"/>
  <c r="AM286" i="20"/>
  <c r="AM287" i="20"/>
  <c r="AM288" i="20"/>
  <c r="AM289" i="20"/>
  <c r="AM290" i="20"/>
  <c r="AM291" i="20"/>
  <c r="AM292" i="20"/>
  <c r="AM293" i="20"/>
  <c r="AM294" i="20"/>
  <c r="AM295" i="20"/>
  <c r="AM296" i="20"/>
  <c r="AM297" i="20"/>
  <c r="AM298" i="20"/>
  <c r="AM299" i="20"/>
  <c r="AM300" i="20"/>
  <c r="AM301" i="20"/>
  <c r="AM302" i="20"/>
  <c r="AM303" i="20"/>
  <c r="AM304" i="20"/>
  <c r="AM305" i="20"/>
  <c r="AM306" i="20"/>
  <c r="AM307" i="20"/>
  <c r="AM308" i="20"/>
  <c r="AM309" i="20"/>
  <c r="AM311" i="20"/>
  <c r="AM312" i="20"/>
  <c r="AM313" i="20"/>
  <c r="AM314" i="20"/>
  <c r="AM315" i="20"/>
  <c r="AM316" i="20"/>
  <c r="AM317" i="20"/>
  <c r="AM318" i="20"/>
  <c r="AM319" i="20"/>
  <c r="AM320" i="20"/>
  <c r="AM321" i="20"/>
  <c r="AM322" i="20"/>
  <c r="AM323" i="20"/>
  <c r="AM324" i="20"/>
  <c r="AM325" i="20"/>
  <c r="AM326" i="20"/>
  <c r="AM327" i="20"/>
  <c r="AM328" i="20"/>
  <c r="AM329" i="20"/>
  <c r="AM330" i="20"/>
  <c r="AM331" i="20"/>
  <c r="AM332" i="20"/>
  <c r="AM333" i="20"/>
  <c r="AM334" i="20"/>
  <c r="AM335" i="20"/>
  <c r="AM336" i="20"/>
  <c r="AM337" i="20"/>
  <c r="AM338" i="20"/>
  <c r="AM339" i="20"/>
  <c r="AM340" i="20"/>
  <c r="AM341" i="20"/>
  <c r="AM342" i="20"/>
  <c r="AM343" i="20"/>
  <c r="AM344" i="20"/>
  <c r="AM345" i="20"/>
  <c r="AM346" i="20"/>
  <c r="AM347" i="20"/>
  <c r="AM348" i="20"/>
  <c r="AM349" i="20"/>
  <c r="AM350" i="20"/>
  <c r="AM351" i="20"/>
  <c r="AM352" i="20"/>
  <c r="AM353" i="20"/>
  <c r="AM354" i="20"/>
  <c r="AM355" i="20"/>
  <c r="AM356" i="20"/>
  <c r="AM357" i="20"/>
  <c r="AM358" i="20"/>
  <c r="AM359" i="20"/>
  <c r="AM360" i="20"/>
  <c r="AM361" i="20"/>
  <c r="AM362" i="20"/>
  <c r="AM363" i="20"/>
  <c r="AM364" i="20"/>
  <c r="AM365" i="20"/>
  <c r="AM366" i="20"/>
  <c r="AM367" i="20"/>
  <c r="AM368" i="20"/>
  <c r="AM369" i="20"/>
  <c r="AM370" i="20"/>
  <c r="AM371" i="20"/>
  <c r="AM372" i="20"/>
  <c r="AM373" i="20"/>
  <c r="AM374" i="20"/>
  <c r="AM375" i="20"/>
  <c r="AM376" i="20"/>
  <c r="AM377" i="20"/>
  <c r="AM378" i="20"/>
  <c r="AM379" i="20"/>
  <c r="AM380" i="20"/>
  <c r="AM381" i="20"/>
  <c r="AM382" i="20"/>
  <c r="AM383" i="20"/>
  <c r="AM384" i="20"/>
  <c r="AM385" i="20"/>
  <c r="AM386" i="20"/>
  <c r="AM387" i="20"/>
  <c r="AM388" i="20"/>
  <c r="AM389" i="20"/>
  <c r="AM390" i="20"/>
  <c r="AM391" i="20"/>
  <c r="AM392" i="20"/>
  <c r="AM393" i="20"/>
  <c r="AM394" i="20"/>
  <c r="AM395" i="20"/>
  <c r="AM396" i="20"/>
  <c r="AM397" i="20"/>
  <c r="AM398" i="20"/>
  <c r="AM399" i="20"/>
  <c r="AM400" i="20"/>
  <c r="AM401" i="20"/>
  <c r="AM402" i="20"/>
  <c r="AM403" i="20"/>
  <c r="AM404" i="20"/>
  <c r="AM405" i="20"/>
  <c r="AM406" i="20"/>
  <c r="AM407" i="20"/>
  <c r="AM408" i="20"/>
  <c r="AM409" i="20"/>
  <c r="AM410" i="20"/>
  <c r="AM411" i="20"/>
  <c r="AM412" i="20"/>
  <c r="AM414" i="20"/>
  <c r="AM415" i="20"/>
  <c r="AM416" i="20"/>
  <c r="AM417" i="20"/>
  <c r="AM418" i="20"/>
  <c r="AM419" i="20"/>
  <c r="AM420" i="20"/>
  <c r="AM421" i="20"/>
  <c r="AM422" i="20"/>
  <c r="AM423" i="20"/>
  <c r="AM424" i="20"/>
  <c r="AM425" i="20"/>
  <c r="AM426" i="20"/>
  <c r="AM427" i="20"/>
  <c r="AM428" i="20"/>
  <c r="AM429" i="20"/>
  <c r="AM430" i="20"/>
  <c r="AM431" i="20"/>
  <c r="AM432" i="20"/>
  <c r="AM433" i="20"/>
  <c r="AM434" i="20"/>
  <c r="AM435" i="20"/>
  <c r="AM436" i="20"/>
  <c r="BR17" i="20"/>
  <c r="BR16" i="20"/>
  <c r="BR15" i="20"/>
  <c r="BR14" i="20"/>
  <c r="BR13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64" i="20"/>
  <c r="AI65" i="20"/>
  <c r="AI66" i="20"/>
  <c r="AI67" i="20"/>
  <c r="AI68" i="20"/>
  <c r="AI69" i="20"/>
  <c r="AI70" i="20"/>
  <c r="AI71" i="20"/>
  <c r="AI72" i="20"/>
  <c r="AI73" i="20"/>
  <c r="AI74" i="20"/>
  <c r="AI75" i="20"/>
  <c r="AI76" i="20"/>
  <c r="AI77" i="20"/>
  <c r="AI78" i="20"/>
  <c r="AI79" i="20"/>
  <c r="AI80" i="20"/>
  <c r="AI81" i="20"/>
  <c r="AI82" i="20"/>
  <c r="AI83" i="20"/>
  <c r="AI84" i="20"/>
  <c r="AI85" i="20"/>
  <c r="AI86" i="20"/>
  <c r="AI87" i="20"/>
  <c r="AI88" i="20"/>
  <c r="AI89" i="20"/>
  <c r="AI90" i="20"/>
  <c r="AI91" i="20"/>
  <c r="AI92" i="20"/>
  <c r="AI93" i="20"/>
  <c r="AI94" i="20"/>
  <c r="AI95" i="20"/>
  <c r="AI96" i="20"/>
  <c r="AI97" i="20"/>
  <c r="AI98" i="20"/>
  <c r="AI99" i="20"/>
  <c r="AI100" i="20"/>
  <c r="AI101" i="20"/>
  <c r="AI102" i="20"/>
  <c r="AI103" i="20"/>
  <c r="AI104" i="20"/>
  <c r="AI105" i="20"/>
  <c r="AI106" i="20"/>
  <c r="AI107" i="20"/>
  <c r="AI108" i="20"/>
  <c r="AI109" i="20"/>
  <c r="AI110" i="20"/>
  <c r="AI111" i="20"/>
  <c r="AI112" i="20"/>
  <c r="AI113" i="20"/>
  <c r="AI114" i="20"/>
  <c r="AI115" i="20"/>
  <c r="AI116" i="20"/>
  <c r="AI117" i="20"/>
  <c r="AI118" i="20"/>
  <c r="AI119" i="20"/>
  <c r="AI120" i="20"/>
  <c r="AI121" i="20"/>
  <c r="AI122" i="20"/>
  <c r="AI123" i="20"/>
  <c r="AI124" i="20"/>
  <c r="AI125" i="20"/>
  <c r="AI126" i="20"/>
  <c r="AI127" i="20"/>
  <c r="AI128" i="20"/>
  <c r="AI129" i="20"/>
  <c r="AI130" i="20"/>
  <c r="AI131" i="20"/>
  <c r="AI132" i="20"/>
  <c r="AI133" i="20"/>
  <c r="AI134" i="20"/>
  <c r="AI135" i="20"/>
  <c r="AI136" i="20"/>
  <c r="AI137" i="20"/>
  <c r="AI138" i="20"/>
  <c r="AI139" i="20"/>
  <c r="AI140" i="20"/>
  <c r="AI141" i="20"/>
  <c r="AI142" i="20"/>
  <c r="AI143" i="20"/>
  <c r="AI144" i="20"/>
  <c r="AI145" i="20"/>
  <c r="AI146" i="20"/>
  <c r="AI147" i="20"/>
  <c r="AI148" i="20"/>
  <c r="AI149" i="20"/>
  <c r="AI150" i="20"/>
  <c r="AI151" i="20"/>
  <c r="AI152" i="20"/>
  <c r="AI153" i="20"/>
  <c r="AI154" i="20"/>
  <c r="AI155" i="20"/>
  <c r="AI156" i="20"/>
  <c r="AI157" i="20"/>
  <c r="AI158" i="20"/>
  <c r="AI159" i="20"/>
  <c r="AI160" i="20"/>
  <c r="AI161" i="20"/>
  <c r="AI162" i="20"/>
  <c r="AI163" i="20"/>
  <c r="AI164" i="20"/>
  <c r="AI165" i="20"/>
  <c r="AI166" i="20"/>
  <c r="AI167" i="20"/>
  <c r="AI168" i="20"/>
  <c r="AI169" i="20"/>
  <c r="AI170" i="20"/>
  <c r="AI171" i="20"/>
  <c r="AI172" i="20"/>
  <c r="AI173" i="20"/>
  <c r="AI174" i="20"/>
  <c r="AI175" i="20"/>
  <c r="AI176" i="20"/>
  <c r="AI177" i="20"/>
  <c r="AI178" i="20"/>
  <c r="AI179" i="20"/>
  <c r="AI180" i="20"/>
  <c r="AI181" i="20"/>
  <c r="AI182" i="20"/>
  <c r="AI183" i="20"/>
  <c r="AI184" i="20"/>
  <c r="AI185" i="20"/>
  <c r="AI186" i="20"/>
  <c r="AI187" i="20"/>
  <c r="AI188" i="20"/>
  <c r="AI189" i="20"/>
  <c r="AI190" i="20"/>
  <c r="AI191" i="20"/>
  <c r="AI192" i="20"/>
  <c r="AI193" i="20"/>
  <c r="AI194" i="20"/>
  <c r="AI195" i="20"/>
  <c r="AI196" i="20"/>
  <c r="AI197" i="20"/>
  <c r="AI198" i="20"/>
  <c r="AI199" i="20"/>
  <c r="AI200" i="20"/>
  <c r="AI201" i="20"/>
  <c r="AI202" i="20"/>
  <c r="AI203" i="20"/>
  <c r="AI204" i="20"/>
  <c r="AI205" i="20"/>
  <c r="AI206" i="20"/>
  <c r="AI207" i="20"/>
  <c r="AI208" i="20"/>
  <c r="AI209" i="20"/>
  <c r="AI210" i="20"/>
  <c r="AI211" i="20"/>
  <c r="AI212" i="20"/>
  <c r="AI213" i="20"/>
  <c r="AI214" i="20"/>
  <c r="AI215" i="20"/>
  <c r="AI216" i="20"/>
  <c r="AI217" i="20"/>
  <c r="AI218" i="20"/>
  <c r="AI219" i="20"/>
  <c r="AI220" i="20"/>
  <c r="AI221" i="20"/>
  <c r="AI222" i="20"/>
  <c r="AI223" i="20"/>
  <c r="AI224" i="20"/>
  <c r="AI225" i="20"/>
  <c r="AI226" i="20"/>
  <c r="AI227" i="20"/>
  <c r="AI228" i="20"/>
  <c r="AI229" i="20"/>
  <c r="AI230" i="20"/>
  <c r="AI231" i="20"/>
  <c r="AI232" i="20"/>
  <c r="AI233" i="20"/>
  <c r="AI234" i="20"/>
  <c r="AI235" i="20"/>
  <c r="AI236" i="20"/>
  <c r="AI237" i="20"/>
  <c r="AI238" i="20"/>
  <c r="AI239" i="20"/>
  <c r="AI240" i="20"/>
  <c r="AI241" i="20"/>
  <c r="AI242" i="20"/>
  <c r="AI243" i="20"/>
  <c r="AI244" i="20"/>
  <c r="AI245" i="20"/>
  <c r="AI246" i="20"/>
  <c r="AI247" i="20"/>
  <c r="AI248" i="20"/>
  <c r="AI249" i="20"/>
  <c r="AI250" i="20"/>
  <c r="AI251" i="20"/>
  <c r="AI252" i="20"/>
  <c r="AI253" i="20"/>
  <c r="AI254" i="20"/>
  <c r="AI255" i="20"/>
  <c r="AI256" i="20"/>
  <c r="AI257" i="20"/>
  <c r="AI258" i="20"/>
  <c r="AI259" i="20"/>
  <c r="AI260" i="20"/>
  <c r="AI261" i="20"/>
  <c r="AI262" i="20"/>
  <c r="AI263" i="20"/>
  <c r="AI264" i="20"/>
  <c r="AI265" i="20"/>
  <c r="AI266" i="20"/>
  <c r="AI267" i="20"/>
  <c r="AI268" i="20"/>
  <c r="AI269" i="20"/>
  <c r="AI270" i="20"/>
  <c r="AI271" i="20"/>
  <c r="AI272" i="20"/>
  <c r="AI273" i="20"/>
  <c r="AI274" i="20"/>
  <c r="AI275" i="20"/>
  <c r="AI276" i="20"/>
  <c r="AI277" i="20"/>
  <c r="AI278" i="20"/>
  <c r="AI279" i="20"/>
  <c r="AI280" i="20"/>
  <c r="AI281" i="20"/>
  <c r="AI282" i="20"/>
  <c r="AI283" i="20"/>
  <c r="AI284" i="20"/>
  <c r="AI285" i="20"/>
  <c r="AI286" i="20"/>
  <c r="AI287" i="20"/>
  <c r="AI288" i="20"/>
  <c r="AI289" i="20"/>
  <c r="AI290" i="20"/>
  <c r="AI291" i="20"/>
  <c r="AI292" i="20"/>
  <c r="AI293" i="20"/>
  <c r="AI294" i="20"/>
  <c r="AI295" i="20"/>
  <c r="AI296" i="20"/>
  <c r="AI297" i="20"/>
  <c r="AI298" i="20"/>
  <c r="AI299" i="20"/>
  <c r="AI300" i="20"/>
  <c r="AI301" i="20"/>
  <c r="AI302" i="20"/>
  <c r="AI303" i="20"/>
  <c r="AI304" i="20"/>
  <c r="AI305" i="20"/>
  <c r="AI306" i="20"/>
  <c r="AI307" i="20"/>
  <c r="AI308" i="20"/>
  <c r="AI309" i="20"/>
  <c r="AI311" i="20"/>
  <c r="AI312" i="20"/>
  <c r="AI313" i="20"/>
  <c r="AI314" i="20"/>
  <c r="AI315" i="20"/>
  <c r="AI316" i="20"/>
  <c r="AI317" i="20"/>
  <c r="AI318" i="20"/>
  <c r="AI319" i="20"/>
  <c r="AI320" i="20"/>
  <c r="AI321" i="20"/>
  <c r="AI322" i="20"/>
  <c r="AI323" i="20"/>
  <c r="AI324" i="20"/>
  <c r="AI325" i="20"/>
  <c r="AI326" i="20"/>
  <c r="AI329" i="20"/>
  <c r="AI330" i="20"/>
  <c r="AI331" i="20"/>
  <c r="AI332" i="20"/>
  <c r="AI333" i="20"/>
  <c r="AI334" i="20"/>
  <c r="AI335" i="20"/>
  <c r="AI336" i="20"/>
  <c r="AI337" i="20"/>
  <c r="AI338" i="20"/>
  <c r="AI339" i="20"/>
  <c r="AI340" i="20"/>
  <c r="AI341" i="20"/>
  <c r="AI342" i="20"/>
  <c r="AI343" i="20"/>
  <c r="AI344" i="20"/>
  <c r="AI345" i="20"/>
  <c r="AI346" i="20"/>
  <c r="AI347" i="20"/>
  <c r="AI348" i="20"/>
  <c r="AI349" i="20"/>
  <c r="AI350" i="20"/>
  <c r="AI351" i="20"/>
  <c r="AI352" i="20"/>
  <c r="AI353" i="20"/>
  <c r="AI354" i="20"/>
  <c r="AI355" i="20"/>
  <c r="AI356" i="20"/>
  <c r="AI357" i="20"/>
  <c r="AI358" i="20"/>
  <c r="AI359" i="20"/>
  <c r="AI360" i="20"/>
  <c r="AI361" i="20"/>
  <c r="AI362" i="20"/>
  <c r="AI363" i="20"/>
  <c r="AI364" i="20"/>
  <c r="AI365" i="20"/>
  <c r="AI366" i="20"/>
  <c r="AI367" i="20"/>
  <c r="AI368" i="20"/>
  <c r="AI369" i="20"/>
  <c r="AI370" i="20"/>
  <c r="AI371" i="20"/>
  <c r="AI372" i="20"/>
  <c r="AI373" i="20"/>
  <c r="AI374" i="20"/>
  <c r="AI375" i="20"/>
  <c r="AI376" i="20"/>
  <c r="AI377" i="20"/>
  <c r="AI378" i="20"/>
  <c r="AI379" i="20"/>
  <c r="AI380" i="20"/>
  <c r="AI381" i="20"/>
  <c r="AI382" i="20"/>
  <c r="AI383" i="20"/>
  <c r="AI384" i="20"/>
  <c r="AI385" i="20"/>
  <c r="AI386" i="20"/>
  <c r="AI387" i="20"/>
  <c r="AI388" i="20"/>
  <c r="AI389" i="20"/>
  <c r="AI390" i="20"/>
  <c r="AI391" i="20"/>
  <c r="AI392" i="20"/>
  <c r="AI393" i="20"/>
  <c r="AI394" i="20"/>
  <c r="AI395" i="20"/>
  <c r="AI396" i="20"/>
  <c r="AI397" i="20"/>
  <c r="AI398" i="20"/>
  <c r="AI399" i="20"/>
  <c r="AI400" i="20"/>
  <c r="AI401" i="20"/>
  <c r="AI402" i="20"/>
  <c r="AI403" i="20"/>
  <c r="AI404" i="20"/>
  <c r="AI405" i="20"/>
  <c r="AI406" i="20"/>
  <c r="AI407" i="20"/>
  <c r="AI408" i="20"/>
  <c r="AI409" i="20"/>
  <c r="AI410" i="20"/>
  <c r="AI411" i="20"/>
  <c r="AI412" i="20"/>
  <c r="AI413" i="20"/>
  <c r="AI414" i="20"/>
  <c r="AI415" i="20"/>
  <c r="AI416" i="20"/>
  <c r="AI417" i="20"/>
  <c r="AI418" i="20"/>
  <c r="AI419" i="20"/>
  <c r="AI420" i="20"/>
  <c r="AI421" i="20"/>
  <c r="AI422" i="20"/>
  <c r="AI423" i="20"/>
  <c r="AI424" i="20"/>
  <c r="AI425" i="20"/>
  <c r="AI426" i="20"/>
  <c r="AI427" i="20"/>
  <c r="AI428" i="20"/>
  <c r="AI429" i="20"/>
  <c r="AI430" i="20"/>
  <c r="AI431" i="20"/>
  <c r="AI432" i="20"/>
  <c r="AI433" i="20"/>
  <c r="AI434" i="20"/>
  <c r="AI435" i="20"/>
  <c r="AI436" i="20"/>
  <c r="BQ17" i="20"/>
  <c r="BQ16" i="20"/>
  <c r="BQ15" i="20"/>
  <c r="BQ14" i="20"/>
  <c r="BQ13" i="20"/>
  <c r="BQ12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E64" i="20"/>
  <c r="AE65" i="20"/>
  <c r="AE66" i="20"/>
  <c r="AE67" i="20"/>
  <c r="AE68" i="20"/>
  <c r="AE69" i="20"/>
  <c r="AE70" i="20"/>
  <c r="AE71" i="20"/>
  <c r="AE72" i="20"/>
  <c r="AE73" i="20"/>
  <c r="AE74" i="20"/>
  <c r="AE75" i="20"/>
  <c r="AE76" i="20"/>
  <c r="AE77" i="20"/>
  <c r="AE78" i="20"/>
  <c r="AE79" i="20"/>
  <c r="AE80" i="20"/>
  <c r="AE81" i="20"/>
  <c r="AE82" i="20"/>
  <c r="AE83" i="20"/>
  <c r="AE84" i="20"/>
  <c r="AE85" i="20"/>
  <c r="AE86" i="20"/>
  <c r="AE87" i="20"/>
  <c r="AE88" i="20"/>
  <c r="AE89" i="20"/>
  <c r="AE90" i="20"/>
  <c r="AE91" i="20"/>
  <c r="AE92" i="20"/>
  <c r="AE93" i="20"/>
  <c r="AE94" i="20"/>
  <c r="AE95" i="20"/>
  <c r="AE96" i="20"/>
  <c r="AE97" i="20"/>
  <c r="AE98" i="20"/>
  <c r="AE99" i="20"/>
  <c r="AE100" i="20"/>
  <c r="AE101" i="20"/>
  <c r="AE102" i="20"/>
  <c r="AE103" i="20"/>
  <c r="AE104" i="20"/>
  <c r="AE105" i="20"/>
  <c r="AE106" i="20"/>
  <c r="AE107" i="20"/>
  <c r="AE108" i="20"/>
  <c r="AE109" i="20"/>
  <c r="AE110" i="20"/>
  <c r="AE111" i="20"/>
  <c r="AE112" i="20"/>
  <c r="AE113" i="20"/>
  <c r="AE114" i="20"/>
  <c r="AE115" i="20"/>
  <c r="AE116" i="20"/>
  <c r="AE117" i="20"/>
  <c r="AE118" i="20"/>
  <c r="AE119" i="20"/>
  <c r="AE120" i="20"/>
  <c r="AE121" i="20"/>
  <c r="AE122" i="20"/>
  <c r="AE123" i="20"/>
  <c r="AE124" i="20"/>
  <c r="AE125" i="20"/>
  <c r="AE126" i="20"/>
  <c r="AE127" i="20"/>
  <c r="AE128" i="20"/>
  <c r="AE129" i="20"/>
  <c r="AE130" i="20"/>
  <c r="AE131" i="20"/>
  <c r="AE132" i="20"/>
  <c r="AE133" i="20"/>
  <c r="AE134" i="20"/>
  <c r="AE135" i="20"/>
  <c r="AE136" i="20"/>
  <c r="AE137" i="20"/>
  <c r="AE138" i="20"/>
  <c r="AE139" i="20"/>
  <c r="AE140" i="20"/>
  <c r="AE141" i="20"/>
  <c r="AE142" i="20"/>
  <c r="AE143" i="20"/>
  <c r="AE144" i="20"/>
  <c r="AE145" i="20"/>
  <c r="AE146" i="20"/>
  <c r="AE147" i="20"/>
  <c r="AE148" i="20"/>
  <c r="AE149" i="20"/>
  <c r="AE150" i="20"/>
  <c r="AE151" i="20"/>
  <c r="AE152" i="20"/>
  <c r="AE153" i="20"/>
  <c r="AE154" i="20"/>
  <c r="AE155" i="20"/>
  <c r="AE156" i="20"/>
  <c r="AE157" i="20"/>
  <c r="AE158" i="20"/>
  <c r="AE159" i="20"/>
  <c r="AE160" i="20"/>
  <c r="AE161" i="20"/>
  <c r="AE162" i="20"/>
  <c r="AE163" i="20"/>
  <c r="AE164" i="20"/>
  <c r="AE165" i="20"/>
  <c r="AE166" i="20"/>
  <c r="AE167" i="20"/>
  <c r="AE168" i="20"/>
  <c r="AE169" i="20"/>
  <c r="AE170" i="20"/>
  <c r="AE171" i="20"/>
  <c r="AE172" i="20"/>
  <c r="AE173" i="20"/>
  <c r="AE174" i="20"/>
  <c r="AE175" i="20"/>
  <c r="AE176" i="20"/>
  <c r="AE177" i="20"/>
  <c r="AE178" i="20"/>
  <c r="AE179" i="20"/>
  <c r="AE180" i="20"/>
  <c r="AE181" i="20"/>
  <c r="AE182" i="20"/>
  <c r="AE183" i="20"/>
  <c r="AE184" i="20"/>
  <c r="AE185" i="20"/>
  <c r="AE186" i="20"/>
  <c r="AE187" i="20"/>
  <c r="AE188" i="20"/>
  <c r="AE189" i="20"/>
  <c r="AE190" i="20"/>
  <c r="AE191" i="20"/>
  <c r="AE192" i="20"/>
  <c r="AE193" i="20"/>
  <c r="AE194" i="20"/>
  <c r="AE195" i="20"/>
  <c r="AE196" i="20"/>
  <c r="AE197" i="20"/>
  <c r="AE198" i="20"/>
  <c r="AE199" i="20"/>
  <c r="AE200" i="20"/>
  <c r="AE201" i="20"/>
  <c r="AE202" i="20"/>
  <c r="AE203" i="20"/>
  <c r="AE204" i="20"/>
  <c r="AE205" i="20"/>
  <c r="AE206" i="20"/>
  <c r="AE207" i="20"/>
  <c r="AE208" i="20"/>
  <c r="AE209" i="20"/>
  <c r="AE210" i="20"/>
  <c r="AE211" i="20"/>
  <c r="AE212" i="20"/>
  <c r="AE213" i="20"/>
  <c r="AE214" i="20"/>
  <c r="AE215" i="20"/>
  <c r="AE216" i="20"/>
  <c r="AE217" i="20"/>
  <c r="AE218" i="20"/>
  <c r="AE219" i="20"/>
  <c r="AE220" i="20"/>
  <c r="AE221" i="20"/>
  <c r="AE222" i="20"/>
  <c r="AE223" i="20"/>
  <c r="AE224" i="20"/>
  <c r="AE225" i="20"/>
  <c r="AE226" i="20"/>
  <c r="AE227" i="20"/>
  <c r="AE228" i="20"/>
  <c r="AE229" i="20"/>
  <c r="AE230" i="20"/>
  <c r="AE231" i="20"/>
  <c r="AE232" i="20"/>
  <c r="AE233" i="20"/>
  <c r="AE234" i="20"/>
  <c r="AE235" i="20"/>
  <c r="AE236" i="20"/>
  <c r="AE237" i="20"/>
  <c r="AE238" i="20"/>
  <c r="AE239" i="20"/>
  <c r="AE240" i="20"/>
  <c r="AE241" i="20"/>
  <c r="AE242" i="20"/>
  <c r="AE243" i="20"/>
  <c r="AE244" i="20"/>
  <c r="AE245" i="20"/>
  <c r="AE246" i="20"/>
  <c r="AE247" i="20"/>
  <c r="AE248" i="20"/>
  <c r="AE249" i="20"/>
  <c r="AE250" i="20"/>
  <c r="AE251" i="20"/>
  <c r="AE252" i="20"/>
  <c r="AE253" i="20"/>
  <c r="AE254" i="20"/>
  <c r="AE255" i="20"/>
  <c r="AE256" i="20"/>
  <c r="AE257" i="20"/>
  <c r="AE258" i="20"/>
  <c r="AE259" i="20"/>
  <c r="AE260" i="20"/>
  <c r="AE261" i="20"/>
  <c r="AE262" i="20"/>
  <c r="AE263" i="20"/>
  <c r="AE264" i="20"/>
  <c r="AE265" i="20"/>
  <c r="AE266" i="20"/>
  <c r="AE267" i="20"/>
  <c r="AE268" i="20"/>
  <c r="AE269" i="20"/>
  <c r="AE270" i="20"/>
  <c r="AE271" i="20"/>
  <c r="AE272" i="20"/>
  <c r="AE273" i="20"/>
  <c r="AE274" i="20"/>
  <c r="AE275" i="20"/>
  <c r="AE276" i="20"/>
  <c r="AE277" i="20"/>
  <c r="AE278" i="20"/>
  <c r="AE279" i="20"/>
  <c r="AE280" i="20"/>
  <c r="AE281" i="20"/>
  <c r="AE282" i="20"/>
  <c r="AE283" i="20"/>
  <c r="AE284" i="20"/>
  <c r="AE285" i="20"/>
  <c r="AE286" i="20"/>
  <c r="AE287" i="20"/>
  <c r="AE288" i="20"/>
  <c r="AE289" i="20"/>
  <c r="AE290" i="20"/>
  <c r="AE291" i="20"/>
  <c r="AE292" i="20"/>
  <c r="AE293" i="20"/>
  <c r="AE294" i="20"/>
  <c r="AE295" i="20"/>
  <c r="AE296" i="20"/>
  <c r="AE297" i="20"/>
  <c r="AE298" i="20"/>
  <c r="AE299" i="20"/>
  <c r="AE300" i="20"/>
  <c r="AE301" i="20"/>
  <c r="AE302" i="20"/>
  <c r="AE303" i="20"/>
  <c r="AE304" i="20"/>
  <c r="AE305" i="20"/>
  <c r="AE306" i="20"/>
  <c r="AE307" i="20"/>
  <c r="AE308" i="20"/>
  <c r="AE309" i="20"/>
  <c r="AE311" i="20"/>
  <c r="AE312" i="20"/>
  <c r="AE313" i="20"/>
  <c r="AE314" i="20"/>
  <c r="AE315" i="20"/>
  <c r="AE316" i="20"/>
  <c r="AE317" i="20"/>
  <c r="AE318" i="20"/>
  <c r="AE319" i="20"/>
  <c r="AE320" i="20"/>
  <c r="AE321" i="20"/>
  <c r="AE322" i="20"/>
  <c r="AE323" i="20"/>
  <c r="AE324" i="20"/>
  <c r="AE325" i="20"/>
  <c r="AE326" i="20"/>
  <c r="AE327" i="20"/>
  <c r="AE328" i="20"/>
  <c r="AE329" i="20"/>
  <c r="AE330" i="20"/>
  <c r="AE331" i="20"/>
  <c r="AE332" i="20"/>
  <c r="AE333" i="20"/>
  <c r="AE334" i="20"/>
  <c r="AE335" i="20"/>
  <c r="AE336" i="20"/>
  <c r="AE337" i="20"/>
  <c r="AE338" i="20"/>
  <c r="AE339" i="20"/>
  <c r="AE340" i="20"/>
  <c r="AE341" i="20"/>
  <c r="AE342" i="20"/>
  <c r="AE343" i="20"/>
  <c r="AE345" i="20"/>
  <c r="AE347" i="20"/>
  <c r="AE348" i="20"/>
  <c r="AE349" i="20"/>
  <c r="AE350" i="20"/>
  <c r="AE351" i="20"/>
  <c r="AE352" i="20"/>
  <c r="AE353" i="20"/>
  <c r="AE354" i="20"/>
  <c r="AE355" i="20"/>
  <c r="AE356" i="20"/>
  <c r="AE357" i="20"/>
  <c r="AE358" i="20"/>
  <c r="AE359" i="20"/>
  <c r="AE360" i="20"/>
  <c r="AE361" i="20"/>
  <c r="AE362" i="20"/>
  <c r="AE363" i="20"/>
  <c r="AE364" i="20"/>
  <c r="AE365" i="20"/>
  <c r="AE366" i="20"/>
  <c r="AE367" i="20"/>
  <c r="AE368" i="20"/>
  <c r="AE369" i="20"/>
  <c r="AE370" i="20"/>
  <c r="AE371" i="20"/>
  <c r="AE372" i="20"/>
  <c r="AE373" i="20"/>
  <c r="AE374" i="20"/>
  <c r="AE375" i="20"/>
  <c r="AE376" i="20"/>
  <c r="AE377" i="20"/>
  <c r="AE378" i="20"/>
  <c r="AE379" i="20"/>
  <c r="AE380" i="20"/>
  <c r="AE381" i="20"/>
  <c r="AE382" i="20"/>
  <c r="AE383" i="20"/>
  <c r="AE384" i="20"/>
  <c r="AE385" i="20"/>
  <c r="AE386" i="20"/>
  <c r="AE387" i="20"/>
  <c r="AE388" i="20"/>
  <c r="AE389" i="20"/>
  <c r="AE390" i="20"/>
  <c r="AE391" i="20"/>
  <c r="AE392" i="20"/>
  <c r="AE393" i="20"/>
  <c r="AE394" i="20"/>
  <c r="AE395" i="20"/>
  <c r="AE396" i="20"/>
  <c r="AE397" i="20"/>
  <c r="AE398" i="20"/>
  <c r="AE399" i="20"/>
  <c r="AE400" i="20"/>
  <c r="AE401" i="20"/>
  <c r="AE402" i="20"/>
  <c r="AE403" i="20"/>
  <c r="AE404" i="20"/>
  <c r="AE405" i="20"/>
  <c r="AE406" i="20"/>
  <c r="AE407" i="20"/>
  <c r="AE408" i="20"/>
  <c r="AE409" i="20"/>
  <c r="AE410" i="20"/>
  <c r="AE411" i="20"/>
  <c r="AE412" i="20"/>
  <c r="AE413" i="20"/>
  <c r="AE414" i="20"/>
  <c r="AE415" i="20"/>
  <c r="AE416" i="20"/>
  <c r="AE417" i="20"/>
  <c r="AE418" i="20"/>
  <c r="AE419" i="20"/>
  <c r="AE420" i="20"/>
  <c r="AE421" i="20"/>
  <c r="AE422" i="20"/>
  <c r="AE423" i="20"/>
  <c r="AE424" i="20"/>
  <c r="AE425" i="20"/>
  <c r="AE426" i="20"/>
  <c r="AE427" i="20"/>
  <c r="AE428" i="20"/>
  <c r="AE429" i="20"/>
  <c r="AE430" i="20"/>
  <c r="AE431" i="20"/>
  <c r="AE432" i="20"/>
  <c r="AE433" i="20"/>
  <c r="AE434" i="20"/>
  <c r="AE435" i="20"/>
  <c r="AE436" i="20"/>
  <c r="BP17" i="20"/>
  <c r="BP16" i="20"/>
  <c r="BP15" i="20"/>
  <c r="BP14" i="20"/>
  <c r="BP13" i="20"/>
  <c r="BP12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75" i="20"/>
  <c r="AA76" i="20"/>
  <c r="AA77" i="20"/>
  <c r="AA78" i="20"/>
  <c r="AA79" i="20"/>
  <c r="AA80" i="20"/>
  <c r="AA81" i="20"/>
  <c r="AA82" i="20"/>
  <c r="AA83" i="20"/>
  <c r="AA84" i="20"/>
  <c r="AA85" i="20"/>
  <c r="AA86" i="20"/>
  <c r="AA87" i="20"/>
  <c r="AA88" i="20"/>
  <c r="AA89" i="20"/>
  <c r="AA90" i="20"/>
  <c r="AA91" i="20"/>
  <c r="AA92" i="20"/>
  <c r="AA93" i="20"/>
  <c r="AA94" i="20"/>
  <c r="AA95" i="20"/>
  <c r="AA96" i="20"/>
  <c r="AA97" i="20"/>
  <c r="AA98" i="20"/>
  <c r="AA99" i="20"/>
  <c r="AA100" i="20"/>
  <c r="AA101" i="20"/>
  <c r="AA102" i="20"/>
  <c r="AA103" i="20"/>
  <c r="AA104" i="20"/>
  <c r="AA105" i="20"/>
  <c r="AA106" i="20"/>
  <c r="AA107" i="20"/>
  <c r="AA108" i="20"/>
  <c r="AA109" i="20"/>
  <c r="AA110" i="20"/>
  <c r="AA111" i="20"/>
  <c r="AA112" i="20"/>
  <c r="AA113" i="20"/>
  <c r="AA114" i="20"/>
  <c r="AA115" i="20"/>
  <c r="AA116" i="20"/>
  <c r="AA117" i="20"/>
  <c r="AA118" i="20"/>
  <c r="AA119" i="20"/>
  <c r="AA120" i="20"/>
  <c r="AA121" i="20"/>
  <c r="AA122" i="20"/>
  <c r="AA123" i="20"/>
  <c r="AA124" i="20"/>
  <c r="AA125" i="20"/>
  <c r="AA126" i="20"/>
  <c r="AA127" i="20"/>
  <c r="AA128" i="20"/>
  <c r="AA129" i="20"/>
  <c r="AA130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147" i="20"/>
  <c r="AA148" i="20"/>
  <c r="AA149" i="20"/>
  <c r="AA150" i="20"/>
  <c r="AA151" i="20"/>
  <c r="AA152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6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3" i="20"/>
  <c r="AA194" i="20"/>
  <c r="AA195" i="20"/>
  <c r="AA196" i="20"/>
  <c r="AA197" i="20"/>
  <c r="AA198" i="20"/>
  <c r="AA199" i="20"/>
  <c r="AA200" i="20"/>
  <c r="AA201" i="20"/>
  <c r="AA202" i="20"/>
  <c r="AA203" i="20"/>
  <c r="AA204" i="20"/>
  <c r="AA205" i="20"/>
  <c r="AA206" i="20"/>
  <c r="AA207" i="20"/>
  <c r="AA208" i="20"/>
  <c r="AA209" i="20"/>
  <c r="AA210" i="20"/>
  <c r="AA211" i="20"/>
  <c r="AA212" i="20"/>
  <c r="AA213" i="20"/>
  <c r="AA214" i="20"/>
  <c r="AA215" i="20"/>
  <c r="AA216" i="20"/>
  <c r="AA217" i="20"/>
  <c r="AA218" i="20"/>
  <c r="AA219" i="20"/>
  <c r="AA220" i="20"/>
  <c r="AA221" i="20"/>
  <c r="AA222" i="20"/>
  <c r="AA223" i="20"/>
  <c r="AA224" i="20"/>
  <c r="AA225" i="20"/>
  <c r="AA226" i="20"/>
  <c r="AA227" i="20"/>
  <c r="AA228" i="20"/>
  <c r="AA229" i="20"/>
  <c r="AA230" i="20"/>
  <c r="AA231" i="20"/>
  <c r="AA232" i="20"/>
  <c r="AA233" i="20"/>
  <c r="AA234" i="20"/>
  <c r="AA235" i="20"/>
  <c r="AA236" i="20"/>
  <c r="AA237" i="20"/>
  <c r="AA238" i="20"/>
  <c r="AA239" i="20"/>
  <c r="AA240" i="20"/>
  <c r="AA241" i="20"/>
  <c r="AA242" i="20"/>
  <c r="AA243" i="20"/>
  <c r="AA244" i="20"/>
  <c r="AA245" i="20"/>
  <c r="AA246" i="20"/>
  <c r="AA247" i="20"/>
  <c r="AA248" i="20"/>
  <c r="AA249" i="20"/>
  <c r="AA250" i="20"/>
  <c r="AA251" i="20"/>
  <c r="AA252" i="20"/>
  <c r="AA253" i="20"/>
  <c r="AA254" i="20"/>
  <c r="AA255" i="20"/>
  <c r="AA256" i="20"/>
  <c r="AA257" i="20"/>
  <c r="AA258" i="20"/>
  <c r="AA259" i="20"/>
  <c r="AA260" i="20"/>
  <c r="AA261" i="20"/>
  <c r="AA262" i="20"/>
  <c r="AA263" i="20"/>
  <c r="AA264" i="20"/>
  <c r="AA265" i="20"/>
  <c r="AA266" i="20"/>
  <c r="AA267" i="20"/>
  <c r="AA268" i="20"/>
  <c r="AA269" i="20"/>
  <c r="AA270" i="20"/>
  <c r="AA271" i="20"/>
  <c r="AA272" i="20"/>
  <c r="AA273" i="20"/>
  <c r="AA274" i="20"/>
  <c r="AA275" i="20"/>
  <c r="AA276" i="20"/>
  <c r="AA277" i="20"/>
  <c r="AA278" i="20"/>
  <c r="AA279" i="20"/>
  <c r="AA280" i="20"/>
  <c r="AA281" i="20"/>
  <c r="AA282" i="20"/>
  <c r="AA283" i="20"/>
  <c r="AA284" i="20"/>
  <c r="AA285" i="20"/>
  <c r="AA286" i="20"/>
  <c r="AA287" i="20"/>
  <c r="AA288" i="20"/>
  <c r="AA289" i="20"/>
  <c r="AA290" i="20"/>
  <c r="AA291" i="20"/>
  <c r="AA292" i="20"/>
  <c r="AA293" i="20"/>
  <c r="AA294" i="20"/>
  <c r="AA295" i="20"/>
  <c r="AA296" i="20"/>
  <c r="AA297" i="20"/>
  <c r="AA298" i="20"/>
  <c r="AA299" i="20"/>
  <c r="AA300" i="20"/>
  <c r="AA301" i="20"/>
  <c r="AA302" i="20"/>
  <c r="AA303" i="20"/>
  <c r="AA304" i="20"/>
  <c r="AA305" i="20"/>
  <c r="AA306" i="20"/>
  <c r="AA307" i="20"/>
  <c r="AA308" i="20"/>
  <c r="AA309" i="20"/>
  <c r="AA311" i="20"/>
  <c r="AA312" i="20"/>
  <c r="AA313" i="20"/>
  <c r="AA314" i="20"/>
  <c r="AA315" i="20"/>
  <c r="AA316" i="20"/>
  <c r="AA317" i="20"/>
  <c r="AA318" i="20"/>
  <c r="AA319" i="20"/>
  <c r="AA320" i="20"/>
  <c r="AA321" i="20"/>
  <c r="AA322" i="20"/>
  <c r="AA323" i="20"/>
  <c r="AA324" i="20"/>
  <c r="AA325" i="20"/>
  <c r="AA326" i="20"/>
  <c r="AA327" i="20"/>
  <c r="AA328" i="20"/>
  <c r="AA329" i="20"/>
  <c r="AA330" i="20"/>
  <c r="AA331" i="20"/>
  <c r="AA332" i="20"/>
  <c r="AA333" i="20"/>
  <c r="AA334" i="20"/>
  <c r="AA335" i="20"/>
  <c r="AA336" i="20"/>
  <c r="AA337" i="20"/>
  <c r="AA338" i="20"/>
  <c r="AA339" i="20"/>
  <c r="AA340" i="20"/>
  <c r="AA341" i="20"/>
  <c r="AA342" i="20"/>
  <c r="AA343" i="20"/>
  <c r="AA344" i="20"/>
  <c r="AA345" i="20"/>
  <c r="AA346" i="20"/>
  <c r="AA347" i="20"/>
  <c r="AA348" i="20"/>
  <c r="AA349" i="20"/>
  <c r="AA350" i="20"/>
  <c r="AA351" i="20"/>
  <c r="AA352" i="20"/>
  <c r="AA353" i="20"/>
  <c r="AA354" i="20"/>
  <c r="AA355" i="20"/>
  <c r="AA356" i="20"/>
  <c r="AA357" i="20"/>
  <c r="AA358" i="20"/>
  <c r="AA359" i="20"/>
  <c r="AA360" i="20"/>
  <c r="AA361" i="20"/>
  <c r="AA362" i="20"/>
  <c r="AA363" i="20"/>
  <c r="AA364" i="20"/>
  <c r="AA365" i="20"/>
  <c r="AA366" i="20"/>
  <c r="AA367" i="20"/>
  <c r="AA368" i="20"/>
  <c r="AA369" i="20"/>
  <c r="AA370" i="20"/>
  <c r="AA371" i="20"/>
  <c r="AA372" i="20"/>
  <c r="AA373" i="20"/>
  <c r="AA374" i="20"/>
  <c r="AA375" i="20"/>
  <c r="AA376" i="20"/>
  <c r="AA377" i="20"/>
  <c r="AA378" i="20"/>
  <c r="AA379" i="20"/>
  <c r="AA380" i="20"/>
  <c r="AA381" i="20"/>
  <c r="AA382" i="20"/>
  <c r="AA383" i="20"/>
  <c r="AA384" i="20"/>
  <c r="AA385" i="20"/>
  <c r="AA386" i="20"/>
  <c r="AA387" i="20"/>
  <c r="AA388" i="20"/>
  <c r="AA389" i="20"/>
  <c r="AA390" i="20"/>
  <c r="AA391" i="20"/>
  <c r="AA392" i="20"/>
  <c r="AA393" i="20"/>
  <c r="AA394" i="20"/>
  <c r="AA395" i="20"/>
  <c r="AA396" i="20"/>
  <c r="AA397" i="20"/>
  <c r="AA398" i="20"/>
  <c r="AA399" i="20"/>
  <c r="AA400" i="20"/>
  <c r="AA401" i="20"/>
  <c r="AA402" i="20"/>
  <c r="AA403" i="20"/>
  <c r="AA404" i="20"/>
  <c r="AA405" i="20"/>
  <c r="AA406" i="20"/>
  <c r="AA407" i="20"/>
  <c r="AA408" i="20"/>
  <c r="AA409" i="20"/>
  <c r="AA410" i="20"/>
  <c r="AA411" i="20"/>
  <c r="AA412" i="20"/>
  <c r="AA413" i="20"/>
  <c r="AA414" i="20"/>
  <c r="AA415" i="20"/>
  <c r="AA416" i="20"/>
  <c r="AA417" i="20"/>
  <c r="AA418" i="20"/>
  <c r="AA419" i="20"/>
  <c r="AA420" i="20"/>
  <c r="AA421" i="20"/>
  <c r="AA422" i="20"/>
  <c r="AA423" i="20"/>
  <c r="AA424" i="20"/>
  <c r="AA425" i="20"/>
  <c r="AA426" i="20"/>
  <c r="AA427" i="20"/>
  <c r="AA428" i="20"/>
  <c r="AA429" i="20"/>
  <c r="AA430" i="20"/>
  <c r="AA431" i="20"/>
  <c r="AA432" i="20"/>
  <c r="AA433" i="20"/>
  <c r="AA434" i="20"/>
  <c r="AA435" i="20"/>
  <c r="BO17" i="20"/>
  <c r="BO16" i="20"/>
  <c r="BO15" i="20"/>
  <c r="BO13" i="20"/>
  <c r="BO12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7" i="20"/>
  <c r="W68" i="20"/>
  <c r="W69" i="20"/>
  <c r="W70" i="20"/>
  <c r="W71" i="20"/>
  <c r="W72" i="20"/>
  <c r="W73" i="20"/>
  <c r="W74" i="20"/>
  <c r="W75" i="20"/>
  <c r="W76" i="20"/>
  <c r="W77" i="20"/>
  <c r="W78" i="20"/>
  <c r="W79" i="20"/>
  <c r="W80" i="20"/>
  <c r="W81" i="20"/>
  <c r="W82" i="20"/>
  <c r="W83" i="20"/>
  <c r="W84" i="20"/>
  <c r="W85" i="20"/>
  <c r="W86" i="20"/>
  <c r="W87" i="20"/>
  <c r="W88" i="20"/>
  <c r="W89" i="20"/>
  <c r="W90" i="20"/>
  <c r="W91" i="20"/>
  <c r="W92" i="20"/>
  <c r="W93" i="20"/>
  <c r="W94" i="20"/>
  <c r="W95" i="20"/>
  <c r="W96" i="20"/>
  <c r="W97" i="20"/>
  <c r="W98" i="20"/>
  <c r="W99" i="20"/>
  <c r="W100" i="20"/>
  <c r="W101" i="20"/>
  <c r="W102" i="20"/>
  <c r="W103" i="20"/>
  <c r="W104" i="20"/>
  <c r="W105" i="20"/>
  <c r="W106" i="20"/>
  <c r="W107" i="20"/>
  <c r="W108" i="20"/>
  <c r="W109" i="20"/>
  <c r="W110" i="20"/>
  <c r="W111" i="20"/>
  <c r="W112" i="20"/>
  <c r="W113" i="20"/>
  <c r="W114" i="20"/>
  <c r="W115" i="20"/>
  <c r="W116" i="20"/>
  <c r="W117" i="20"/>
  <c r="W118" i="20"/>
  <c r="W119" i="20"/>
  <c r="W120" i="20"/>
  <c r="W121" i="20"/>
  <c r="W122" i="20"/>
  <c r="W123" i="20"/>
  <c r="W124" i="20"/>
  <c r="W125" i="20"/>
  <c r="W126" i="20"/>
  <c r="W127" i="20"/>
  <c r="W128" i="20"/>
  <c r="W129" i="20"/>
  <c r="W130" i="20"/>
  <c r="W131" i="20"/>
  <c r="W132" i="20"/>
  <c r="W133" i="20"/>
  <c r="W134" i="20"/>
  <c r="W135" i="20"/>
  <c r="W136" i="20"/>
  <c r="W137" i="20"/>
  <c r="W138" i="20"/>
  <c r="W139" i="20"/>
  <c r="W140" i="20"/>
  <c r="W141" i="20"/>
  <c r="W142" i="20"/>
  <c r="W143" i="20"/>
  <c r="W144" i="20"/>
  <c r="W145" i="20"/>
  <c r="W146" i="20"/>
  <c r="W147" i="20"/>
  <c r="W148" i="20"/>
  <c r="W149" i="20"/>
  <c r="W150" i="20"/>
  <c r="W151" i="20"/>
  <c r="W152" i="20"/>
  <c r="W153" i="20"/>
  <c r="W154" i="20"/>
  <c r="W155" i="20"/>
  <c r="W156" i="20"/>
  <c r="W157" i="20"/>
  <c r="W158" i="20"/>
  <c r="W159" i="20"/>
  <c r="W160" i="20"/>
  <c r="W161" i="20"/>
  <c r="W162" i="20"/>
  <c r="W163" i="20"/>
  <c r="W164" i="20"/>
  <c r="W165" i="20"/>
  <c r="W166" i="20"/>
  <c r="W167" i="20"/>
  <c r="W168" i="20"/>
  <c r="W169" i="20"/>
  <c r="W170" i="20"/>
  <c r="W171" i="20"/>
  <c r="W172" i="20"/>
  <c r="W173" i="20"/>
  <c r="W174" i="20"/>
  <c r="W175" i="20"/>
  <c r="W176" i="20"/>
  <c r="W177" i="20"/>
  <c r="W178" i="20"/>
  <c r="W179" i="20"/>
  <c r="W180" i="20"/>
  <c r="W181" i="20"/>
  <c r="W182" i="20"/>
  <c r="W183" i="20"/>
  <c r="W184" i="20"/>
  <c r="W185" i="20"/>
  <c r="W186" i="20"/>
  <c r="W187" i="20"/>
  <c r="W188" i="20"/>
  <c r="W189" i="20"/>
  <c r="W190" i="20"/>
  <c r="W191" i="20"/>
  <c r="W192" i="20"/>
  <c r="W193" i="20"/>
  <c r="W194" i="20"/>
  <c r="W195" i="20"/>
  <c r="W196" i="20"/>
  <c r="W197" i="20"/>
  <c r="W198" i="20"/>
  <c r="W199" i="20"/>
  <c r="W200" i="20"/>
  <c r="W201" i="20"/>
  <c r="W202" i="20"/>
  <c r="W203" i="20"/>
  <c r="W204" i="20"/>
  <c r="W205" i="20"/>
  <c r="W206" i="20"/>
  <c r="W207" i="20"/>
  <c r="W208" i="20"/>
  <c r="W209" i="20"/>
  <c r="W210" i="20"/>
  <c r="W211" i="20"/>
  <c r="W212" i="20"/>
  <c r="W213" i="20"/>
  <c r="W214" i="20"/>
  <c r="W215" i="20"/>
  <c r="W216" i="20"/>
  <c r="W217" i="20"/>
  <c r="W218" i="20"/>
  <c r="W219" i="20"/>
  <c r="W220" i="20"/>
  <c r="W221" i="20"/>
  <c r="W222" i="20"/>
  <c r="W223" i="20"/>
  <c r="W224" i="20"/>
  <c r="W225" i="20"/>
  <c r="W226" i="20"/>
  <c r="W227" i="20"/>
  <c r="W228" i="20"/>
  <c r="W229" i="20"/>
  <c r="W230" i="20"/>
  <c r="W231" i="20"/>
  <c r="W232" i="20"/>
  <c r="W233" i="20"/>
  <c r="W234" i="20"/>
  <c r="W235" i="20"/>
  <c r="W236" i="20"/>
  <c r="W237" i="20"/>
  <c r="W238" i="20"/>
  <c r="W239" i="20"/>
  <c r="W240" i="20"/>
  <c r="W241" i="20"/>
  <c r="W242" i="20"/>
  <c r="W243" i="20"/>
  <c r="W244" i="20"/>
  <c r="W245" i="20"/>
  <c r="W246" i="20"/>
  <c r="W247" i="20"/>
  <c r="W248" i="20"/>
  <c r="W249" i="20"/>
  <c r="W250" i="20"/>
  <c r="W251" i="20"/>
  <c r="W252" i="20"/>
  <c r="W253" i="20"/>
  <c r="W254" i="20"/>
  <c r="W255" i="20"/>
  <c r="W256" i="20"/>
  <c r="W257" i="20"/>
  <c r="W258" i="20"/>
  <c r="W259" i="20"/>
  <c r="W260" i="20"/>
  <c r="W261" i="20"/>
  <c r="W262" i="20"/>
  <c r="W263" i="20"/>
  <c r="W264" i="20"/>
  <c r="W265" i="20"/>
  <c r="W266" i="20"/>
  <c r="W267" i="20"/>
  <c r="W268" i="20"/>
  <c r="W269" i="20"/>
  <c r="W270" i="20"/>
  <c r="W271" i="20"/>
  <c r="W272" i="20"/>
  <c r="W273" i="20"/>
  <c r="W274" i="20"/>
  <c r="W275" i="20"/>
  <c r="W276" i="20"/>
  <c r="W277" i="20"/>
  <c r="W278" i="20"/>
  <c r="W279" i="20"/>
  <c r="W280" i="20"/>
  <c r="W281" i="20"/>
  <c r="W282" i="20"/>
  <c r="W283" i="20"/>
  <c r="W284" i="20"/>
  <c r="W285" i="20"/>
  <c r="W286" i="20"/>
  <c r="W287" i="20"/>
  <c r="W288" i="20"/>
  <c r="W289" i="20"/>
  <c r="W290" i="20"/>
  <c r="W291" i="20"/>
  <c r="W292" i="20"/>
  <c r="W293" i="20"/>
  <c r="W294" i="20"/>
  <c r="W295" i="20"/>
  <c r="W296" i="20"/>
  <c r="W297" i="20"/>
  <c r="W298" i="20"/>
  <c r="W299" i="20"/>
  <c r="W300" i="20"/>
  <c r="W301" i="20"/>
  <c r="W302" i="20"/>
  <c r="W303" i="20"/>
  <c r="W304" i="20"/>
  <c r="W305" i="20"/>
  <c r="W306" i="20"/>
  <c r="W307" i="20"/>
  <c r="W308" i="20"/>
  <c r="W309" i="20"/>
  <c r="W311" i="20"/>
  <c r="W312" i="20"/>
  <c r="W313" i="20"/>
  <c r="W314" i="20"/>
  <c r="W315" i="20"/>
  <c r="W316" i="20"/>
  <c r="W317" i="20"/>
  <c r="W318" i="20"/>
  <c r="W319" i="20"/>
  <c r="W320" i="20"/>
  <c r="W321" i="20"/>
  <c r="W322" i="20"/>
  <c r="W323" i="20"/>
  <c r="W324" i="20"/>
  <c r="W325" i="20"/>
  <c r="W326" i="20"/>
  <c r="W327" i="20"/>
  <c r="W328" i="20"/>
  <c r="W329" i="20"/>
  <c r="W330" i="20"/>
  <c r="W331" i="20"/>
  <c r="W332" i="20"/>
  <c r="W333" i="20"/>
  <c r="W334" i="20"/>
  <c r="W335" i="20"/>
  <c r="W336" i="20"/>
  <c r="W337" i="20"/>
  <c r="W338" i="20"/>
  <c r="W339" i="20"/>
  <c r="W340" i="20"/>
  <c r="W341" i="20"/>
  <c r="W342" i="20"/>
  <c r="W343" i="20"/>
  <c r="W344" i="20"/>
  <c r="W345" i="20"/>
  <c r="W346" i="20"/>
  <c r="W347" i="20"/>
  <c r="W348" i="20"/>
  <c r="W349" i="20"/>
  <c r="W350" i="20"/>
  <c r="W351" i="20"/>
  <c r="W352" i="20"/>
  <c r="W353" i="20"/>
  <c r="W354" i="20"/>
  <c r="W355" i="20"/>
  <c r="W356" i="20"/>
  <c r="W357" i="20"/>
  <c r="W358" i="20"/>
  <c r="W359" i="20"/>
  <c r="W360" i="20"/>
  <c r="W361" i="20"/>
  <c r="W362" i="20"/>
  <c r="W363" i="20"/>
  <c r="W364" i="20"/>
  <c r="W365" i="20"/>
  <c r="W366" i="20"/>
  <c r="W367" i="20"/>
  <c r="W368" i="20"/>
  <c r="W369" i="20"/>
  <c r="W370" i="20"/>
  <c r="W371" i="20"/>
  <c r="W372" i="20"/>
  <c r="W373" i="20"/>
  <c r="W374" i="20"/>
  <c r="W375" i="20"/>
  <c r="W376" i="20"/>
  <c r="W377" i="20"/>
  <c r="W378" i="20"/>
  <c r="W379" i="20"/>
  <c r="W380" i="20"/>
  <c r="W381" i="20"/>
  <c r="W382" i="20"/>
  <c r="W383" i="20"/>
  <c r="W384" i="20"/>
  <c r="W385" i="20"/>
  <c r="W386" i="20"/>
  <c r="W387" i="20"/>
  <c r="W388" i="20"/>
  <c r="W389" i="20"/>
  <c r="W390" i="20"/>
  <c r="W391" i="20"/>
  <c r="W392" i="20"/>
  <c r="W393" i="20"/>
  <c r="W394" i="20"/>
  <c r="W395" i="20"/>
  <c r="W396" i="20"/>
  <c r="W397" i="20"/>
  <c r="W398" i="20"/>
  <c r="W399" i="20"/>
  <c r="W400" i="20"/>
  <c r="W401" i="20"/>
  <c r="W402" i="20"/>
  <c r="W403" i="20"/>
  <c r="W404" i="20"/>
  <c r="W405" i="20"/>
  <c r="W406" i="20"/>
  <c r="W407" i="20"/>
  <c r="W408" i="20"/>
  <c r="W409" i="20"/>
  <c r="W410" i="20"/>
  <c r="W411" i="20"/>
  <c r="W412" i="20"/>
  <c r="W413" i="20"/>
  <c r="W414" i="20"/>
  <c r="W415" i="20"/>
  <c r="W416" i="20"/>
  <c r="W417" i="20"/>
  <c r="W418" i="20"/>
  <c r="W419" i="20"/>
  <c r="W420" i="20"/>
  <c r="W421" i="20"/>
  <c r="W422" i="20"/>
  <c r="W423" i="20"/>
  <c r="W424" i="20"/>
  <c r="W425" i="20"/>
  <c r="W426" i="20"/>
  <c r="W427" i="20"/>
  <c r="W428" i="20"/>
  <c r="W429" i="20"/>
  <c r="W430" i="20"/>
  <c r="W431" i="20"/>
  <c r="W432" i="20"/>
  <c r="W433" i="20"/>
  <c r="W434" i="20"/>
  <c r="W435" i="20"/>
  <c r="BN17" i="20"/>
  <c r="BN16" i="20"/>
  <c r="BN15" i="20"/>
  <c r="BN14" i="20"/>
  <c r="BN13" i="20"/>
  <c r="BN12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S70" i="20"/>
  <c r="S71" i="20"/>
  <c r="S72" i="20"/>
  <c r="S73" i="20"/>
  <c r="S74" i="20"/>
  <c r="S75" i="20"/>
  <c r="S76" i="20"/>
  <c r="S77" i="20"/>
  <c r="S78" i="20"/>
  <c r="S79" i="20"/>
  <c r="S80" i="20"/>
  <c r="S81" i="20"/>
  <c r="S82" i="20"/>
  <c r="S83" i="20"/>
  <c r="S84" i="20"/>
  <c r="S85" i="20"/>
  <c r="S86" i="20"/>
  <c r="S87" i="20"/>
  <c r="S88" i="20"/>
  <c r="S89" i="20"/>
  <c r="S90" i="20"/>
  <c r="S91" i="20"/>
  <c r="S92" i="20"/>
  <c r="S93" i="20"/>
  <c r="S94" i="20"/>
  <c r="S95" i="20"/>
  <c r="S96" i="20"/>
  <c r="S97" i="20"/>
  <c r="S98" i="20"/>
  <c r="S99" i="20"/>
  <c r="S100" i="20"/>
  <c r="S101" i="20"/>
  <c r="S102" i="20"/>
  <c r="S103" i="20"/>
  <c r="S104" i="20"/>
  <c r="S105" i="20"/>
  <c r="S106" i="20"/>
  <c r="S107" i="20"/>
  <c r="S108" i="20"/>
  <c r="S109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S125" i="20"/>
  <c r="S126" i="20"/>
  <c r="S127" i="20"/>
  <c r="S128" i="20"/>
  <c r="S129" i="20"/>
  <c r="S130" i="20"/>
  <c r="S131" i="20"/>
  <c r="S132" i="20"/>
  <c r="S133" i="20"/>
  <c r="S134" i="20"/>
  <c r="S135" i="20"/>
  <c r="S136" i="20"/>
  <c r="S137" i="20"/>
  <c r="S138" i="20"/>
  <c r="S139" i="20"/>
  <c r="S140" i="20"/>
  <c r="S141" i="20"/>
  <c r="S142" i="20"/>
  <c r="S143" i="20"/>
  <c r="S144" i="20"/>
  <c r="S145" i="20"/>
  <c r="S146" i="20"/>
  <c r="S147" i="20"/>
  <c r="S148" i="20"/>
  <c r="S149" i="20"/>
  <c r="S150" i="20"/>
  <c r="S151" i="20"/>
  <c r="S152" i="20"/>
  <c r="S153" i="20"/>
  <c r="S154" i="20"/>
  <c r="S155" i="20"/>
  <c r="S156" i="20"/>
  <c r="S157" i="20"/>
  <c r="S158" i="20"/>
  <c r="S159" i="20"/>
  <c r="S160" i="20"/>
  <c r="S161" i="20"/>
  <c r="S162" i="20"/>
  <c r="S163" i="20"/>
  <c r="S164" i="20"/>
  <c r="S165" i="20"/>
  <c r="S166" i="20"/>
  <c r="S167" i="20"/>
  <c r="S168" i="20"/>
  <c r="S169" i="20"/>
  <c r="S170" i="20"/>
  <c r="S171" i="20"/>
  <c r="S172" i="20"/>
  <c r="S173" i="20"/>
  <c r="S174" i="20"/>
  <c r="S175" i="20"/>
  <c r="S176" i="20"/>
  <c r="S177" i="20"/>
  <c r="S178" i="20"/>
  <c r="S179" i="20"/>
  <c r="S180" i="20"/>
  <c r="S181" i="20"/>
  <c r="S182" i="20"/>
  <c r="S183" i="20"/>
  <c r="S184" i="20"/>
  <c r="S185" i="20"/>
  <c r="S186" i="20"/>
  <c r="S187" i="20"/>
  <c r="S188" i="20"/>
  <c r="S189" i="20"/>
  <c r="S190" i="20"/>
  <c r="S191" i="20"/>
  <c r="S192" i="20"/>
  <c r="S193" i="20"/>
  <c r="S194" i="20"/>
  <c r="S195" i="20"/>
  <c r="S196" i="20"/>
  <c r="S197" i="20"/>
  <c r="S198" i="20"/>
  <c r="S199" i="20"/>
  <c r="S200" i="20"/>
  <c r="S201" i="20"/>
  <c r="S202" i="20"/>
  <c r="S203" i="20"/>
  <c r="S204" i="20"/>
  <c r="S205" i="20"/>
  <c r="S206" i="20"/>
  <c r="S207" i="20"/>
  <c r="S208" i="20"/>
  <c r="S209" i="20"/>
  <c r="S210" i="20"/>
  <c r="S211" i="20"/>
  <c r="S212" i="20"/>
  <c r="S213" i="20"/>
  <c r="S214" i="20"/>
  <c r="S215" i="20"/>
  <c r="S216" i="20"/>
  <c r="S217" i="20"/>
  <c r="S218" i="20"/>
  <c r="S219" i="20"/>
  <c r="S220" i="20"/>
  <c r="S221" i="20"/>
  <c r="S222" i="20"/>
  <c r="S223" i="20"/>
  <c r="S224" i="20"/>
  <c r="S225" i="20"/>
  <c r="S226" i="20"/>
  <c r="S227" i="20"/>
  <c r="S228" i="20"/>
  <c r="S229" i="20"/>
  <c r="S230" i="20"/>
  <c r="S231" i="20"/>
  <c r="S232" i="20"/>
  <c r="S233" i="20"/>
  <c r="S234" i="20"/>
  <c r="S235" i="20"/>
  <c r="S236" i="20"/>
  <c r="S237" i="20"/>
  <c r="S238" i="20"/>
  <c r="S239" i="20"/>
  <c r="S240" i="20"/>
  <c r="S241" i="20"/>
  <c r="S242" i="20"/>
  <c r="S243" i="20"/>
  <c r="S244" i="20"/>
  <c r="S245" i="20"/>
  <c r="S246" i="20"/>
  <c r="S247" i="20"/>
  <c r="S248" i="20"/>
  <c r="S249" i="20"/>
  <c r="S250" i="20"/>
  <c r="S251" i="20"/>
  <c r="S252" i="20"/>
  <c r="S253" i="20"/>
  <c r="S254" i="20"/>
  <c r="S255" i="20"/>
  <c r="S256" i="20"/>
  <c r="S257" i="20"/>
  <c r="S258" i="20"/>
  <c r="S259" i="20"/>
  <c r="S260" i="20"/>
  <c r="S261" i="20"/>
  <c r="S262" i="20"/>
  <c r="S263" i="20"/>
  <c r="S264" i="20"/>
  <c r="S265" i="20"/>
  <c r="S266" i="20"/>
  <c r="S267" i="20"/>
  <c r="S268" i="20"/>
  <c r="S269" i="20"/>
  <c r="S270" i="20"/>
  <c r="S271" i="20"/>
  <c r="S272" i="20"/>
  <c r="S273" i="20"/>
  <c r="S274" i="20"/>
  <c r="S275" i="20"/>
  <c r="S276" i="20"/>
  <c r="S277" i="20"/>
  <c r="S278" i="20"/>
  <c r="S279" i="20"/>
  <c r="S280" i="20"/>
  <c r="S281" i="20"/>
  <c r="S282" i="20"/>
  <c r="S283" i="20"/>
  <c r="S284" i="20"/>
  <c r="S285" i="20"/>
  <c r="S286" i="20"/>
  <c r="S287" i="20"/>
  <c r="S288" i="20"/>
  <c r="S289" i="20"/>
  <c r="S290" i="20"/>
  <c r="S291" i="20"/>
  <c r="S292" i="20"/>
  <c r="S293" i="20"/>
  <c r="S294" i="20"/>
  <c r="S295" i="20"/>
  <c r="S296" i="20"/>
  <c r="S297" i="20"/>
  <c r="S298" i="20"/>
  <c r="S299" i="20"/>
  <c r="S300" i="20"/>
  <c r="S301" i="20"/>
  <c r="S302" i="20"/>
  <c r="S303" i="20"/>
  <c r="S304" i="20"/>
  <c r="S305" i="20"/>
  <c r="S306" i="20"/>
  <c r="S307" i="20"/>
  <c r="S308" i="20"/>
  <c r="S309" i="20"/>
  <c r="S311" i="20"/>
  <c r="S312" i="20"/>
  <c r="S313" i="20"/>
  <c r="S314" i="20"/>
  <c r="S315" i="20"/>
  <c r="S316" i="20"/>
  <c r="S317" i="20"/>
  <c r="S318" i="20"/>
  <c r="S319" i="20"/>
  <c r="S320" i="20"/>
  <c r="S321" i="20"/>
  <c r="S322" i="20"/>
  <c r="S323" i="20"/>
  <c r="S324" i="20"/>
  <c r="S325" i="20"/>
  <c r="S326" i="20"/>
  <c r="S327" i="20"/>
  <c r="S328" i="20"/>
  <c r="S329" i="20"/>
  <c r="S330" i="20"/>
  <c r="S331" i="20"/>
  <c r="S332" i="20"/>
  <c r="S333" i="20"/>
  <c r="S334" i="20"/>
  <c r="S335" i="20"/>
  <c r="S336" i="20"/>
  <c r="S337" i="20"/>
  <c r="S338" i="20"/>
  <c r="S339" i="20"/>
  <c r="S340" i="20"/>
  <c r="S341" i="20"/>
  <c r="S342" i="20"/>
  <c r="S343" i="20"/>
  <c r="S344" i="20"/>
  <c r="S345" i="20"/>
  <c r="S346" i="20"/>
  <c r="S347" i="20"/>
  <c r="S348" i="20"/>
  <c r="S349" i="20"/>
  <c r="S350" i="20"/>
  <c r="S351" i="20"/>
  <c r="S352" i="20"/>
  <c r="S353" i="20"/>
  <c r="S354" i="20"/>
  <c r="S355" i="20"/>
  <c r="S356" i="20"/>
  <c r="S357" i="20"/>
  <c r="S358" i="20"/>
  <c r="S359" i="20"/>
  <c r="S360" i="20"/>
  <c r="S361" i="20"/>
  <c r="S362" i="20"/>
  <c r="S363" i="20"/>
  <c r="S364" i="20"/>
  <c r="S365" i="20"/>
  <c r="S366" i="20"/>
  <c r="S367" i="20"/>
  <c r="S368" i="20"/>
  <c r="S369" i="20"/>
  <c r="S370" i="20"/>
  <c r="S371" i="20"/>
  <c r="S372" i="20"/>
  <c r="S373" i="20"/>
  <c r="S374" i="20"/>
  <c r="S375" i="20"/>
  <c r="S376" i="20"/>
  <c r="S377" i="20"/>
  <c r="S378" i="20"/>
  <c r="S379" i="20"/>
  <c r="S380" i="20"/>
  <c r="S381" i="20"/>
  <c r="S382" i="20"/>
  <c r="S383" i="20"/>
  <c r="S384" i="20"/>
  <c r="S385" i="20"/>
  <c r="S386" i="20"/>
  <c r="S387" i="20"/>
  <c r="S388" i="20"/>
  <c r="S389" i="20"/>
  <c r="S390" i="20"/>
  <c r="S391" i="20"/>
  <c r="S392" i="20"/>
  <c r="S393" i="20"/>
  <c r="S394" i="20"/>
  <c r="S395" i="20"/>
  <c r="S396" i="20"/>
  <c r="S397" i="20"/>
  <c r="S398" i="20"/>
  <c r="S399" i="20"/>
  <c r="S400" i="20"/>
  <c r="S401" i="20"/>
  <c r="S402" i="20"/>
  <c r="S403" i="20"/>
  <c r="S404" i="20"/>
  <c r="S405" i="20"/>
  <c r="S406" i="20"/>
  <c r="S407" i="20"/>
  <c r="S408" i="20"/>
  <c r="S409" i="20"/>
  <c r="S410" i="20"/>
  <c r="S411" i="20"/>
  <c r="S412" i="20"/>
  <c r="S413" i="20"/>
  <c r="S414" i="20"/>
  <c r="S415" i="20"/>
  <c r="S416" i="20"/>
  <c r="S417" i="20"/>
  <c r="S418" i="20"/>
  <c r="S419" i="20"/>
  <c r="S420" i="20"/>
  <c r="S421" i="20"/>
  <c r="S422" i="20"/>
  <c r="S423" i="20"/>
  <c r="S424" i="20"/>
  <c r="S425" i="20"/>
  <c r="S426" i="20"/>
  <c r="S427" i="20"/>
  <c r="S428" i="20"/>
  <c r="S429" i="20"/>
  <c r="S430" i="20"/>
  <c r="S431" i="20"/>
  <c r="S432" i="20"/>
  <c r="S433" i="20"/>
  <c r="S434" i="20"/>
  <c r="BM17" i="20"/>
  <c r="BM16" i="20"/>
  <c r="BM15" i="20"/>
  <c r="BM14" i="20"/>
  <c r="BM13" i="20"/>
  <c r="BM12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O134" i="20"/>
  <c r="O135" i="20"/>
  <c r="O136" i="20"/>
  <c r="O137" i="20"/>
  <c r="O138" i="20"/>
  <c r="O139" i="20"/>
  <c r="O140" i="20"/>
  <c r="O141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201" i="20"/>
  <c r="O202" i="20"/>
  <c r="O203" i="20"/>
  <c r="O204" i="20"/>
  <c r="O205" i="20"/>
  <c r="O206" i="20"/>
  <c r="O207" i="20"/>
  <c r="O208" i="20"/>
  <c r="O209" i="20"/>
  <c r="O210" i="20"/>
  <c r="O211" i="20"/>
  <c r="O212" i="20"/>
  <c r="O213" i="20"/>
  <c r="O214" i="20"/>
  <c r="O215" i="20"/>
  <c r="O216" i="20"/>
  <c r="O217" i="20"/>
  <c r="O218" i="20"/>
  <c r="O219" i="20"/>
  <c r="O220" i="20"/>
  <c r="O221" i="20"/>
  <c r="O222" i="20"/>
  <c r="O223" i="20"/>
  <c r="O224" i="20"/>
  <c r="O225" i="20"/>
  <c r="O226" i="20"/>
  <c r="O227" i="20"/>
  <c r="O228" i="20"/>
  <c r="O229" i="20"/>
  <c r="O230" i="20"/>
  <c r="O231" i="20"/>
  <c r="O232" i="20"/>
  <c r="O233" i="20"/>
  <c r="O234" i="20"/>
  <c r="O235" i="20"/>
  <c r="O236" i="20"/>
  <c r="O237" i="20"/>
  <c r="O238" i="20"/>
  <c r="O239" i="20"/>
  <c r="O240" i="20"/>
  <c r="O241" i="20"/>
  <c r="O242" i="20"/>
  <c r="O243" i="20"/>
  <c r="O244" i="20"/>
  <c r="O245" i="20"/>
  <c r="O246" i="20"/>
  <c r="O247" i="20"/>
  <c r="O248" i="20"/>
  <c r="O249" i="20"/>
  <c r="O250" i="20"/>
  <c r="O251" i="20"/>
  <c r="O252" i="20"/>
  <c r="O253" i="20"/>
  <c r="O254" i="20"/>
  <c r="O255" i="20"/>
  <c r="O256" i="20"/>
  <c r="O257" i="20"/>
  <c r="O258" i="20"/>
  <c r="O259" i="20"/>
  <c r="O260" i="20"/>
  <c r="O261" i="20"/>
  <c r="O262" i="20"/>
  <c r="O263" i="20"/>
  <c r="O264" i="20"/>
  <c r="O265" i="20"/>
  <c r="O266" i="20"/>
  <c r="O267" i="20"/>
  <c r="O268" i="20"/>
  <c r="O269" i="20"/>
  <c r="O270" i="20"/>
  <c r="O271" i="20"/>
  <c r="O272" i="20"/>
  <c r="O273" i="20"/>
  <c r="O274" i="20"/>
  <c r="O275" i="20"/>
  <c r="O276" i="20"/>
  <c r="O277" i="20"/>
  <c r="O278" i="20"/>
  <c r="O279" i="20"/>
  <c r="O280" i="20"/>
  <c r="O281" i="20"/>
  <c r="O282" i="20"/>
  <c r="O283" i="20"/>
  <c r="O284" i="20"/>
  <c r="O285" i="20"/>
  <c r="O286" i="20"/>
  <c r="O287" i="20"/>
  <c r="O288" i="20"/>
  <c r="O289" i="20"/>
  <c r="O290" i="20"/>
  <c r="O291" i="20"/>
  <c r="O292" i="20"/>
  <c r="O293" i="20"/>
  <c r="O294" i="20"/>
  <c r="O295" i="20"/>
  <c r="O296" i="20"/>
  <c r="O297" i="20"/>
  <c r="O298" i="20"/>
  <c r="O299" i="20"/>
  <c r="O300" i="20"/>
  <c r="O301" i="20"/>
  <c r="O302" i="20"/>
  <c r="O303" i="20"/>
  <c r="O304" i="20"/>
  <c r="O305" i="20"/>
  <c r="O306" i="20"/>
  <c r="O307" i="20"/>
  <c r="O308" i="20"/>
  <c r="O309" i="20"/>
  <c r="O311" i="20"/>
  <c r="O312" i="20"/>
  <c r="O313" i="20"/>
  <c r="O314" i="20"/>
  <c r="O315" i="20"/>
  <c r="O316" i="20"/>
  <c r="O317" i="20"/>
  <c r="O318" i="20"/>
  <c r="O319" i="20"/>
  <c r="O320" i="20"/>
  <c r="O321" i="20"/>
  <c r="O322" i="20"/>
  <c r="O323" i="20"/>
  <c r="O324" i="20"/>
  <c r="O325" i="20"/>
  <c r="O326" i="20"/>
  <c r="O327" i="20"/>
  <c r="O328" i="20"/>
  <c r="O329" i="20"/>
  <c r="O330" i="20"/>
  <c r="O331" i="20"/>
  <c r="O332" i="20"/>
  <c r="O333" i="20"/>
  <c r="O334" i="20"/>
  <c r="O335" i="20"/>
  <c r="O336" i="20"/>
  <c r="O337" i="20"/>
  <c r="O338" i="20"/>
  <c r="O339" i="20"/>
  <c r="O340" i="20"/>
  <c r="O341" i="20"/>
  <c r="O342" i="20"/>
  <c r="O343" i="20"/>
  <c r="O344" i="20"/>
  <c r="O345" i="20"/>
  <c r="O346" i="20"/>
  <c r="O347" i="20"/>
  <c r="O348" i="20"/>
  <c r="O349" i="20"/>
  <c r="O350" i="20"/>
  <c r="O351" i="20"/>
  <c r="O352" i="20"/>
  <c r="O353" i="20"/>
  <c r="O354" i="20"/>
  <c r="O355" i="20"/>
  <c r="O356" i="20"/>
  <c r="O357" i="20"/>
  <c r="O358" i="20"/>
  <c r="O359" i="20"/>
  <c r="O360" i="20"/>
  <c r="O361" i="20"/>
  <c r="O362" i="20"/>
  <c r="O363" i="20"/>
  <c r="O364" i="20"/>
  <c r="O365" i="20"/>
  <c r="O366" i="20"/>
  <c r="O367" i="20"/>
  <c r="O368" i="20"/>
  <c r="O369" i="20"/>
  <c r="O370" i="20"/>
  <c r="O371" i="20"/>
  <c r="O372" i="20"/>
  <c r="O373" i="20"/>
  <c r="O374" i="20"/>
  <c r="O375" i="20"/>
  <c r="O376" i="20"/>
  <c r="O377" i="20"/>
  <c r="O378" i="20"/>
  <c r="O379" i="20"/>
  <c r="O380" i="20"/>
  <c r="O381" i="20"/>
  <c r="O382" i="20"/>
  <c r="O383" i="20"/>
  <c r="O384" i="20"/>
  <c r="O385" i="20"/>
  <c r="O386" i="20"/>
  <c r="O387" i="20"/>
  <c r="O388" i="20"/>
  <c r="O389" i="20"/>
  <c r="O390" i="20"/>
  <c r="O391" i="20"/>
  <c r="O392" i="20"/>
  <c r="O393" i="20"/>
  <c r="O394" i="20"/>
  <c r="O395" i="20"/>
  <c r="O396" i="20"/>
  <c r="O397" i="20"/>
  <c r="O398" i="20"/>
  <c r="O399" i="20"/>
  <c r="O400" i="20"/>
  <c r="O401" i="20"/>
  <c r="O402" i="20"/>
  <c r="O403" i="20"/>
  <c r="O404" i="20"/>
  <c r="O405" i="20"/>
  <c r="O406" i="20"/>
  <c r="O407" i="20"/>
  <c r="O408" i="20"/>
  <c r="O409" i="20"/>
  <c r="O410" i="20"/>
  <c r="O411" i="20"/>
  <c r="O412" i="20"/>
  <c r="O413" i="20"/>
  <c r="O414" i="20"/>
  <c r="O415" i="20"/>
  <c r="O416" i="20"/>
  <c r="O417" i="20"/>
  <c r="O418" i="20"/>
  <c r="O419" i="20"/>
  <c r="O420" i="20"/>
  <c r="O421" i="20"/>
  <c r="O422" i="20"/>
  <c r="O423" i="20"/>
  <c r="O424" i="20"/>
  <c r="O425" i="20"/>
  <c r="O426" i="20"/>
  <c r="O427" i="20"/>
  <c r="O428" i="20"/>
  <c r="O429" i="20"/>
  <c r="O430" i="20"/>
  <c r="O431" i="20"/>
  <c r="O432" i="20"/>
  <c r="O433" i="20"/>
  <c r="O434" i="20"/>
  <c r="BL17" i="20"/>
  <c r="BL16" i="20"/>
  <c r="BL15" i="20"/>
  <c r="BL14" i="20"/>
  <c r="BL13" i="20"/>
  <c r="BL12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L96" i="20"/>
  <c r="AL97" i="20"/>
  <c r="AL98" i="20"/>
  <c r="AL99" i="20"/>
  <c r="AL100" i="20"/>
  <c r="AL101" i="20"/>
  <c r="AL102" i="20"/>
  <c r="AL103" i="20"/>
  <c r="AL104" i="20"/>
  <c r="AL105" i="20"/>
  <c r="AL106" i="20"/>
  <c r="AL107" i="20"/>
  <c r="AL108" i="20"/>
  <c r="AL109" i="20"/>
  <c r="AL110" i="20"/>
  <c r="AL111" i="20"/>
  <c r="AL112" i="20"/>
  <c r="AL113" i="20"/>
  <c r="AL114" i="20"/>
  <c r="AL115" i="20"/>
  <c r="AL116" i="20"/>
  <c r="AL117" i="20"/>
  <c r="AL118" i="20"/>
  <c r="AL119" i="20"/>
  <c r="AL120" i="20"/>
  <c r="AL121" i="20"/>
  <c r="AL122" i="20"/>
  <c r="AL123" i="20"/>
  <c r="AL124" i="20"/>
  <c r="AL125" i="20"/>
  <c r="AL126" i="20"/>
  <c r="AL127" i="20"/>
  <c r="AL128" i="20"/>
  <c r="AL129" i="20"/>
  <c r="AL130" i="20"/>
  <c r="AL131" i="20"/>
  <c r="AL132" i="20"/>
  <c r="AL133" i="20"/>
  <c r="AL134" i="20"/>
  <c r="AL135" i="20"/>
  <c r="AL136" i="20"/>
  <c r="AL137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0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6" i="20"/>
  <c r="AL167" i="20"/>
  <c r="AL168" i="20"/>
  <c r="AL169" i="20"/>
  <c r="AL170" i="20"/>
  <c r="AL171" i="20"/>
  <c r="AL172" i="20"/>
  <c r="AL173" i="20"/>
  <c r="AL174" i="20"/>
  <c r="AL175" i="20"/>
  <c r="AL176" i="20"/>
  <c r="AL177" i="20"/>
  <c r="AL178" i="20"/>
  <c r="AL179" i="20"/>
  <c r="AL180" i="20"/>
  <c r="AL181" i="20"/>
  <c r="AL182" i="20"/>
  <c r="AL183" i="20"/>
  <c r="AL184" i="20"/>
  <c r="AL185" i="20"/>
  <c r="AL186" i="20"/>
  <c r="AL187" i="20"/>
  <c r="AL188" i="20"/>
  <c r="AL189" i="20"/>
  <c r="AL190" i="20"/>
  <c r="AL191" i="20"/>
  <c r="AL192" i="20"/>
  <c r="AL193" i="20"/>
  <c r="AL194" i="20"/>
  <c r="AL195" i="20"/>
  <c r="AL196" i="20"/>
  <c r="AL197" i="20"/>
  <c r="AL198" i="20"/>
  <c r="AL199" i="20"/>
  <c r="AL200" i="20"/>
  <c r="AL201" i="20"/>
  <c r="AL202" i="20"/>
  <c r="AL203" i="20"/>
  <c r="AL204" i="20"/>
  <c r="AL205" i="20"/>
  <c r="AL206" i="20"/>
  <c r="AL207" i="20"/>
  <c r="AL208" i="20"/>
  <c r="AL209" i="20"/>
  <c r="AL210" i="20"/>
  <c r="AL211" i="20"/>
  <c r="AL212" i="20"/>
  <c r="AL213" i="20"/>
  <c r="AL214" i="20"/>
  <c r="AL215" i="20"/>
  <c r="AL216" i="20"/>
  <c r="AL217" i="20"/>
  <c r="AL218" i="20"/>
  <c r="AL219" i="20"/>
  <c r="AL220" i="20"/>
  <c r="AL221" i="20"/>
  <c r="AL222" i="20"/>
  <c r="AL223" i="20"/>
  <c r="AL224" i="20"/>
  <c r="AL225" i="20"/>
  <c r="AL226" i="20"/>
  <c r="AL227" i="20"/>
  <c r="AL228" i="20"/>
  <c r="AL229" i="20"/>
  <c r="AL230" i="20"/>
  <c r="AL231" i="20"/>
  <c r="AL232" i="20"/>
  <c r="AL233" i="20"/>
  <c r="AL234" i="20"/>
  <c r="AL235" i="20"/>
  <c r="AL236" i="20"/>
  <c r="AL237" i="20"/>
  <c r="AL238" i="20"/>
  <c r="AL239" i="20"/>
  <c r="AL240" i="20"/>
  <c r="AL241" i="20"/>
  <c r="AL242" i="20"/>
  <c r="AL243" i="20"/>
  <c r="AL244" i="20"/>
  <c r="AL245" i="20"/>
  <c r="AL246" i="20"/>
  <c r="AL247" i="20"/>
  <c r="AL248" i="20"/>
  <c r="AL249" i="20"/>
  <c r="AL250" i="20"/>
  <c r="AL251" i="20"/>
  <c r="AL252" i="20"/>
  <c r="AL253" i="20"/>
  <c r="AL254" i="20"/>
  <c r="AL255" i="20"/>
  <c r="AL256" i="20"/>
  <c r="AL257" i="20"/>
  <c r="AL258" i="20"/>
  <c r="AL259" i="20"/>
  <c r="AL260" i="20"/>
  <c r="AL261" i="20"/>
  <c r="AL262" i="20"/>
  <c r="AL263" i="20"/>
  <c r="AL264" i="20"/>
  <c r="AL265" i="20"/>
  <c r="AL266" i="20"/>
  <c r="AL267" i="20"/>
  <c r="AL268" i="20"/>
  <c r="AL269" i="20"/>
  <c r="AL270" i="20"/>
  <c r="AL271" i="20"/>
  <c r="AL272" i="20"/>
  <c r="AL273" i="20"/>
  <c r="AL274" i="20"/>
  <c r="AL275" i="20"/>
  <c r="AL276" i="20"/>
  <c r="AL277" i="20"/>
  <c r="AL278" i="20"/>
  <c r="AL279" i="20"/>
  <c r="AL280" i="20"/>
  <c r="AL281" i="20"/>
  <c r="AL282" i="20"/>
  <c r="AL283" i="20"/>
  <c r="AL284" i="20"/>
  <c r="AL285" i="20"/>
  <c r="AL286" i="20"/>
  <c r="AL287" i="20"/>
  <c r="AL288" i="20"/>
  <c r="AL289" i="20"/>
  <c r="AL290" i="20"/>
  <c r="AL291" i="20"/>
  <c r="AL292" i="20"/>
  <c r="AL293" i="20"/>
  <c r="AL294" i="20"/>
  <c r="AL295" i="20"/>
  <c r="AL296" i="20"/>
  <c r="AL297" i="20"/>
  <c r="AL298" i="20"/>
  <c r="AL299" i="20"/>
  <c r="AL300" i="20"/>
  <c r="AL301" i="20"/>
  <c r="AL302" i="20"/>
  <c r="AL303" i="20"/>
  <c r="AL304" i="20"/>
  <c r="AL305" i="20"/>
  <c r="AL306" i="20"/>
  <c r="AL307" i="20"/>
  <c r="AL308" i="20"/>
  <c r="AL309" i="20"/>
  <c r="AL311" i="20"/>
  <c r="AL312" i="20"/>
  <c r="AL313" i="20"/>
  <c r="AL314" i="20"/>
  <c r="AL315" i="20"/>
  <c r="AL316" i="20"/>
  <c r="AL317" i="20"/>
  <c r="AL318" i="20"/>
  <c r="AL319" i="20"/>
  <c r="AL320" i="20"/>
  <c r="AL321" i="20"/>
  <c r="AL322" i="20"/>
  <c r="AL323" i="20"/>
  <c r="AL324" i="20"/>
  <c r="AL325" i="20"/>
  <c r="AL326" i="20"/>
  <c r="AL327" i="20"/>
  <c r="AL328" i="20"/>
  <c r="AL329" i="20"/>
  <c r="AL330" i="20"/>
  <c r="AL331" i="20"/>
  <c r="AL332" i="20"/>
  <c r="AL333" i="20"/>
  <c r="AL334" i="20"/>
  <c r="AL335" i="20"/>
  <c r="AL336" i="20"/>
  <c r="AL337" i="20"/>
  <c r="AL338" i="20"/>
  <c r="AL339" i="20"/>
  <c r="AL340" i="20"/>
  <c r="AL341" i="20"/>
  <c r="AL342" i="20"/>
  <c r="AL343" i="20"/>
  <c r="AL344" i="20"/>
  <c r="AL345" i="20"/>
  <c r="AL346" i="20"/>
  <c r="AL347" i="20"/>
  <c r="AL348" i="20"/>
  <c r="AL349" i="20"/>
  <c r="AL350" i="20"/>
  <c r="AL351" i="20"/>
  <c r="AL352" i="20"/>
  <c r="AL353" i="20"/>
  <c r="AL354" i="20"/>
  <c r="AL355" i="20"/>
  <c r="AL356" i="20"/>
  <c r="AL357" i="20"/>
  <c r="AL358" i="20"/>
  <c r="AL359" i="20"/>
  <c r="AL360" i="20"/>
  <c r="AL361" i="20"/>
  <c r="AL362" i="20"/>
  <c r="AL363" i="20"/>
  <c r="AL364" i="20"/>
  <c r="AL365" i="20"/>
  <c r="AL366" i="20"/>
  <c r="AL367" i="20"/>
  <c r="AL368" i="20"/>
  <c r="AL369" i="20"/>
  <c r="AL370" i="20"/>
  <c r="AL371" i="20"/>
  <c r="AL372" i="20"/>
  <c r="AL373" i="20"/>
  <c r="AL374" i="20"/>
  <c r="AL375" i="20"/>
  <c r="AL376" i="20"/>
  <c r="AL377" i="20"/>
  <c r="AL378" i="20"/>
  <c r="AL379" i="20"/>
  <c r="AL380" i="20"/>
  <c r="AL381" i="20"/>
  <c r="AL382" i="20"/>
  <c r="AL383" i="20"/>
  <c r="AL384" i="20"/>
  <c r="AL385" i="20"/>
  <c r="AL386" i="20"/>
  <c r="AL387" i="20"/>
  <c r="AL388" i="20"/>
  <c r="AL389" i="20"/>
  <c r="AL390" i="20"/>
  <c r="AL391" i="20"/>
  <c r="AL392" i="20"/>
  <c r="AL393" i="20"/>
  <c r="AL394" i="20"/>
  <c r="AL395" i="20"/>
  <c r="AL396" i="20"/>
  <c r="AL397" i="20"/>
  <c r="AL398" i="20"/>
  <c r="AL399" i="20"/>
  <c r="AL400" i="20"/>
  <c r="AL401" i="20"/>
  <c r="AL402" i="20"/>
  <c r="AL403" i="20"/>
  <c r="AL404" i="20"/>
  <c r="AL405" i="20"/>
  <c r="AL406" i="20"/>
  <c r="AL407" i="20"/>
  <c r="AL408" i="20"/>
  <c r="AL409" i="20"/>
  <c r="AL410" i="20"/>
  <c r="AL411" i="20"/>
  <c r="AL412" i="20"/>
  <c r="AL414" i="20"/>
  <c r="AL415" i="20"/>
  <c r="AL416" i="20"/>
  <c r="AL417" i="20"/>
  <c r="AL418" i="20"/>
  <c r="AL419" i="20"/>
  <c r="AL420" i="20"/>
  <c r="AL421" i="20"/>
  <c r="AL422" i="20"/>
  <c r="AL423" i="20"/>
  <c r="AL424" i="20"/>
  <c r="AL425" i="20"/>
  <c r="AL426" i="20"/>
  <c r="AL427" i="20"/>
  <c r="AL428" i="20"/>
  <c r="AL429" i="20"/>
  <c r="AL430" i="20"/>
  <c r="AL431" i="20"/>
  <c r="AL432" i="20"/>
  <c r="AL433" i="20"/>
  <c r="AL434" i="20"/>
  <c r="AL435" i="20"/>
  <c r="AL436" i="20"/>
  <c r="BK10" i="20"/>
  <c r="BK8" i="20"/>
  <c r="BK7" i="20"/>
  <c r="BK6" i="20"/>
  <c r="BK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64" i="20"/>
  <c r="AH65" i="20"/>
  <c r="AH66" i="20"/>
  <c r="AH67" i="20"/>
  <c r="AH68" i="20"/>
  <c r="AH69" i="20"/>
  <c r="AH70" i="20"/>
  <c r="AH71" i="20"/>
  <c r="AH72" i="20"/>
  <c r="AH73" i="20"/>
  <c r="AH74" i="20"/>
  <c r="AH75" i="20"/>
  <c r="AH76" i="20"/>
  <c r="AH77" i="20"/>
  <c r="AH78" i="20"/>
  <c r="AH79" i="20"/>
  <c r="AH80" i="20"/>
  <c r="AH81" i="20"/>
  <c r="AH82" i="20"/>
  <c r="AH83" i="20"/>
  <c r="AH84" i="20"/>
  <c r="AH85" i="20"/>
  <c r="AH86" i="20"/>
  <c r="AH87" i="20"/>
  <c r="AH88" i="20"/>
  <c r="AH89" i="20"/>
  <c r="AH90" i="20"/>
  <c r="AH91" i="20"/>
  <c r="AH92" i="20"/>
  <c r="AH93" i="20"/>
  <c r="AH94" i="20"/>
  <c r="AH95" i="20"/>
  <c r="AH96" i="20"/>
  <c r="AH97" i="20"/>
  <c r="AH98" i="20"/>
  <c r="AH99" i="20"/>
  <c r="AH100" i="20"/>
  <c r="AH101" i="20"/>
  <c r="AH102" i="20"/>
  <c r="AH103" i="20"/>
  <c r="AH104" i="20"/>
  <c r="AH105" i="20"/>
  <c r="AH106" i="20"/>
  <c r="AH107" i="20"/>
  <c r="AH108" i="20"/>
  <c r="AH109" i="20"/>
  <c r="AH110" i="20"/>
  <c r="AH111" i="20"/>
  <c r="AH112" i="20"/>
  <c r="AH113" i="20"/>
  <c r="AH114" i="20"/>
  <c r="AH115" i="20"/>
  <c r="AH116" i="20"/>
  <c r="AH117" i="20"/>
  <c r="AH118" i="20"/>
  <c r="AH119" i="20"/>
  <c r="AH120" i="20"/>
  <c r="AH121" i="20"/>
  <c r="AH122" i="20"/>
  <c r="AH123" i="20"/>
  <c r="AH124" i="20"/>
  <c r="AH125" i="20"/>
  <c r="AH126" i="20"/>
  <c r="AH127" i="20"/>
  <c r="AH128" i="20"/>
  <c r="AH129" i="20"/>
  <c r="AH130" i="20"/>
  <c r="AH131" i="20"/>
  <c r="AH132" i="20"/>
  <c r="AH133" i="20"/>
  <c r="AH134" i="20"/>
  <c r="AH135" i="20"/>
  <c r="AH136" i="20"/>
  <c r="AH137" i="20"/>
  <c r="AH138" i="20"/>
  <c r="AH139" i="20"/>
  <c r="AH140" i="20"/>
  <c r="AH141" i="20"/>
  <c r="AH142" i="20"/>
  <c r="AH143" i="20"/>
  <c r="AH144" i="20"/>
  <c r="AH145" i="20"/>
  <c r="AH146" i="20"/>
  <c r="AH147" i="20"/>
  <c r="AH148" i="20"/>
  <c r="AH149" i="20"/>
  <c r="AH150" i="20"/>
  <c r="AH151" i="20"/>
  <c r="AH152" i="20"/>
  <c r="AH153" i="20"/>
  <c r="AH154" i="20"/>
  <c r="AH155" i="20"/>
  <c r="AH156" i="20"/>
  <c r="AH157" i="20"/>
  <c r="AH158" i="20"/>
  <c r="AH159" i="20"/>
  <c r="AH160" i="20"/>
  <c r="AH161" i="20"/>
  <c r="AH162" i="20"/>
  <c r="AH163" i="20"/>
  <c r="AH164" i="20"/>
  <c r="AH165" i="20"/>
  <c r="AH166" i="20"/>
  <c r="AH167" i="20"/>
  <c r="AH168" i="20"/>
  <c r="AH169" i="20"/>
  <c r="AH170" i="20"/>
  <c r="AH171" i="20"/>
  <c r="AH172" i="20"/>
  <c r="AH173" i="20"/>
  <c r="AH174" i="20"/>
  <c r="AH175" i="20"/>
  <c r="AH176" i="20"/>
  <c r="AH177" i="20"/>
  <c r="AH178" i="20"/>
  <c r="AH179" i="20"/>
  <c r="AH180" i="20"/>
  <c r="AH181" i="20"/>
  <c r="AH182" i="20"/>
  <c r="AH183" i="20"/>
  <c r="AH184" i="20"/>
  <c r="AH185" i="20"/>
  <c r="AH186" i="20"/>
  <c r="AH187" i="20"/>
  <c r="AH188" i="20"/>
  <c r="AH189" i="20"/>
  <c r="AH190" i="20"/>
  <c r="AH191" i="20"/>
  <c r="AH192" i="20"/>
  <c r="AH193" i="20"/>
  <c r="AH194" i="20"/>
  <c r="AH195" i="20"/>
  <c r="AH196" i="20"/>
  <c r="AH197" i="20"/>
  <c r="AH198" i="20"/>
  <c r="AH199" i="20"/>
  <c r="AH200" i="20"/>
  <c r="AH201" i="20"/>
  <c r="AH202" i="20"/>
  <c r="AH203" i="20"/>
  <c r="AH204" i="20"/>
  <c r="AH205" i="20"/>
  <c r="AH206" i="20"/>
  <c r="AH207" i="20"/>
  <c r="AH208" i="20"/>
  <c r="AH209" i="20"/>
  <c r="AH210" i="20"/>
  <c r="AH211" i="20"/>
  <c r="AH212" i="20"/>
  <c r="AH213" i="20"/>
  <c r="AH214" i="20"/>
  <c r="AH215" i="20"/>
  <c r="AH216" i="20"/>
  <c r="AH217" i="20"/>
  <c r="AH218" i="20"/>
  <c r="AH219" i="20"/>
  <c r="AH220" i="20"/>
  <c r="AH221" i="20"/>
  <c r="AH222" i="20"/>
  <c r="AH223" i="20"/>
  <c r="AH224" i="20"/>
  <c r="AH225" i="20"/>
  <c r="AH226" i="20"/>
  <c r="AH227" i="20"/>
  <c r="AH228" i="20"/>
  <c r="AH229" i="20"/>
  <c r="AH230" i="20"/>
  <c r="AH231" i="20"/>
  <c r="AH232" i="20"/>
  <c r="AH233" i="20"/>
  <c r="AH234" i="20"/>
  <c r="AH235" i="20"/>
  <c r="AH236" i="20"/>
  <c r="AH237" i="20"/>
  <c r="AH238" i="20"/>
  <c r="AH239" i="20"/>
  <c r="AH240" i="20"/>
  <c r="AH241" i="20"/>
  <c r="AH242" i="20"/>
  <c r="AH243" i="20"/>
  <c r="AH244" i="20"/>
  <c r="AH245" i="20"/>
  <c r="AH246" i="20"/>
  <c r="AH247" i="20"/>
  <c r="AH248" i="20"/>
  <c r="AH249" i="20"/>
  <c r="AH250" i="20"/>
  <c r="AH251" i="20"/>
  <c r="AH252" i="20"/>
  <c r="AH253" i="20"/>
  <c r="AH254" i="20"/>
  <c r="AH255" i="20"/>
  <c r="AH256" i="20"/>
  <c r="AH257" i="20"/>
  <c r="AH258" i="20"/>
  <c r="AH259" i="20"/>
  <c r="AH260" i="20"/>
  <c r="AH261" i="20"/>
  <c r="AH262" i="20"/>
  <c r="AH263" i="20"/>
  <c r="AH264" i="20"/>
  <c r="AH265" i="20"/>
  <c r="AH266" i="20"/>
  <c r="AH267" i="20"/>
  <c r="AH268" i="20"/>
  <c r="AH269" i="20"/>
  <c r="AH270" i="20"/>
  <c r="AH271" i="20"/>
  <c r="AH272" i="20"/>
  <c r="AH273" i="20"/>
  <c r="AH274" i="20"/>
  <c r="AH275" i="20"/>
  <c r="AH276" i="20"/>
  <c r="AH277" i="20"/>
  <c r="AH278" i="20"/>
  <c r="AH279" i="20"/>
  <c r="AH280" i="20"/>
  <c r="AH281" i="20"/>
  <c r="AH282" i="20"/>
  <c r="AH283" i="20"/>
  <c r="AH284" i="20"/>
  <c r="AH285" i="20"/>
  <c r="AH286" i="20"/>
  <c r="AH287" i="20"/>
  <c r="AH288" i="20"/>
  <c r="AH289" i="20"/>
  <c r="AH290" i="20"/>
  <c r="AH291" i="20"/>
  <c r="AH292" i="20"/>
  <c r="AH293" i="20"/>
  <c r="AH294" i="20"/>
  <c r="AH295" i="20"/>
  <c r="AH296" i="20"/>
  <c r="AH297" i="20"/>
  <c r="AH298" i="20"/>
  <c r="AH299" i="20"/>
  <c r="AH300" i="20"/>
  <c r="AH301" i="20"/>
  <c r="AH302" i="20"/>
  <c r="AH303" i="20"/>
  <c r="AH304" i="20"/>
  <c r="AH305" i="20"/>
  <c r="AH306" i="20"/>
  <c r="AH307" i="20"/>
  <c r="AH308" i="20"/>
  <c r="AH309" i="20"/>
  <c r="AH311" i="20"/>
  <c r="AH312" i="20"/>
  <c r="AH313" i="20"/>
  <c r="AH314" i="20"/>
  <c r="AH315" i="20"/>
  <c r="AH316" i="20"/>
  <c r="AH317" i="20"/>
  <c r="AH318" i="20"/>
  <c r="AH319" i="20"/>
  <c r="AH320" i="20"/>
  <c r="AH321" i="20"/>
  <c r="AH322" i="20"/>
  <c r="AH323" i="20"/>
  <c r="AH324" i="20"/>
  <c r="AH325" i="20"/>
  <c r="AH326" i="20"/>
  <c r="AH329" i="20"/>
  <c r="AH330" i="20"/>
  <c r="AH331" i="20"/>
  <c r="AH332" i="20"/>
  <c r="AH333" i="20"/>
  <c r="AH334" i="20"/>
  <c r="AH335" i="20"/>
  <c r="AH336" i="20"/>
  <c r="AH337" i="20"/>
  <c r="AH338" i="20"/>
  <c r="AH339" i="20"/>
  <c r="AH340" i="20"/>
  <c r="AH341" i="20"/>
  <c r="AH342" i="20"/>
  <c r="AH343" i="20"/>
  <c r="AH344" i="20"/>
  <c r="AH345" i="20"/>
  <c r="AH346" i="20"/>
  <c r="AH347" i="20"/>
  <c r="AH348" i="20"/>
  <c r="AH349" i="20"/>
  <c r="AH350" i="20"/>
  <c r="AH351" i="20"/>
  <c r="AH352" i="20"/>
  <c r="AH353" i="20"/>
  <c r="AH354" i="20"/>
  <c r="AH355" i="20"/>
  <c r="AH356" i="20"/>
  <c r="AH357" i="20"/>
  <c r="AH358" i="20"/>
  <c r="AH359" i="20"/>
  <c r="AH360" i="20"/>
  <c r="AH361" i="20"/>
  <c r="AH362" i="20"/>
  <c r="AH363" i="20"/>
  <c r="AH364" i="20"/>
  <c r="AH365" i="20"/>
  <c r="AH366" i="20"/>
  <c r="AH367" i="20"/>
  <c r="AH368" i="20"/>
  <c r="AH369" i="20"/>
  <c r="AH370" i="20"/>
  <c r="AH371" i="20"/>
  <c r="AH372" i="20"/>
  <c r="AH373" i="20"/>
  <c r="AH374" i="20"/>
  <c r="AH375" i="20"/>
  <c r="AH376" i="20"/>
  <c r="AH377" i="20"/>
  <c r="AH378" i="20"/>
  <c r="AH379" i="20"/>
  <c r="AH380" i="20"/>
  <c r="AH381" i="20"/>
  <c r="AH382" i="20"/>
  <c r="AH383" i="20"/>
  <c r="AH384" i="20"/>
  <c r="AH385" i="20"/>
  <c r="AH386" i="20"/>
  <c r="AH387" i="20"/>
  <c r="AH388" i="20"/>
  <c r="AH389" i="20"/>
  <c r="AH390" i="20"/>
  <c r="AH391" i="20"/>
  <c r="AH392" i="20"/>
  <c r="AH393" i="20"/>
  <c r="AH394" i="20"/>
  <c r="AH395" i="20"/>
  <c r="AH396" i="20"/>
  <c r="AH397" i="20"/>
  <c r="AH398" i="20"/>
  <c r="AH399" i="20"/>
  <c r="AH400" i="20"/>
  <c r="AH401" i="20"/>
  <c r="AH402" i="20"/>
  <c r="AH403" i="20"/>
  <c r="AH404" i="20"/>
  <c r="AH405" i="20"/>
  <c r="AH406" i="20"/>
  <c r="AH407" i="20"/>
  <c r="AH408" i="20"/>
  <c r="AH409" i="20"/>
  <c r="AH410" i="20"/>
  <c r="AH411" i="20"/>
  <c r="AH412" i="20"/>
  <c r="AH413" i="20"/>
  <c r="AH414" i="20"/>
  <c r="AH415" i="20"/>
  <c r="AH416" i="20"/>
  <c r="AH417" i="20"/>
  <c r="AH418" i="20"/>
  <c r="AH419" i="20"/>
  <c r="AH420" i="20"/>
  <c r="AH421" i="20"/>
  <c r="AH422" i="20"/>
  <c r="AH423" i="20"/>
  <c r="AH424" i="20"/>
  <c r="AH425" i="20"/>
  <c r="AH426" i="20"/>
  <c r="AH427" i="20"/>
  <c r="AH428" i="20"/>
  <c r="AH429" i="20"/>
  <c r="AH430" i="20"/>
  <c r="AH431" i="20"/>
  <c r="AH432" i="20"/>
  <c r="AH433" i="20"/>
  <c r="AH434" i="20"/>
  <c r="AH435" i="20"/>
  <c r="AH436" i="20"/>
  <c r="BJ10" i="20"/>
  <c r="BJ9" i="20"/>
  <c r="BJ8" i="20"/>
  <c r="BJ7" i="20"/>
  <c r="BJ6" i="20"/>
  <c r="BJ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74" i="20"/>
  <c r="AD75" i="20"/>
  <c r="AD76" i="20"/>
  <c r="AD77" i="20"/>
  <c r="AD78" i="20"/>
  <c r="AD79" i="20"/>
  <c r="AD80" i="20"/>
  <c r="AD81" i="20"/>
  <c r="AD82" i="20"/>
  <c r="AD83" i="20"/>
  <c r="AD84" i="20"/>
  <c r="AD85" i="20"/>
  <c r="AD86" i="20"/>
  <c r="AD87" i="20"/>
  <c r="AD88" i="20"/>
  <c r="AD89" i="20"/>
  <c r="AD90" i="20"/>
  <c r="AD91" i="20"/>
  <c r="AD92" i="20"/>
  <c r="AD93" i="20"/>
  <c r="AD94" i="20"/>
  <c r="AD95" i="20"/>
  <c r="AD96" i="20"/>
  <c r="AD97" i="20"/>
  <c r="AD98" i="20"/>
  <c r="AD99" i="20"/>
  <c r="AD100" i="20"/>
  <c r="AD101" i="20"/>
  <c r="AD102" i="20"/>
  <c r="AD103" i="20"/>
  <c r="AD104" i="20"/>
  <c r="AD105" i="20"/>
  <c r="AD106" i="20"/>
  <c r="AD107" i="20"/>
  <c r="AD108" i="20"/>
  <c r="AD109" i="20"/>
  <c r="AD110" i="20"/>
  <c r="AD111" i="20"/>
  <c r="AD112" i="20"/>
  <c r="AD113" i="20"/>
  <c r="AD114" i="20"/>
  <c r="AD115" i="20"/>
  <c r="AD116" i="20"/>
  <c r="AD117" i="20"/>
  <c r="AD118" i="20"/>
  <c r="AD119" i="20"/>
  <c r="AD120" i="20"/>
  <c r="AD121" i="20"/>
  <c r="AD122" i="20"/>
  <c r="AD123" i="20"/>
  <c r="AD124" i="20"/>
  <c r="AD125" i="20"/>
  <c r="AD126" i="20"/>
  <c r="AD127" i="20"/>
  <c r="AD128" i="20"/>
  <c r="AD129" i="20"/>
  <c r="AD130" i="20"/>
  <c r="AD131" i="20"/>
  <c r="AD132" i="20"/>
  <c r="AD133" i="20"/>
  <c r="AD134" i="20"/>
  <c r="AD135" i="20"/>
  <c r="AD136" i="20"/>
  <c r="AD137" i="20"/>
  <c r="AD138" i="20"/>
  <c r="AD139" i="20"/>
  <c r="AD140" i="20"/>
  <c r="AD141" i="20"/>
  <c r="AD142" i="20"/>
  <c r="AD143" i="20"/>
  <c r="AD144" i="20"/>
  <c r="AD145" i="20"/>
  <c r="AD146" i="20"/>
  <c r="AD147" i="20"/>
  <c r="AD148" i="20"/>
  <c r="AD149" i="20"/>
  <c r="AD150" i="20"/>
  <c r="AD151" i="20"/>
  <c r="AD152" i="20"/>
  <c r="AD153" i="20"/>
  <c r="AD154" i="20"/>
  <c r="AD155" i="20"/>
  <c r="AD156" i="20"/>
  <c r="AD157" i="20"/>
  <c r="AD158" i="20"/>
  <c r="AD159" i="20"/>
  <c r="AD160" i="20"/>
  <c r="AD161" i="20"/>
  <c r="AD162" i="20"/>
  <c r="AD163" i="20"/>
  <c r="AD164" i="20"/>
  <c r="AD165" i="20"/>
  <c r="AD166" i="20"/>
  <c r="AD167" i="20"/>
  <c r="AD168" i="20"/>
  <c r="AD169" i="20"/>
  <c r="AD170" i="20"/>
  <c r="AD171" i="20"/>
  <c r="AD172" i="20"/>
  <c r="AD173" i="20"/>
  <c r="AD174" i="20"/>
  <c r="AD175" i="20"/>
  <c r="AD176" i="20"/>
  <c r="AD177" i="20"/>
  <c r="AD178" i="20"/>
  <c r="AD179" i="20"/>
  <c r="AD180" i="20"/>
  <c r="AD181" i="20"/>
  <c r="AD182" i="20"/>
  <c r="AD183" i="20"/>
  <c r="AD184" i="20"/>
  <c r="AD185" i="20"/>
  <c r="AD186" i="20"/>
  <c r="AD187" i="20"/>
  <c r="AD188" i="20"/>
  <c r="AD189" i="20"/>
  <c r="AD190" i="20"/>
  <c r="AD191" i="20"/>
  <c r="AD192" i="20"/>
  <c r="AD193" i="20"/>
  <c r="AD194" i="20"/>
  <c r="AD195" i="20"/>
  <c r="AD196" i="20"/>
  <c r="AD197" i="20"/>
  <c r="AD198" i="20"/>
  <c r="AD199" i="20"/>
  <c r="AD200" i="20"/>
  <c r="AD201" i="20"/>
  <c r="AD202" i="20"/>
  <c r="AD203" i="20"/>
  <c r="AD204" i="20"/>
  <c r="AD205" i="20"/>
  <c r="AD206" i="20"/>
  <c r="AD207" i="20"/>
  <c r="AD208" i="20"/>
  <c r="AD209" i="20"/>
  <c r="AD210" i="20"/>
  <c r="AD211" i="20"/>
  <c r="AD212" i="20"/>
  <c r="AD213" i="20"/>
  <c r="AD214" i="20"/>
  <c r="AD215" i="20"/>
  <c r="AD216" i="20"/>
  <c r="AD217" i="20"/>
  <c r="AD218" i="20"/>
  <c r="AD219" i="20"/>
  <c r="AD220" i="20"/>
  <c r="AD221" i="20"/>
  <c r="AD222" i="20"/>
  <c r="AD223" i="20"/>
  <c r="AD224" i="20"/>
  <c r="AD225" i="20"/>
  <c r="AD226" i="20"/>
  <c r="AD227" i="20"/>
  <c r="AD228" i="20"/>
  <c r="AD229" i="20"/>
  <c r="AD230" i="20"/>
  <c r="AD231" i="20"/>
  <c r="AD232" i="20"/>
  <c r="AD233" i="20"/>
  <c r="AD234" i="20"/>
  <c r="AD235" i="20"/>
  <c r="AD236" i="20"/>
  <c r="AD237" i="20"/>
  <c r="AD238" i="20"/>
  <c r="AD239" i="20"/>
  <c r="AD240" i="20"/>
  <c r="AD241" i="20"/>
  <c r="AD242" i="20"/>
  <c r="AD243" i="20"/>
  <c r="AD244" i="20"/>
  <c r="AD245" i="20"/>
  <c r="AD246" i="20"/>
  <c r="AD247" i="20"/>
  <c r="AD248" i="20"/>
  <c r="AD249" i="20"/>
  <c r="AD250" i="20"/>
  <c r="AD251" i="20"/>
  <c r="AD252" i="20"/>
  <c r="AD253" i="20"/>
  <c r="AD254" i="20"/>
  <c r="AD255" i="20"/>
  <c r="AD256" i="20"/>
  <c r="AD257" i="20"/>
  <c r="AD258" i="20"/>
  <c r="AD259" i="20"/>
  <c r="AD260" i="20"/>
  <c r="AD261" i="20"/>
  <c r="AD262" i="20"/>
  <c r="AD263" i="20"/>
  <c r="AD264" i="20"/>
  <c r="AD265" i="20"/>
  <c r="AD266" i="20"/>
  <c r="AD267" i="20"/>
  <c r="AD268" i="20"/>
  <c r="AD269" i="20"/>
  <c r="AD270" i="20"/>
  <c r="AD271" i="20"/>
  <c r="AD272" i="20"/>
  <c r="AD273" i="20"/>
  <c r="AD274" i="20"/>
  <c r="AD275" i="20"/>
  <c r="AD276" i="20"/>
  <c r="AD277" i="20"/>
  <c r="AD278" i="20"/>
  <c r="AD279" i="20"/>
  <c r="AD280" i="20"/>
  <c r="AD281" i="20"/>
  <c r="AD282" i="20"/>
  <c r="AD283" i="20"/>
  <c r="AD284" i="20"/>
  <c r="AD285" i="20"/>
  <c r="AD286" i="20"/>
  <c r="AD287" i="20"/>
  <c r="AD288" i="20"/>
  <c r="AD289" i="20"/>
  <c r="AD290" i="20"/>
  <c r="AD291" i="20"/>
  <c r="AD292" i="20"/>
  <c r="AD293" i="20"/>
  <c r="AD294" i="20"/>
  <c r="AD295" i="20"/>
  <c r="AD296" i="20"/>
  <c r="AD297" i="20"/>
  <c r="AD298" i="20"/>
  <c r="AD299" i="20"/>
  <c r="AD300" i="20"/>
  <c r="AD301" i="20"/>
  <c r="AD302" i="20"/>
  <c r="AD303" i="20"/>
  <c r="AD304" i="20"/>
  <c r="AD305" i="20"/>
  <c r="AD306" i="20"/>
  <c r="AD307" i="20"/>
  <c r="AD308" i="20"/>
  <c r="AD309" i="20"/>
  <c r="AD311" i="20"/>
  <c r="AD312" i="20"/>
  <c r="AD313" i="20"/>
  <c r="AD314" i="20"/>
  <c r="AD315" i="20"/>
  <c r="AD316" i="20"/>
  <c r="AD317" i="20"/>
  <c r="AD318" i="20"/>
  <c r="AD319" i="20"/>
  <c r="AD320" i="20"/>
  <c r="AD321" i="20"/>
  <c r="AD322" i="20"/>
  <c r="AD323" i="20"/>
  <c r="AD324" i="20"/>
  <c r="AD325" i="20"/>
  <c r="AD326" i="20"/>
  <c r="AD327" i="20"/>
  <c r="AD328" i="20"/>
  <c r="AD329" i="20"/>
  <c r="AD330" i="20"/>
  <c r="AD331" i="20"/>
  <c r="AD332" i="20"/>
  <c r="AD333" i="20"/>
  <c r="AD334" i="20"/>
  <c r="AD335" i="20"/>
  <c r="AD336" i="20"/>
  <c r="AD337" i="20"/>
  <c r="AD338" i="20"/>
  <c r="AD339" i="20"/>
  <c r="AD340" i="20"/>
  <c r="AD341" i="20"/>
  <c r="AD342" i="20"/>
  <c r="AD343" i="20"/>
  <c r="AD345" i="20"/>
  <c r="AD347" i="20"/>
  <c r="AD348" i="20"/>
  <c r="AD349" i="20"/>
  <c r="AD350" i="20"/>
  <c r="AD351" i="20"/>
  <c r="AD352" i="20"/>
  <c r="AD353" i="20"/>
  <c r="AD354" i="20"/>
  <c r="AD355" i="20"/>
  <c r="AD356" i="20"/>
  <c r="AD357" i="20"/>
  <c r="AD358" i="20"/>
  <c r="AD359" i="20"/>
  <c r="AD360" i="20"/>
  <c r="AD361" i="20"/>
  <c r="AD362" i="20"/>
  <c r="AD363" i="20"/>
  <c r="AD364" i="20"/>
  <c r="AD365" i="20"/>
  <c r="AD366" i="20"/>
  <c r="AD367" i="20"/>
  <c r="AD368" i="20"/>
  <c r="AD369" i="20"/>
  <c r="AD370" i="20"/>
  <c r="AD371" i="20"/>
  <c r="AD372" i="20"/>
  <c r="AD373" i="20"/>
  <c r="AD374" i="20"/>
  <c r="AD375" i="20"/>
  <c r="AD376" i="20"/>
  <c r="AD377" i="20"/>
  <c r="AD378" i="20"/>
  <c r="AD379" i="20"/>
  <c r="AD380" i="20"/>
  <c r="AD381" i="20"/>
  <c r="AD382" i="20"/>
  <c r="AD383" i="20"/>
  <c r="AD384" i="20"/>
  <c r="AD385" i="20"/>
  <c r="AD386" i="20"/>
  <c r="AD387" i="20"/>
  <c r="AD388" i="20"/>
  <c r="AD389" i="20"/>
  <c r="AD390" i="20"/>
  <c r="AD391" i="20"/>
  <c r="AD392" i="20"/>
  <c r="AD393" i="20"/>
  <c r="AD394" i="20"/>
  <c r="AD395" i="20"/>
  <c r="AD396" i="20"/>
  <c r="AD397" i="20"/>
  <c r="AD398" i="20"/>
  <c r="AD399" i="20"/>
  <c r="AD400" i="20"/>
  <c r="AD401" i="20"/>
  <c r="AD402" i="20"/>
  <c r="AD403" i="20"/>
  <c r="AD404" i="20"/>
  <c r="AD405" i="20"/>
  <c r="AD406" i="20"/>
  <c r="AD407" i="20"/>
  <c r="AD408" i="20"/>
  <c r="AD409" i="20"/>
  <c r="AD410" i="20"/>
  <c r="AD411" i="20"/>
  <c r="AD412" i="20"/>
  <c r="AD413" i="20"/>
  <c r="AD414" i="20"/>
  <c r="AD415" i="20"/>
  <c r="AD416" i="20"/>
  <c r="AD417" i="20"/>
  <c r="AD418" i="20"/>
  <c r="AD419" i="20"/>
  <c r="AD420" i="20"/>
  <c r="AD421" i="20"/>
  <c r="AD422" i="20"/>
  <c r="AD423" i="20"/>
  <c r="AD424" i="20"/>
  <c r="AD425" i="20"/>
  <c r="AD426" i="20"/>
  <c r="AD427" i="20"/>
  <c r="AD428" i="20"/>
  <c r="AD429" i="20"/>
  <c r="AD430" i="20"/>
  <c r="AD431" i="20"/>
  <c r="AD432" i="20"/>
  <c r="AD433" i="20"/>
  <c r="AD434" i="20"/>
  <c r="AD435" i="20"/>
  <c r="AD436" i="20"/>
  <c r="BI10" i="20"/>
  <c r="BI9" i="20"/>
  <c r="BI8" i="20"/>
  <c r="BI7" i="20"/>
  <c r="BI6" i="20"/>
  <c r="BI5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55" i="20"/>
  <c r="Z56" i="20"/>
  <c r="Z57" i="20"/>
  <c r="Z58" i="20"/>
  <c r="Z59" i="20"/>
  <c r="Z60" i="20"/>
  <c r="Z61" i="20"/>
  <c r="Z62" i="20"/>
  <c r="Z63" i="20"/>
  <c r="Z64" i="20"/>
  <c r="Z65" i="20"/>
  <c r="Z66" i="20"/>
  <c r="Z67" i="20"/>
  <c r="Z68" i="20"/>
  <c r="Z69" i="20"/>
  <c r="Z70" i="20"/>
  <c r="Z71" i="20"/>
  <c r="Z72" i="20"/>
  <c r="Z73" i="20"/>
  <c r="Z74" i="20"/>
  <c r="Z75" i="20"/>
  <c r="Z76" i="20"/>
  <c r="Z77" i="20"/>
  <c r="Z78" i="20"/>
  <c r="Z79" i="20"/>
  <c r="Z80" i="20"/>
  <c r="Z81" i="20"/>
  <c r="Z82" i="20"/>
  <c r="Z83" i="20"/>
  <c r="Z84" i="20"/>
  <c r="Z85" i="20"/>
  <c r="Z86" i="20"/>
  <c r="Z87" i="20"/>
  <c r="Z88" i="20"/>
  <c r="Z89" i="20"/>
  <c r="Z90" i="20"/>
  <c r="Z91" i="20"/>
  <c r="Z92" i="20"/>
  <c r="Z93" i="20"/>
  <c r="Z94" i="20"/>
  <c r="Z95" i="20"/>
  <c r="Z96" i="20"/>
  <c r="Z97" i="20"/>
  <c r="Z98" i="20"/>
  <c r="Z99" i="20"/>
  <c r="Z100" i="20"/>
  <c r="Z101" i="20"/>
  <c r="Z102" i="20"/>
  <c r="Z103" i="20"/>
  <c r="Z104" i="20"/>
  <c r="Z105" i="20"/>
  <c r="Z106" i="20"/>
  <c r="Z107" i="20"/>
  <c r="Z108" i="20"/>
  <c r="Z109" i="20"/>
  <c r="Z110" i="20"/>
  <c r="Z111" i="20"/>
  <c r="Z112" i="20"/>
  <c r="Z113" i="20"/>
  <c r="Z114" i="20"/>
  <c r="Z115" i="20"/>
  <c r="Z116" i="20"/>
  <c r="Z117" i="20"/>
  <c r="Z118" i="20"/>
  <c r="Z119" i="20"/>
  <c r="Z120" i="20"/>
  <c r="Z121" i="20"/>
  <c r="Z122" i="20"/>
  <c r="Z123" i="20"/>
  <c r="Z124" i="20"/>
  <c r="Z125" i="20"/>
  <c r="Z126" i="20"/>
  <c r="Z127" i="20"/>
  <c r="Z128" i="20"/>
  <c r="Z129" i="20"/>
  <c r="Z130" i="20"/>
  <c r="Z131" i="20"/>
  <c r="Z132" i="20"/>
  <c r="Z133" i="20"/>
  <c r="Z134" i="20"/>
  <c r="Z135" i="20"/>
  <c r="Z136" i="20"/>
  <c r="Z137" i="20"/>
  <c r="Z138" i="20"/>
  <c r="Z139" i="20"/>
  <c r="Z140" i="20"/>
  <c r="Z141" i="20"/>
  <c r="Z142" i="20"/>
  <c r="Z143" i="20"/>
  <c r="Z144" i="20"/>
  <c r="Z145" i="20"/>
  <c r="Z146" i="20"/>
  <c r="Z147" i="20"/>
  <c r="Z148" i="20"/>
  <c r="Z149" i="20"/>
  <c r="Z150" i="20"/>
  <c r="Z151" i="20"/>
  <c r="Z152" i="20"/>
  <c r="Z153" i="20"/>
  <c r="Z154" i="20"/>
  <c r="Z155" i="20"/>
  <c r="Z156" i="20"/>
  <c r="Z157" i="20"/>
  <c r="Z158" i="20"/>
  <c r="Z159" i="20"/>
  <c r="Z160" i="20"/>
  <c r="Z161" i="20"/>
  <c r="Z162" i="20"/>
  <c r="Z163" i="20"/>
  <c r="Z164" i="20"/>
  <c r="Z165" i="20"/>
  <c r="Z166" i="20"/>
  <c r="Z167" i="20"/>
  <c r="Z168" i="20"/>
  <c r="Z169" i="20"/>
  <c r="Z170" i="20"/>
  <c r="Z171" i="20"/>
  <c r="Z172" i="20"/>
  <c r="Z173" i="20"/>
  <c r="Z174" i="20"/>
  <c r="Z175" i="20"/>
  <c r="Z176" i="20"/>
  <c r="Z177" i="20"/>
  <c r="Z178" i="20"/>
  <c r="Z179" i="20"/>
  <c r="Z180" i="20"/>
  <c r="Z181" i="20"/>
  <c r="Z182" i="20"/>
  <c r="Z183" i="20"/>
  <c r="Z184" i="20"/>
  <c r="Z185" i="20"/>
  <c r="Z186" i="20"/>
  <c r="Z187" i="20"/>
  <c r="Z188" i="20"/>
  <c r="Z189" i="20"/>
  <c r="Z190" i="20"/>
  <c r="Z191" i="20"/>
  <c r="Z192" i="20"/>
  <c r="Z193" i="20"/>
  <c r="Z194" i="20"/>
  <c r="Z195" i="20"/>
  <c r="Z196" i="20"/>
  <c r="Z197" i="20"/>
  <c r="Z198" i="20"/>
  <c r="Z199" i="20"/>
  <c r="Z200" i="20"/>
  <c r="Z201" i="20"/>
  <c r="Z202" i="20"/>
  <c r="Z203" i="20"/>
  <c r="Z204" i="20"/>
  <c r="Z205" i="20"/>
  <c r="Z206" i="20"/>
  <c r="Z207" i="20"/>
  <c r="Z208" i="20"/>
  <c r="Z209" i="20"/>
  <c r="Z210" i="20"/>
  <c r="Z211" i="20"/>
  <c r="Z212" i="20"/>
  <c r="Z213" i="20"/>
  <c r="Z214" i="20"/>
  <c r="Z215" i="20"/>
  <c r="Z216" i="20"/>
  <c r="Z217" i="20"/>
  <c r="Z218" i="20"/>
  <c r="Z219" i="20"/>
  <c r="Z220" i="20"/>
  <c r="Z221" i="20"/>
  <c r="Z222" i="20"/>
  <c r="Z223" i="20"/>
  <c r="Z224" i="20"/>
  <c r="Z225" i="20"/>
  <c r="Z226" i="20"/>
  <c r="Z227" i="20"/>
  <c r="Z228" i="20"/>
  <c r="Z229" i="20"/>
  <c r="Z230" i="20"/>
  <c r="Z231" i="20"/>
  <c r="Z232" i="20"/>
  <c r="Z233" i="20"/>
  <c r="Z234" i="20"/>
  <c r="Z235" i="20"/>
  <c r="Z236" i="20"/>
  <c r="Z237" i="20"/>
  <c r="Z238" i="20"/>
  <c r="Z239" i="20"/>
  <c r="Z240" i="20"/>
  <c r="Z241" i="20"/>
  <c r="Z242" i="20"/>
  <c r="Z243" i="20"/>
  <c r="Z244" i="20"/>
  <c r="Z245" i="20"/>
  <c r="Z246" i="20"/>
  <c r="Z247" i="20"/>
  <c r="Z248" i="20"/>
  <c r="Z249" i="20"/>
  <c r="Z250" i="20"/>
  <c r="Z251" i="20"/>
  <c r="Z252" i="20"/>
  <c r="Z253" i="20"/>
  <c r="Z254" i="20"/>
  <c r="Z255" i="20"/>
  <c r="Z256" i="20"/>
  <c r="Z257" i="20"/>
  <c r="Z258" i="20"/>
  <c r="Z259" i="20"/>
  <c r="Z260" i="20"/>
  <c r="Z261" i="20"/>
  <c r="Z262" i="20"/>
  <c r="Z263" i="20"/>
  <c r="Z264" i="20"/>
  <c r="Z265" i="20"/>
  <c r="Z266" i="20"/>
  <c r="Z267" i="20"/>
  <c r="Z268" i="20"/>
  <c r="Z269" i="20"/>
  <c r="Z270" i="20"/>
  <c r="Z271" i="20"/>
  <c r="Z272" i="20"/>
  <c r="Z273" i="20"/>
  <c r="Z274" i="20"/>
  <c r="Z275" i="20"/>
  <c r="Z276" i="20"/>
  <c r="Z277" i="20"/>
  <c r="Z278" i="20"/>
  <c r="Z279" i="20"/>
  <c r="Z280" i="20"/>
  <c r="Z281" i="20"/>
  <c r="Z282" i="20"/>
  <c r="Z283" i="20"/>
  <c r="Z284" i="20"/>
  <c r="Z285" i="20"/>
  <c r="Z286" i="20"/>
  <c r="Z287" i="20"/>
  <c r="Z288" i="20"/>
  <c r="Z289" i="20"/>
  <c r="Z290" i="20"/>
  <c r="Z291" i="20"/>
  <c r="Z292" i="20"/>
  <c r="Z293" i="20"/>
  <c r="Z294" i="20"/>
  <c r="Z295" i="20"/>
  <c r="Z296" i="20"/>
  <c r="Z297" i="20"/>
  <c r="Z298" i="20"/>
  <c r="Z299" i="20"/>
  <c r="Z300" i="20"/>
  <c r="Z301" i="20"/>
  <c r="Z302" i="20"/>
  <c r="Z303" i="20"/>
  <c r="Z304" i="20"/>
  <c r="Z305" i="20"/>
  <c r="Z306" i="20"/>
  <c r="Z307" i="20"/>
  <c r="Z308" i="20"/>
  <c r="Z309" i="20"/>
  <c r="Z311" i="20"/>
  <c r="Z312" i="20"/>
  <c r="Z313" i="20"/>
  <c r="Z314" i="20"/>
  <c r="Z315" i="20"/>
  <c r="Z316" i="20"/>
  <c r="Z317" i="20"/>
  <c r="Z318" i="20"/>
  <c r="Z319" i="20"/>
  <c r="Z320" i="20"/>
  <c r="Z321" i="20"/>
  <c r="Z322" i="20"/>
  <c r="Z323" i="20"/>
  <c r="Z324" i="20"/>
  <c r="Z325" i="20"/>
  <c r="Z326" i="20"/>
  <c r="Z327" i="20"/>
  <c r="Z328" i="20"/>
  <c r="Z329" i="20"/>
  <c r="Z330" i="20"/>
  <c r="Z331" i="20"/>
  <c r="Z332" i="20"/>
  <c r="Z333" i="20"/>
  <c r="Z334" i="20"/>
  <c r="Z335" i="20"/>
  <c r="Z336" i="20"/>
  <c r="Z337" i="20"/>
  <c r="Z338" i="20"/>
  <c r="Z339" i="20"/>
  <c r="Z340" i="20"/>
  <c r="Z341" i="20"/>
  <c r="Z342" i="20"/>
  <c r="Z343" i="20"/>
  <c r="Z344" i="20"/>
  <c r="Z345" i="20"/>
  <c r="Z346" i="20"/>
  <c r="Z347" i="20"/>
  <c r="Z348" i="20"/>
  <c r="Z349" i="20"/>
  <c r="Z350" i="20"/>
  <c r="Z351" i="20"/>
  <c r="Z352" i="20"/>
  <c r="Z353" i="20"/>
  <c r="Z354" i="20"/>
  <c r="Z355" i="20"/>
  <c r="Z356" i="20"/>
  <c r="Z357" i="20"/>
  <c r="Z358" i="20"/>
  <c r="Z359" i="20"/>
  <c r="Z360" i="20"/>
  <c r="Z361" i="20"/>
  <c r="Z362" i="20"/>
  <c r="Z363" i="20"/>
  <c r="Z364" i="20"/>
  <c r="Z365" i="20"/>
  <c r="Z366" i="20"/>
  <c r="Z367" i="20"/>
  <c r="Z368" i="20"/>
  <c r="Z369" i="20"/>
  <c r="Z370" i="20"/>
  <c r="Z371" i="20"/>
  <c r="Z372" i="20"/>
  <c r="Z373" i="20"/>
  <c r="Z374" i="20"/>
  <c r="Z375" i="20"/>
  <c r="Z376" i="20"/>
  <c r="Z377" i="20"/>
  <c r="Z378" i="20"/>
  <c r="Z379" i="20"/>
  <c r="Z380" i="20"/>
  <c r="Z381" i="20"/>
  <c r="Z382" i="20"/>
  <c r="Z383" i="20"/>
  <c r="Z384" i="20"/>
  <c r="Z385" i="20"/>
  <c r="Z386" i="20"/>
  <c r="Z387" i="20"/>
  <c r="Z388" i="20"/>
  <c r="Z389" i="20"/>
  <c r="Z390" i="20"/>
  <c r="Z391" i="20"/>
  <c r="Z392" i="20"/>
  <c r="Z393" i="20"/>
  <c r="Z394" i="20"/>
  <c r="Z395" i="20"/>
  <c r="Z396" i="20"/>
  <c r="Z397" i="20"/>
  <c r="Z398" i="20"/>
  <c r="Z399" i="20"/>
  <c r="Z400" i="20"/>
  <c r="Z401" i="20"/>
  <c r="Z402" i="20"/>
  <c r="Z403" i="20"/>
  <c r="Z404" i="20"/>
  <c r="Z405" i="20"/>
  <c r="Z406" i="20"/>
  <c r="Z407" i="20"/>
  <c r="Z408" i="20"/>
  <c r="Z409" i="20"/>
  <c r="Z410" i="20"/>
  <c r="Z411" i="20"/>
  <c r="Z412" i="20"/>
  <c r="Z413" i="20"/>
  <c r="Z414" i="20"/>
  <c r="Z415" i="20"/>
  <c r="Z416" i="20"/>
  <c r="Z417" i="20"/>
  <c r="Z418" i="20"/>
  <c r="Z419" i="20"/>
  <c r="Z420" i="20"/>
  <c r="Z421" i="20"/>
  <c r="Z422" i="20"/>
  <c r="Z423" i="20"/>
  <c r="Z424" i="20"/>
  <c r="Z425" i="20"/>
  <c r="Z426" i="20"/>
  <c r="Z427" i="20"/>
  <c r="Z428" i="20"/>
  <c r="Z429" i="20"/>
  <c r="Z430" i="20"/>
  <c r="Z431" i="20"/>
  <c r="Z432" i="20"/>
  <c r="Z433" i="20"/>
  <c r="Z434" i="20"/>
  <c r="Z435" i="20"/>
  <c r="BH10" i="20"/>
  <c r="BH9" i="20"/>
  <c r="BH8" i="20"/>
  <c r="BH7" i="20"/>
  <c r="BH6" i="20"/>
  <c r="BH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75" i="20"/>
  <c r="V76" i="20"/>
  <c r="V77" i="20"/>
  <c r="V78" i="20"/>
  <c r="V79" i="20"/>
  <c r="V80" i="20"/>
  <c r="V81" i="20"/>
  <c r="V82" i="20"/>
  <c r="V83" i="20"/>
  <c r="V84" i="20"/>
  <c r="V85" i="20"/>
  <c r="V86" i="20"/>
  <c r="V87" i="20"/>
  <c r="V88" i="20"/>
  <c r="V89" i="20"/>
  <c r="V90" i="20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130" i="20"/>
  <c r="V131" i="20"/>
  <c r="V132" i="20"/>
  <c r="V133" i="20"/>
  <c r="V134" i="20"/>
  <c r="V135" i="20"/>
  <c r="V136" i="20"/>
  <c r="V137" i="20"/>
  <c r="V138" i="20"/>
  <c r="V139" i="20"/>
  <c r="V140" i="20"/>
  <c r="V141" i="20"/>
  <c r="V142" i="20"/>
  <c r="V143" i="20"/>
  <c r="V144" i="20"/>
  <c r="V145" i="20"/>
  <c r="V146" i="20"/>
  <c r="V147" i="20"/>
  <c r="V148" i="20"/>
  <c r="V149" i="20"/>
  <c r="V150" i="20"/>
  <c r="V151" i="20"/>
  <c r="V152" i="20"/>
  <c r="V153" i="20"/>
  <c r="V154" i="20"/>
  <c r="V155" i="20"/>
  <c r="V156" i="20"/>
  <c r="V157" i="20"/>
  <c r="V158" i="20"/>
  <c r="V159" i="20"/>
  <c r="V160" i="20"/>
  <c r="V161" i="20"/>
  <c r="V162" i="20"/>
  <c r="V163" i="20"/>
  <c r="V164" i="20"/>
  <c r="V165" i="20"/>
  <c r="V166" i="20"/>
  <c r="V167" i="20"/>
  <c r="V168" i="20"/>
  <c r="V169" i="20"/>
  <c r="V170" i="20"/>
  <c r="V171" i="20"/>
  <c r="V172" i="20"/>
  <c r="V173" i="20"/>
  <c r="V174" i="20"/>
  <c r="V175" i="20"/>
  <c r="V176" i="20"/>
  <c r="V177" i="20"/>
  <c r="V178" i="20"/>
  <c r="V179" i="20"/>
  <c r="V180" i="20"/>
  <c r="V181" i="20"/>
  <c r="V182" i="20"/>
  <c r="V183" i="20"/>
  <c r="V184" i="20"/>
  <c r="V185" i="20"/>
  <c r="V186" i="20"/>
  <c r="V187" i="20"/>
  <c r="V188" i="20"/>
  <c r="V189" i="20"/>
  <c r="V190" i="20"/>
  <c r="V191" i="20"/>
  <c r="V192" i="20"/>
  <c r="V193" i="20"/>
  <c r="V194" i="20"/>
  <c r="V195" i="20"/>
  <c r="V196" i="20"/>
  <c r="V197" i="20"/>
  <c r="V198" i="20"/>
  <c r="V199" i="20"/>
  <c r="V200" i="20"/>
  <c r="V201" i="20"/>
  <c r="V202" i="20"/>
  <c r="V203" i="20"/>
  <c r="V204" i="20"/>
  <c r="V205" i="20"/>
  <c r="V206" i="20"/>
  <c r="V207" i="20"/>
  <c r="V208" i="20"/>
  <c r="V209" i="20"/>
  <c r="V210" i="20"/>
  <c r="V211" i="20"/>
  <c r="V212" i="20"/>
  <c r="V213" i="20"/>
  <c r="V214" i="20"/>
  <c r="V215" i="20"/>
  <c r="V216" i="20"/>
  <c r="V217" i="20"/>
  <c r="V218" i="20"/>
  <c r="V219" i="20"/>
  <c r="V220" i="20"/>
  <c r="V221" i="20"/>
  <c r="V222" i="20"/>
  <c r="V223" i="20"/>
  <c r="V224" i="20"/>
  <c r="V225" i="20"/>
  <c r="V226" i="20"/>
  <c r="V227" i="20"/>
  <c r="V228" i="20"/>
  <c r="V229" i="20"/>
  <c r="V230" i="20"/>
  <c r="V231" i="20"/>
  <c r="V232" i="20"/>
  <c r="V233" i="20"/>
  <c r="V234" i="20"/>
  <c r="V235" i="20"/>
  <c r="V236" i="20"/>
  <c r="V237" i="20"/>
  <c r="V238" i="20"/>
  <c r="V239" i="20"/>
  <c r="V240" i="20"/>
  <c r="V241" i="20"/>
  <c r="V242" i="20"/>
  <c r="V243" i="20"/>
  <c r="V244" i="20"/>
  <c r="V245" i="20"/>
  <c r="V246" i="20"/>
  <c r="V247" i="20"/>
  <c r="V248" i="20"/>
  <c r="V249" i="20"/>
  <c r="V250" i="20"/>
  <c r="V251" i="20"/>
  <c r="V252" i="20"/>
  <c r="V253" i="20"/>
  <c r="V254" i="20"/>
  <c r="V255" i="20"/>
  <c r="V256" i="20"/>
  <c r="V257" i="20"/>
  <c r="V258" i="20"/>
  <c r="V259" i="20"/>
  <c r="V260" i="20"/>
  <c r="V261" i="20"/>
  <c r="V262" i="20"/>
  <c r="V263" i="20"/>
  <c r="V264" i="20"/>
  <c r="V265" i="20"/>
  <c r="V266" i="20"/>
  <c r="V267" i="20"/>
  <c r="V268" i="20"/>
  <c r="V269" i="20"/>
  <c r="V270" i="20"/>
  <c r="V271" i="20"/>
  <c r="V272" i="20"/>
  <c r="V273" i="20"/>
  <c r="V274" i="20"/>
  <c r="V275" i="20"/>
  <c r="V276" i="20"/>
  <c r="V277" i="20"/>
  <c r="V278" i="20"/>
  <c r="V279" i="20"/>
  <c r="V280" i="20"/>
  <c r="V281" i="20"/>
  <c r="V282" i="20"/>
  <c r="V283" i="20"/>
  <c r="V284" i="20"/>
  <c r="V285" i="20"/>
  <c r="V286" i="20"/>
  <c r="V287" i="20"/>
  <c r="V288" i="20"/>
  <c r="V289" i="20"/>
  <c r="V290" i="20"/>
  <c r="V291" i="20"/>
  <c r="V292" i="20"/>
  <c r="V293" i="20"/>
  <c r="V294" i="20"/>
  <c r="V295" i="20"/>
  <c r="V296" i="20"/>
  <c r="V297" i="20"/>
  <c r="V298" i="20"/>
  <c r="V299" i="20"/>
  <c r="V300" i="20"/>
  <c r="V301" i="20"/>
  <c r="V302" i="20"/>
  <c r="V303" i="20"/>
  <c r="V304" i="20"/>
  <c r="V305" i="20"/>
  <c r="V306" i="20"/>
  <c r="V307" i="20"/>
  <c r="V308" i="20"/>
  <c r="V309" i="20"/>
  <c r="V311" i="20"/>
  <c r="V312" i="20"/>
  <c r="V313" i="20"/>
  <c r="V314" i="20"/>
  <c r="V315" i="20"/>
  <c r="V316" i="20"/>
  <c r="V317" i="20"/>
  <c r="V318" i="20"/>
  <c r="V319" i="20"/>
  <c r="V320" i="20"/>
  <c r="V321" i="20"/>
  <c r="V322" i="20"/>
  <c r="V323" i="20"/>
  <c r="V324" i="20"/>
  <c r="V325" i="20"/>
  <c r="V326" i="20"/>
  <c r="V327" i="20"/>
  <c r="V328" i="20"/>
  <c r="V329" i="20"/>
  <c r="V330" i="20"/>
  <c r="V331" i="20"/>
  <c r="V332" i="20"/>
  <c r="V333" i="20"/>
  <c r="V334" i="20"/>
  <c r="V335" i="20"/>
  <c r="V336" i="20"/>
  <c r="V337" i="20"/>
  <c r="V338" i="20"/>
  <c r="V339" i="20"/>
  <c r="V340" i="20"/>
  <c r="V341" i="20"/>
  <c r="V342" i="20"/>
  <c r="V343" i="20"/>
  <c r="V344" i="20"/>
  <c r="V345" i="20"/>
  <c r="V346" i="20"/>
  <c r="V347" i="20"/>
  <c r="V348" i="20"/>
  <c r="V349" i="20"/>
  <c r="V350" i="20"/>
  <c r="V351" i="20"/>
  <c r="V352" i="20"/>
  <c r="V353" i="20"/>
  <c r="V354" i="20"/>
  <c r="V355" i="20"/>
  <c r="V356" i="20"/>
  <c r="V357" i="20"/>
  <c r="V358" i="20"/>
  <c r="V359" i="20"/>
  <c r="V360" i="20"/>
  <c r="V361" i="20"/>
  <c r="V362" i="20"/>
  <c r="V363" i="20"/>
  <c r="V364" i="20"/>
  <c r="V365" i="20"/>
  <c r="V366" i="20"/>
  <c r="V367" i="20"/>
  <c r="V368" i="20"/>
  <c r="V369" i="20"/>
  <c r="V370" i="20"/>
  <c r="V371" i="20"/>
  <c r="V372" i="20"/>
  <c r="V373" i="20"/>
  <c r="V374" i="20"/>
  <c r="V375" i="20"/>
  <c r="V376" i="20"/>
  <c r="V377" i="20"/>
  <c r="V378" i="20"/>
  <c r="V379" i="20"/>
  <c r="V380" i="20"/>
  <c r="V381" i="20"/>
  <c r="V382" i="20"/>
  <c r="V383" i="20"/>
  <c r="V384" i="20"/>
  <c r="V385" i="20"/>
  <c r="V386" i="20"/>
  <c r="V387" i="20"/>
  <c r="V388" i="20"/>
  <c r="V389" i="20"/>
  <c r="V390" i="20"/>
  <c r="V391" i="20"/>
  <c r="V392" i="20"/>
  <c r="V393" i="20"/>
  <c r="V394" i="20"/>
  <c r="V395" i="20"/>
  <c r="V396" i="20"/>
  <c r="V397" i="20"/>
  <c r="V398" i="20"/>
  <c r="V399" i="20"/>
  <c r="V400" i="20"/>
  <c r="V401" i="20"/>
  <c r="V402" i="20"/>
  <c r="V403" i="20"/>
  <c r="V404" i="20"/>
  <c r="V405" i="20"/>
  <c r="V406" i="20"/>
  <c r="V407" i="20"/>
  <c r="V408" i="20"/>
  <c r="V409" i="20"/>
  <c r="V410" i="20"/>
  <c r="V411" i="20"/>
  <c r="V412" i="20"/>
  <c r="V413" i="20"/>
  <c r="V414" i="20"/>
  <c r="V415" i="20"/>
  <c r="V416" i="20"/>
  <c r="V417" i="20"/>
  <c r="V418" i="20"/>
  <c r="V419" i="20"/>
  <c r="V420" i="20"/>
  <c r="V421" i="20"/>
  <c r="V422" i="20"/>
  <c r="V423" i="20"/>
  <c r="V424" i="20"/>
  <c r="V425" i="20"/>
  <c r="V426" i="20"/>
  <c r="V427" i="20"/>
  <c r="V428" i="20"/>
  <c r="V429" i="20"/>
  <c r="V430" i="20"/>
  <c r="V431" i="20"/>
  <c r="V432" i="20"/>
  <c r="V433" i="20"/>
  <c r="V434" i="20"/>
  <c r="V435" i="20"/>
  <c r="BG10" i="20"/>
  <c r="BG9" i="20"/>
  <c r="BG8" i="20"/>
  <c r="BG7" i="20"/>
  <c r="BG6" i="20"/>
  <c r="BG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R130" i="20"/>
  <c r="R131" i="20"/>
  <c r="R132" i="20"/>
  <c r="R133" i="20"/>
  <c r="R134" i="20"/>
  <c r="R135" i="20"/>
  <c r="R136" i="20"/>
  <c r="R137" i="20"/>
  <c r="R138" i="20"/>
  <c r="R139" i="20"/>
  <c r="R140" i="20"/>
  <c r="R141" i="20"/>
  <c r="R142" i="20"/>
  <c r="R143" i="20"/>
  <c r="R144" i="20"/>
  <c r="R145" i="20"/>
  <c r="R146" i="20"/>
  <c r="R147" i="20"/>
  <c r="R148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76" i="20"/>
  <c r="R177" i="20"/>
  <c r="R178" i="20"/>
  <c r="R179" i="20"/>
  <c r="R180" i="20"/>
  <c r="R181" i="20"/>
  <c r="R182" i="20"/>
  <c r="R183" i="20"/>
  <c r="R184" i="20"/>
  <c r="R185" i="20"/>
  <c r="R186" i="20"/>
  <c r="R187" i="20"/>
  <c r="R188" i="20"/>
  <c r="R189" i="20"/>
  <c r="R190" i="20"/>
  <c r="R191" i="20"/>
  <c r="R192" i="20"/>
  <c r="R193" i="20"/>
  <c r="R194" i="20"/>
  <c r="R195" i="20"/>
  <c r="R196" i="20"/>
  <c r="R197" i="20"/>
  <c r="R198" i="20"/>
  <c r="R199" i="20"/>
  <c r="R200" i="20"/>
  <c r="R201" i="20"/>
  <c r="R202" i="20"/>
  <c r="R203" i="20"/>
  <c r="R204" i="20"/>
  <c r="R205" i="20"/>
  <c r="R206" i="20"/>
  <c r="R207" i="20"/>
  <c r="R208" i="20"/>
  <c r="R209" i="20"/>
  <c r="R210" i="20"/>
  <c r="R211" i="20"/>
  <c r="R212" i="20"/>
  <c r="R213" i="20"/>
  <c r="R214" i="20"/>
  <c r="R215" i="20"/>
  <c r="R216" i="20"/>
  <c r="R217" i="20"/>
  <c r="R218" i="20"/>
  <c r="R219" i="20"/>
  <c r="R220" i="20"/>
  <c r="R221" i="20"/>
  <c r="R222" i="20"/>
  <c r="R223" i="20"/>
  <c r="R224" i="20"/>
  <c r="R225" i="20"/>
  <c r="R226" i="20"/>
  <c r="R227" i="20"/>
  <c r="R228" i="20"/>
  <c r="R229" i="20"/>
  <c r="R230" i="20"/>
  <c r="R231" i="20"/>
  <c r="R232" i="20"/>
  <c r="R233" i="20"/>
  <c r="R234" i="20"/>
  <c r="R235" i="20"/>
  <c r="R236" i="20"/>
  <c r="R237" i="20"/>
  <c r="R238" i="20"/>
  <c r="R239" i="20"/>
  <c r="R240" i="20"/>
  <c r="R241" i="20"/>
  <c r="R242" i="20"/>
  <c r="R243" i="20"/>
  <c r="R244" i="20"/>
  <c r="R245" i="20"/>
  <c r="R246" i="20"/>
  <c r="R247" i="20"/>
  <c r="R248" i="20"/>
  <c r="R249" i="20"/>
  <c r="R250" i="20"/>
  <c r="R251" i="20"/>
  <c r="R252" i="20"/>
  <c r="R253" i="20"/>
  <c r="R254" i="20"/>
  <c r="R255" i="20"/>
  <c r="R256" i="20"/>
  <c r="R257" i="20"/>
  <c r="R258" i="20"/>
  <c r="R259" i="20"/>
  <c r="R260" i="20"/>
  <c r="R261" i="20"/>
  <c r="R262" i="20"/>
  <c r="R263" i="20"/>
  <c r="R264" i="20"/>
  <c r="R265" i="20"/>
  <c r="R266" i="20"/>
  <c r="R267" i="20"/>
  <c r="R268" i="20"/>
  <c r="R269" i="20"/>
  <c r="R270" i="20"/>
  <c r="R271" i="20"/>
  <c r="R272" i="20"/>
  <c r="R273" i="20"/>
  <c r="R274" i="20"/>
  <c r="R275" i="20"/>
  <c r="R276" i="20"/>
  <c r="R277" i="20"/>
  <c r="R278" i="20"/>
  <c r="R279" i="20"/>
  <c r="R280" i="20"/>
  <c r="R281" i="20"/>
  <c r="R282" i="20"/>
  <c r="R283" i="20"/>
  <c r="R284" i="20"/>
  <c r="R285" i="20"/>
  <c r="R286" i="20"/>
  <c r="R287" i="20"/>
  <c r="R288" i="20"/>
  <c r="R289" i="20"/>
  <c r="R290" i="20"/>
  <c r="R291" i="20"/>
  <c r="R292" i="20"/>
  <c r="R293" i="20"/>
  <c r="R294" i="20"/>
  <c r="R295" i="20"/>
  <c r="R296" i="20"/>
  <c r="R297" i="20"/>
  <c r="R298" i="20"/>
  <c r="R299" i="20"/>
  <c r="R300" i="20"/>
  <c r="R301" i="20"/>
  <c r="R302" i="20"/>
  <c r="R303" i="20"/>
  <c r="R304" i="20"/>
  <c r="R305" i="20"/>
  <c r="R306" i="20"/>
  <c r="R307" i="20"/>
  <c r="R308" i="20"/>
  <c r="R309" i="20"/>
  <c r="R311" i="20"/>
  <c r="R312" i="20"/>
  <c r="R313" i="20"/>
  <c r="R314" i="20"/>
  <c r="R315" i="20"/>
  <c r="R316" i="20"/>
  <c r="R317" i="20"/>
  <c r="R318" i="20"/>
  <c r="R319" i="20"/>
  <c r="R320" i="20"/>
  <c r="R321" i="20"/>
  <c r="R322" i="20"/>
  <c r="R323" i="20"/>
  <c r="R324" i="20"/>
  <c r="R325" i="20"/>
  <c r="R326" i="20"/>
  <c r="R327" i="20"/>
  <c r="R328" i="20"/>
  <c r="R329" i="20"/>
  <c r="R330" i="20"/>
  <c r="R331" i="20"/>
  <c r="R332" i="20"/>
  <c r="R333" i="20"/>
  <c r="R334" i="20"/>
  <c r="R335" i="20"/>
  <c r="R336" i="20"/>
  <c r="R337" i="20"/>
  <c r="R338" i="20"/>
  <c r="R339" i="20"/>
  <c r="R340" i="20"/>
  <c r="R341" i="20"/>
  <c r="R342" i="20"/>
  <c r="R343" i="20"/>
  <c r="R344" i="20"/>
  <c r="R345" i="20"/>
  <c r="R346" i="20"/>
  <c r="R347" i="20"/>
  <c r="R348" i="20"/>
  <c r="R349" i="20"/>
  <c r="R350" i="20"/>
  <c r="R351" i="20"/>
  <c r="R352" i="20"/>
  <c r="R353" i="20"/>
  <c r="R354" i="20"/>
  <c r="R355" i="20"/>
  <c r="R356" i="20"/>
  <c r="R357" i="20"/>
  <c r="R358" i="20"/>
  <c r="R359" i="20"/>
  <c r="R360" i="20"/>
  <c r="R361" i="20"/>
  <c r="R362" i="20"/>
  <c r="R363" i="20"/>
  <c r="R364" i="20"/>
  <c r="R365" i="20"/>
  <c r="R366" i="20"/>
  <c r="R367" i="20"/>
  <c r="R368" i="20"/>
  <c r="R369" i="20"/>
  <c r="R370" i="20"/>
  <c r="R371" i="20"/>
  <c r="R372" i="20"/>
  <c r="R373" i="20"/>
  <c r="R374" i="20"/>
  <c r="R375" i="20"/>
  <c r="R376" i="20"/>
  <c r="R377" i="20"/>
  <c r="R378" i="20"/>
  <c r="R379" i="20"/>
  <c r="R380" i="20"/>
  <c r="R381" i="20"/>
  <c r="R382" i="20"/>
  <c r="R383" i="20"/>
  <c r="R384" i="20"/>
  <c r="R385" i="20"/>
  <c r="R386" i="20"/>
  <c r="R387" i="20"/>
  <c r="R388" i="20"/>
  <c r="R389" i="20"/>
  <c r="R390" i="20"/>
  <c r="R391" i="20"/>
  <c r="R392" i="20"/>
  <c r="R393" i="20"/>
  <c r="R394" i="20"/>
  <c r="R395" i="20"/>
  <c r="R396" i="20"/>
  <c r="R397" i="20"/>
  <c r="R398" i="20"/>
  <c r="R399" i="20"/>
  <c r="R400" i="20"/>
  <c r="R401" i="20"/>
  <c r="R402" i="20"/>
  <c r="R403" i="20"/>
  <c r="R404" i="20"/>
  <c r="R405" i="20"/>
  <c r="R406" i="20"/>
  <c r="R407" i="20"/>
  <c r="R408" i="20"/>
  <c r="R409" i="20"/>
  <c r="R410" i="20"/>
  <c r="R411" i="20"/>
  <c r="R412" i="20"/>
  <c r="R413" i="20"/>
  <c r="R414" i="20"/>
  <c r="R415" i="20"/>
  <c r="R416" i="20"/>
  <c r="R417" i="20"/>
  <c r="R418" i="20"/>
  <c r="R419" i="20"/>
  <c r="R420" i="20"/>
  <c r="R421" i="20"/>
  <c r="R422" i="20"/>
  <c r="R423" i="20"/>
  <c r="R424" i="20"/>
  <c r="R425" i="20"/>
  <c r="R426" i="20"/>
  <c r="R427" i="20"/>
  <c r="R428" i="20"/>
  <c r="R429" i="20"/>
  <c r="R430" i="20"/>
  <c r="R431" i="20"/>
  <c r="R432" i="20"/>
  <c r="R433" i="20"/>
  <c r="R434" i="20"/>
  <c r="BF10" i="20"/>
  <c r="BF9" i="20"/>
  <c r="BF8" i="20"/>
  <c r="BF7" i="20"/>
  <c r="BF6" i="20"/>
  <c r="BF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N137" i="20"/>
  <c r="N138" i="20"/>
  <c r="N139" i="20"/>
  <c r="N140" i="20"/>
  <c r="N141" i="20"/>
  <c r="N142" i="20"/>
  <c r="N143" i="20"/>
  <c r="N144" i="20"/>
  <c r="N145" i="20"/>
  <c r="N146" i="20"/>
  <c r="N147" i="20"/>
  <c r="N148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76" i="20"/>
  <c r="N177" i="20"/>
  <c r="N178" i="20"/>
  <c r="N179" i="20"/>
  <c r="N180" i="20"/>
  <c r="N181" i="20"/>
  <c r="N182" i="20"/>
  <c r="N183" i="20"/>
  <c r="N184" i="20"/>
  <c r="N185" i="20"/>
  <c r="N186" i="20"/>
  <c r="N187" i="20"/>
  <c r="N188" i="20"/>
  <c r="N189" i="20"/>
  <c r="N190" i="20"/>
  <c r="N191" i="20"/>
  <c r="N192" i="20"/>
  <c r="N193" i="20"/>
  <c r="N194" i="20"/>
  <c r="N195" i="20"/>
  <c r="N196" i="20"/>
  <c r="N197" i="20"/>
  <c r="N198" i="20"/>
  <c r="N199" i="20"/>
  <c r="N200" i="20"/>
  <c r="N201" i="20"/>
  <c r="N202" i="20"/>
  <c r="N203" i="20"/>
  <c r="N204" i="20"/>
  <c r="N205" i="20"/>
  <c r="N206" i="20"/>
  <c r="N207" i="20"/>
  <c r="N208" i="20"/>
  <c r="N209" i="20"/>
  <c r="N210" i="20"/>
  <c r="N211" i="20"/>
  <c r="N212" i="20"/>
  <c r="N213" i="20"/>
  <c r="N214" i="20"/>
  <c r="N215" i="20"/>
  <c r="N216" i="20"/>
  <c r="N217" i="20"/>
  <c r="N218" i="20"/>
  <c r="N219" i="20"/>
  <c r="N220" i="20"/>
  <c r="N221" i="20"/>
  <c r="N222" i="20"/>
  <c r="N223" i="20"/>
  <c r="N224" i="20"/>
  <c r="N225" i="20"/>
  <c r="N226" i="20"/>
  <c r="N227" i="20"/>
  <c r="N228" i="20"/>
  <c r="N229" i="20"/>
  <c r="N230" i="20"/>
  <c r="N231" i="20"/>
  <c r="N232" i="20"/>
  <c r="N233" i="20"/>
  <c r="N234" i="20"/>
  <c r="N235" i="20"/>
  <c r="N236" i="20"/>
  <c r="N237" i="20"/>
  <c r="N238" i="20"/>
  <c r="N239" i="20"/>
  <c r="N240" i="20"/>
  <c r="N241" i="20"/>
  <c r="N242" i="20"/>
  <c r="N243" i="20"/>
  <c r="N244" i="20"/>
  <c r="N245" i="20"/>
  <c r="N246" i="20"/>
  <c r="N247" i="20"/>
  <c r="N248" i="20"/>
  <c r="N249" i="20"/>
  <c r="N250" i="20"/>
  <c r="N251" i="20"/>
  <c r="N252" i="20"/>
  <c r="N253" i="20"/>
  <c r="N254" i="20"/>
  <c r="N255" i="20"/>
  <c r="N256" i="20"/>
  <c r="N257" i="20"/>
  <c r="N258" i="20"/>
  <c r="N259" i="20"/>
  <c r="N260" i="20"/>
  <c r="N261" i="20"/>
  <c r="N262" i="20"/>
  <c r="N263" i="20"/>
  <c r="N264" i="20"/>
  <c r="N265" i="20"/>
  <c r="N266" i="20"/>
  <c r="N267" i="20"/>
  <c r="N268" i="20"/>
  <c r="N269" i="20"/>
  <c r="N270" i="20"/>
  <c r="N271" i="20"/>
  <c r="N272" i="20"/>
  <c r="N273" i="20"/>
  <c r="N274" i="20"/>
  <c r="N275" i="20"/>
  <c r="N276" i="20"/>
  <c r="N277" i="20"/>
  <c r="N278" i="20"/>
  <c r="N279" i="20"/>
  <c r="N280" i="20"/>
  <c r="N281" i="20"/>
  <c r="N282" i="20"/>
  <c r="N283" i="20"/>
  <c r="N284" i="20"/>
  <c r="N285" i="20"/>
  <c r="N286" i="20"/>
  <c r="N287" i="20"/>
  <c r="N288" i="20"/>
  <c r="N289" i="20"/>
  <c r="N290" i="20"/>
  <c r="N291" i="20"/>
  <c r="N292" i="20"/>
  <c r="N293" i="20"/>
  <c r="N294" i="20"/>
  <c r="N295" i="20"/>
  <c r="N296" i="20"/>
  <c r="N297" i="20"/>
  <c r="N298" i="20"/>
  <c r="N299" i="20"/>
  <c r="N300" i="20"/>
  <c r="N301" i="20"/>
  <c r="N302" i="20"/>
  <c r="N303" i="20"/>
  <c r="N304" i="20"/>
  <c r="N305" i="20"/>
  <c r="N306" i="20"/>
  <c r="N307" i="20"/>
  <c r="N308" i="20"/>
  <c r="N309" i="20"/>
  <c r="N311" i="20"/>
  <c r="N312" i="20"/>
  <c r="N313" i="20"/>
  <c r="N314" i="20"/>
  <c r="N315" i="20"/>
  <c r="N316" i="20"/>
  <c r="N317" i="20"/>
  <c r="N318" i="20"/>
  <c r="N319" i="20"/>
  <c r="N320" i="20"/>
  <c r="N321" i="20"/>
  <c r="N322" i="20"/>
  <c r="N323" i="20"/>
  <c r="N324" i="20"/>
  <c r="N325" i="20"/>
  <c r="N326" i="20"/>
  <c r="N327" i="20"/>
  <c r="N328" i="20"/>
  <c r="N329" i="20"/>
  <c r="N330" i="20"/>
  <c r="N331" i="20"/>
  <c r="N332" i="20"/>
  <c r="N333" i="20"/>
  <c r="N334" i="20"/>
  <c r="N335" i="20"/>
  <c r="N336" i="20"/>
  <c r="N337" i="20"/>
  <c r="N338" i="20"/>
  <c r="N339" i="20"/>
  <c r="N340" i="20"/>
  <c r="N341" i="20"/>
  <c r="N342" i="20"/>
  <c r="N343" i="20"/>
  <c r="N344" i="20"/>
  <c r="N345" i="20"/>
  <c r="N346" i="20"/>
  <c r="N347" i="20"/>
  <c r="N348" i="20"/>
  <c r="N349" i="20"/>
  <c r="N350" i="20"/>
  <c r="N351" i="20"/>
  <c r="N352" i="20"/>
  <c r="N353" i="20"/>
  <c r="N354" i="20"/>
  <c r="N355" i="20"/>
  <c r="N356" i="20"/>
  <c r="N357" i="20"/>
  <c r="N358" i="20"/>
  <c r="N359" i="20"/>
  <c r="N360" i="20"/>
  <c r="N361" i="20"/>
  <c r="N362" i="20"/>
  <c r="N363" i="20"/>
  <c r="N364" i="20"/>
  <c r="N365" i="20"/>
  <c r="N366" i="20"/>
  <c r="N367" i="20"/>
  <c r="N368" i="20"/>
  <c r="N369" i="20"/>
  <c r="N370" i="20"/>
  <c r="N371" i="20"/>
  <c r="N372" i="20"/>
  <c r="N373" i="20"/>
  <c r="N374" i="20"/>
  <c r="N375" i="20"/>
  <c r="N376" i="20"/>
  <c r="N377" i="20"/>
  <c r="N378" i="20"/>
  <c r="N379" i="20"/>
  <c r="N380" i="20"/>
  <c r="N381" i="20"/>
  <c r="N382" i="20"/>
  <c r="N383" i="20"/>
  <c r="N384" i="20"/>
  <c r="N385" i="20"/>
  <c r="N386" i="20"/>
  <c r="N387" i="20"/>
  <c r="N388" i="20"/>
  <c r="N389" i="20"/>
  <c r="N390" i="20"/>
  <c r="N391" i="20"/>
  <c r="N392" i="20"/>
  <c r="N393" i="20"/>
  <c r="N394" i="20"/>
  <c r="N395" i="20"/>
  <c r="N396" i="20"/>
  <c r="N397" i="20"/>
  <c r="N398" i="20"/>
  <c r="N399" i="20"/>
  <c r="N400" i="20"/>
  <c r="N401" i="20"/>
  <c r="N402" i="20"/>
  <c r="N403" i="20"/>
  <c r="N404" i="20"/>
  <c r="N405" i="20"/>
  <c r="N406" i="20"/>
  <c r="N407" i="20"/>
  <c r="N408" i="20"/>
  <c r="N409" i="20"/>
  <c r="N410" i="20"/>
  <c r="N411" i="20"/>
  <c r="N412" i="20"/>
  <c r="N413" i="20"/>
  <c r="N414" i="20"/>
  <c r="N415" i="20"/>
  <c r="N416" i="20"/>
  <c r="N417" i="20"/>
  <c r="N418" i="20"/>
  <c r="N419" i="20"/>
  <c r="N420" i="20"/>
  <c r="N421" i="20"/>
  <c r="N422" i="20"/>
  <c r="N423" i="20"/>
  <c r="N424" i="20"/>
  <c r="N425" i="20"/>
  <c r="N426" i="20"/>
  <c r="N427" i="20"/>
  <c r="N428" i="20"/>
  <c r="N429" i="20"/>
  <c r="N430" i="20"/>
  <c r="N431" i="20"/>
  <c r="N432" i="20"/>
  <c r="N433" i="20"/>
  <c r="N434" i="20"/>
  <c r="BE10" i="20"/>
  <c r="BE9" i="20"/>
  <c r="BE8" i="20"/>
  <c r="BE7" i="20"/>
  <c r="BE6" i="20"/>
  <c r="BE5" i="20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1" i="20"/>
  <c r="AK122" i="20"/>
  <c r="AK123" i="20"/>
  <c r="AK124" i="20"/>
  <c r="AK125" i="20"/>
  <c r="AK126" i="20"/>
  <c r="AK127" i="20"/>
  <c r="AK128" i="20"/>
  <c r="AK129" i="20"/>
  <c r="AK130" i="20"/>
  <c r="AK131" i="20"/>
  <c r="AK132" i="20"/>
  <c r="AK133" i="20"/>
  <c r="AK134" i="20"/>
  <c r="AK135" i="20"/>
  <c r="AK136" i="20"/>
  <c r="AK137" i="20"/>
  <c r="AK138" i="20"/>
  <c r="AK139" i="20"/>
  <c r="AK140" i="20"/>
  <c r="AK141" i="20"/>
  <c r="AK142" i="20"/>
  <c r="AK143" i="20"/>
  <c r="AK144" i="20"/>
  <c r="AK145" i="20"/>
  <c r="AK146" i="20"/>
  <c r="AK147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K182" i="20"/>
  <c r="AK183" i="20"/>
  <c r="AK184" i="20"/>
  <c r="AK185" i="20"/>
  <c r="AK186" i="20"/>
  <c r="AK187" i="20"/>
  <c r="AK188" i="20"/>
  <c r="AK189" i="20"/>
  <c r="AK190" i="20"/>
  <c r="AK191" i="20"/>
  <c r="AK192" i="20"/>
  <c r="AK193" i="20"/>
  <c r="AK194" i="20"/>
  <c r="AK195" i="20"/>
  <c r="AK196" i="20"/>
  <c r="AK197" i="20"/>
  <c r="AK198" i="20"/>
  <c r="AK199" i="20"/>
  <c r="AK200" i="20"/>
  <c r="AK201" i="20"/>
  <c r="AK202" i="20"/>
  <c r="AK203" i="20"/>
  <c r="AK204" i="20"/>
  <c r="AK205" i="20"/>
  <c r="AK206" i="20"/>
  <c r="AK207" i="20"/>
  <c r="AK208" i="20"/>
  <c r="AK209" i="20"/>
  <c r="AK210" i="20"/>
  <c r="AK211" i="20"/>
  <c r="AK212" i="20"/>
  <c r="AK213" i="20"/>
  <c r="AK214" i="20"/>
  <c r="AK215" i="20"/>
  <c r="AK216" i="20"/>
  <c r="AK217" i="20"/>
  <c r="AK218" i="20"/>
  <c r="AK219" i="20"/>
  <c r="AK220" i="20"/>
  <c r="AK221" i="20"/>
  <c r="AK222" i="20"/>
  <c r="AK223" i="20"/>
  <c r="AK224" i="20"/>
  <c r="AK225" i="20"/>
  <c r="AK226" i="20"/>
  <c r="AK227" i="20"/>
  <c r="AK228" i="20"/>
  <c r="AK229" i="20"/>
  <c r="AK230" i="20"/>
  <c r="AK231" i="20"/>
  <c r="AK232" i="20"/>
  <c r="AK233" i="20"/>
  <c r="AK234" i="20"/>
  <c r="AK235" i="20"/>
  <c r="AK236" i="20"/>
  <c r="AK237" i="20"/>
  <c r="AK238" i="20"/>
  <c r="AK239" i="20"/>
  <c r="AK240" i="20"/>
  <c r="AK241" i="20"/>
  <c r="AK242" i="20"/>
  <c r="AK243" i="20"/>
  <c r="AK244" i="20"/>
  <c r="AK245" i="20"/>
  <c r="AK246" i="20"/>
  <c r="AK247" i="20"/>
  <c r="AK248" i="20"/>
  <c r="AK249" i="20"/>
  <c r="AK250" i="20"/>
  <c r="AK251" i="20"/>
  <c r="AK252" i="20"/>
  <c r="AK253" i="20"/>
  <c r="AK254" i="20"/>
  <c r="AK255" i="20"/>
  <c r="AK256" i="20"/>
  <c r="AK257" i="20"/>
  <c r="AK258" i="20"/>
  <c r="AK259" i="20"/>
  <c r="AK260" i="20"/>
  <c r="AK261" i="20"/>
  <c r="AK262" i="20"/>
  <c r="AK263" i="20"/>
  <c r="AK264" i="20"/>
  <c r="AK265" i="20"/>
  <c r="AK266" i="20"/>
  <c r="AK267" i="20"/>
  <c r="AK268" i="20"/>
  <c r="AK269" i="20"/>
  <c r="AK270" i="20"/>
  <c r="AK271" i="20"/>
  <c r="AK272" i="20"/>
  <c r="AK273" i="20"/>
  <c r="AK274" i="20"/>
  <c r="AK275" i="20"/>
  <c r="AK276" i="20"/>
  <c r="AK277" i="20"/>
  <c r="AK278" i="20"/>
  <c r="AK279" i="20"/>
  <c r="AK280" i="20"/>
  <c r="AK281" i="20"/>
  <c r="AK282" i="20"/>
  <c r="AK283" i="20"/>
  <c r="AK284" i="20"/>
  <c r="AK285" i="20"/>
  <c r="AK286" i="20"/>
  <c r="AK287" i="20"/>
  <c r="AK288" i="20"/>
  <c r="AK289" i="20"/>
  <c r="AK290" i="20"/>
  <c r="AK291" i="20"/>
  <c r="AK292" i="20"/>
  <c r="AK293" i="20"/>
  <c r="AK294" i="20"/>
  <c r="AK295" i="20"/>
  <c r="AK296" i="20"/>
  <c r="AK297" i="20"/>
  <c r="AK298" i="20"/>
  <c r="AK299" i="20"/>
  <c r="AK300" i="20"/>
  <c r="AK301" i="20"/>
  <c r="AK302" i="20"/>
  <c r="AK303" i="20"/>
  <c r="AK304" i="20"/>
  <c r="AK305" i="20"/>
  <c r="AK306" i="20"/>
  <c r="AK307" i="20"/>
  <c r="AK308" i="20"/>
  <c r="AK309" i="20"/>
  <c r="AK311" i="20"/>
  <c r="AK312" i="20"/>
  <c r="AK313" i="20"/>
  <c r="AK314" i="20"/>
  <c r="AK315" i="20"/>
  <c r="AK316" i="20"/>
  <c r="AK317" i="20"/>
  <c r="AK318" i="20"/>
  <c r="AK319" i="20"/>
  <c r="AK320" i="20"/>
  <c r="AK321" i="20"/>
  <c r="AK322" i="20"/>
  <c r="AK323" i="20"/>
  <c r="AK324" i="20"/>
  <c r="AK325" i="20"/>
  <c r="AK326" i="20"/>
  <c r="AK327" i="20"/>
  <c r="AK328" i="20"/>
  <c r="AK329" i="20"/>
  <c r="AK330" i="20"/>
  <c r="AK331" i="20"/>
  <c r="AK332" i="20"/>
  <c r="AK333" i="20"/>
  <c r="AK334" i="20"/>
  <c r="AK335" i="20"/>
  <c r="AK336" i="20"/>
  <c r="AK337" i="20"/>
  <c r="AK338" i="20"/>
  <c r="AK339" i="20"/>
  <c r="AK340" i="20"/>
  <c r="AK341" i="20"/>
  <c r="AK342" i="20"/>
  <c r="AK343" i="20"/>
  <c r="AK344" i="20"/>
  <c r="AK345" i="20"/>
  <c r="AK346" i="20"/>
  <c r="AK347" i="20"/>
  <c r="AK348" i="20"/>
  <c r="AK349" i="20"/>
  <c r="AK350" i="20"/>
  <c r="AK351" i="20"/>
  <c r="AK352" i="20"/>
  <c r="AK353" i="20"/>
  <c r="AK354" i="20"/>
  <c r="AK355" i="20"/>
  <c r="AK356" i="20"/>
  <c r="AK357" i="20"/>
  <c r="AK358" i="20"/>
  <c r="AK359" i="20"/>
  <c r="AK360" i="20"/>
  <c r="AK361" i="20"/>
  <c r="AK362" i="20"/>
  <c r="AK363" i="20"/>
  <c r="AK364" i="20"/>
  <c r="AK365" i="20"/>
  <c r="AK366" i="20"/>
  <c r="AK367" i="20"/>
  <c r="AK368" i="20"/>
  <c r="AK369" i="20"/>
  <c r="AK370" i="20"/>
  <c r="AK371" i="20"/>
  <c r="AK372" i="20"/>
  <c r="AK373" i="20"/>
  <c r="AK374" i="20"/>
  <c r="AK375" i="20"/>
  <c r="AK376" i="20"/>
  <c r="AK377" i="20"/>
  <c r="AK378" i="20"/>
  <c r="AK379" i="20"/>
  <c r="AK380" i="20"/>
  <c r="AK381" i="20"/>
  <c r="AK382" i="20"/>
  <c r="AK383" i="20"/>
  <c r="AK384" i="20"/>
  <c r="AK385" i="20"/>
  <c r="AK386" i="20"/>
  <c r="AK387" i="20"/>
  <c r="AK388" i="20"/>
  <c r="AK389" i="20"/>
  <c r="AK390" i="20"/>
  <c r="AK391" i="20"/>
  <c r="AK392" i="20"/>
  <c r="AK393" i="20"/>
  <c r="AK394" i="20"/>
  <c r="AK395" i="20"/>
  <c r="AK396" i="20"/>
  <c r="AK397" i="20"/>
  <c r="AK398" i="20"/>
  <c r="AK399" i="20"/>
  <c r="AK400" i="20"/>
  <c r="AK401" i="20"/>
  <c r="AK402" i="20"/>
  <c r="AK403" i="20"/>
  <c r="AK404" i="20"/>
  <c r="AK405" i="20"/>
  <c r="AK406" i="20"/>
  <c r="AK407" i="20"/>
  <c r="AK408" i="20"/>
  <c r="AK409" i="20"/>
  <c r="AK410" i="20"/>
  <c r="AK411" i="20"/>
  <c r="AK412" i="20"/>
  <c r="AK414" i="20"/>
  <c r="AK415" i="20"/>
  <c r="AK416" i="20"/>
  <c r="AK417" i="20"/>
  <c r="AK418" i="20"/>
  <c r="AK419" i="20"/>
  <c r="AK420" i="20"/>
  <c r="AK421" i="20"/>
  <c r="AK422" i="20"/>
  <c r="AK423" i="20"/>
  <c r="AK424" i="20"/>
  <c r="AK425" i="20"/>
  <c r="AK426" i="20"/>
  <c r="AK427" i="20"/>
  <c r="AK428" i="20"/>
  <c r="AK429" i="20"/>
  <c r="AK430" i="20"/>
  <c r="AK431" i="20"/>
  <c r="AK432" i="20"/>
  <c r="AK433" i="20"/>
  <c r="AK434" i="20"/>
  <c r="AK435" i="20"/>
  <c r="AK436" i="20"/>
  <c r="BB17" i="20"/>
  <c r="BB16" i="20"/>
  <c r="BB15" i="20"/>
  <c r="BB14" i="20"/>
  <c r="BB13" i="20"/>
  <c r="BB12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64" i="20"/>
  <c r="AG65" i="20"/>
  <c r="AG66" i="20"/>
  <c r="AG67" i="20"/>
  <c r="AG68" i="20"/>
  <c r="AG69" i="20"/>
  <c r="AG70" i="20"/>
  <c r="AG71" i="20"/>
  <c r="AG72" i="20"/>
  <c r="AG73" i="20"/>
  <c r="AG74" i="20"/>
  <c r="AG75" i="20"/>
  <c r="AG76" i="20"/>
  <c r="AG77" i="20"/>
  <c r="AG78" i="20"/>
  <c r="AG79" i="20"/>
  <c r="AG80" i="20"/>
  <c r="AG81" i="20"/>
  <c r="AG82" i="20"/>
  <c r="AG83" i="20"/>
  <c r="AG84" i="20"/>
  <c r="AG85" i="20"/>
  <c r="AG86" i="20"/>
  <c r="AG87" i="20"/>
  <c r="AG88" i="20"/>
  <c r="AG89" i="20"/>
  <c r="AG90" i="20"/>
  <c r="AG91" i="20"/>
  <c r="AG92" i="20"/>
  <c r="AG93" i="20"/>
  <c r="AG94" i="20"/>
  <c r="AG95" i="20"/>
  <c r="AG96" i="20"/>
  <c r="AG97" i="20"/>
  <c r="AG98" i="20"/>
  <c r="AG99" i="20"/>
  <c r="AG100" i="20"/>
  <c r="AG101" i="20"/>
  <c r="AG102" i="20"/>
  <c r="AG103" i="20"/>
  <c r="AG104" i="20"/>
  <c r="AG105" i="20"/>
  <c r="AG106" i="20"/>
  <c r="AG107" i="20"/>
  <c r="AG108" i="20"/>
  <c r="AG109" i="20"/>
  <c r="AG110" i="20"/>
  <c r="AG111" i="20"/>
  <c r="AG112" i="20"/>
  <c r="AG113" i="20"/>
  <c r="AG114" i="20"/>
  <c r="AG115" i="20"/>
  <c r="AG116" i="20"/>
  <c r="AG117" i="20"/>
  <c r="AG118" i="20"/>
  <c r="AG119" i="20"/>
  <c r="AG120" i="20"/>
  <c r="AG121" i="20"/>
  <c r="AG122" i="20"/>
  <c r="AG123" i="20"/>
  <c r="AG124" i="20"/>
  <c r="AG125" i="20"/>
  <c r="AG126" i="20"/>
  <c r="AG127" i="20"/>
  <c r="AG128" i="20"/>
  <c r="AG129" i="20"/>
  <c r="AG130" i="20"/>
  <c r="AG131" i="20"/>
  <c r="AG132" i="20"/>
  <c r="AG133" i="20"/>
  <c r="AG134" i="20"/>
  <c r="AG135" i="20"/>
  <c r="AG136" i="20"/>
  <c r="AG137" i="20"/>
  <c r="AG138" i="20"/>
  <c r="AG139" i="20"/>
  <c r="AG140" i="20"/>
  <c r="AG141" i="20"/>
  <c r="AG142" i="20"/>
  <c r="AG143" i="20"/>
  <c r="AG144" i="20"/>
  <c r="AG145" i="20"/>
  <c r="AG146" i="20"/>
  <c r="AG147" i="20"/>
  <c r="AG148" i="20"/>
  <c r="AG149" i="20"/>
  <c r="AG150" i="20"/>
  <c r="AG151" i="20"/>
  <c r="AG152" i="20"/>
  <c r="AG153" i="20"/>
  <c r="AG154" i="20"/>
  <c r="AG155" i="20"/>
  <c r="AG156" i="20"/>
  <c r="AG157" i="20"/>
  <c r="AG158" i="20"/>
  <c r="AG159" i="20"/>
  <c r="AG160" i="20"/>
  <c r="AG161" i="20"/>
  <c r="AG162" i="20"/>
  <c r="AG163" i="20"/>
  <c r="AG164" i="20"/>
  <c r="AG165" i="20"/>
  <c r="AG166" i="20"/>
  <c r="AG167" i="20"/>
  <c r="AG168" i="20"/>
  <c r="AG169" i="20"/>
  <c r="AG170" i="20"/>
  <c r="AG171" i="20"/>
  <c r="AG172" i="20"/>
  <c r="AG173" i="20"/>
  <c r="AG174" i="20"/>
  <c r="AG175" i="20"/>
  <c r="AG176" i="20"/>
  <c r="AG177" i="20"/>
  <c r="AG178" i="20"/>
  <c r="AG179" i="20"/>
  <c r="AG180" i="20"/>
  <c r="AG181" i="20"/>
  <c r="AG182" i="20"/>
  <c r="AG183" i="20"/>
  <c r="AG184" i="20"/>
  <c r="AG185" i="20"/>
  <c r="AG186" i="20"/>
  <c r="AG187" i="20"/>
  <c r="AG188" i="20"/>
  <c r="AG189" i="20"/>
  <c r="AG190" i="20"/>
  <c r="AG191" i="20"/>
  <c r="AG192" i="20"/>
  <c r="AG193" i="20"/>
  <c r="AG194" i="20"/>
  <c r="AG195" i="20"/>
  <c r="AG196" i="20"/>
  <c r="AG197" i="20"/>
  <c r="AG198" i="20"/>
  <c r="AG199" i="20"/>
  <c r="AG200" i="20"/>
  <c r="AG201" i="20"/>
  <c r="AG202" i="20"/>
  <c r="AG203" i="20"/>
  <c r="AG204" i="20"/>
  <c r="AG205" i="20"/>
  <c r="AG206" i="20"/>
  <c r="AG207" i="20"/>
  <c r="AG208" i="20"/>
  <c r="AG209" i="20"/>
  <c r="AG210" i="20"/>
  <c r="AG211" i="20"/>
  <c r="AG212" i="20"/>
  <c r="AG213" i="20"/>
  <c r="AG214" i="20"/>
  <c r="AG215" i="20"/>
  <c r="AG216" i="20"/>
  <c r="AG217" i="20"/>
  <c r="AG218" i="20"/>
  <c r="AG219" i="20"/>
  <c r="AG220" i="20"/>
  <c r="AG221" i="20"/>
  <c r="AG222" i="20"/>
  <c r="AG223" i="20"/>
  <c r="AG224" i="20"/>
  <c r="AG225" i="20"/>
  <c r="AG226" i="20"/>
  <c r="AG227" i="20"/>
  <c r="AG228" i="20"/>
  <c r="AG229" i="20"/>
  <c r="AG230" i="20"/>
  <c r="AG231" i="20"/>
  <c r="AG232" i="20"/>
  <c r="AG233" i="20"/>
  <c r="AG234" i="20"/>
  <c r="AG235" i="20"/>
  <c r="AG236" i="20"/>
  <c r="AG237" i="20"/>
  <c r="AG238" i="20"/>
  <c r="AG239" i="20"/>
  <c r="AG240" i="20"/>
  <c r="AG241" i="20"/>
  <c r="AG242" i="20"/>
  <c r="AG243" i="20"/>
  <c r="AG244" i="20"/>
  <c r="AG245" i="20"/>
  <c r="AG246" i="20"/>
  <c r="AG247" i="20"/>
  <c r="AG248" i="20"/>
  <c r="AG249" i="20"/>
  <c r="AG250" i="20"/>
  <c r="AG251" i="20"/>
  <c r="AG252" i="20"/>
  <c r="AG253" i="20"/>
  <c r="AG254" i="20"/>
  <c r="AG255" i="20"/>
  <c r="AG256" i="20"/>
  <c r="AG257" i="20"/>
  <c r="AG258" i="20"/>
  <c r="AG259" i="20"/>
  <c r="AG260" i="20"/>
  <c r="AG261" i="20"/>
  <c r="AG262" i="20"/>
  <c r="AG263" i="20"/>
  <c r="AG264" i="20"/>
  <c r="AG265" i="20"/>
  <c r="AG266" i="20"/>
  <c r="AG267" i="20"/>
  <c r="AG268" i="20"/>
  <c r="AG269" i="20"/>
  <c r="AG270" i="20"/>
  <c r="AG271" i="20"/>
  <c r="AG272" i="20"/>
  <c r="AG273" i="20"/>
  <c r="AG274" i="20"/>
  <c r="AG275" i="20"/>
  <c r="AG276" i="20"/>
  <c r="AG277" i="20"/>
  <c r="AG278" i="20"/>
  <c r="AG279" i="20"/>
  <c r="AG280" i="20"/>
  <c r="AG281" i="20"/>
  <c r="AG282" i="20"/>
  <c r="AG283" i="20"/>
  <c r="AG284" i="20"/>
  <c r="AG285" i="20"/>
  <c r="AG286" i="20"/>
  <c r="AG287" i="20"/>
  <c r="AG288" i="20"/>
  <c r="AG289" i="20"/>
  <c r="AG290" i="20"/>
  <c r="AG291" i="20"/>
  <c r="AG292" i="20"/>
  <c r="AG293" i="20"/>
  <c r="AG294" i="20"/>
  <c r="AG295" i="20"/>
  <c r="AG296" i="20"/>
  <c r="AG297" i="20"/>
  <c r="AG298" i="20"/>
  <c r="AG299" i="20"/>
  <c r="AG300" i="20"/>
  <c r="AG301" i="20"/>
  <c r="AG302" i="20"/>
  <c r="AG303" i="20"/>
  <c r="AG304" i="20"/>
  <c r="AG305" i="20"/>
  <c r="AG306" i="20"/>
  <c r="AG307" i="20"/>
  <c r="AG308" i="20"/>
  <c r="AG309" i="20"/>
  <c r="AG311" i="20"/>
  <c r="AG312" i="20"/>
  <c r="AG313" i="20"/>
  <c r="AG314" i="20"/>
  <c r="AG315" i="20"/>
  <c r="AG316" i="20"/>
  <c r="AG317" i="20"/>
  <c r="AG318" i="20"/>
  <c r="AG319" i="20"/>
  <c r="AG320" i="20"/>
  <c r="AG321" i="20"/>
  <c r="AG322" i="20"/>
  <c r="AG323" i="20"/>
  <c r="AG324" i="20"/>
  <c r="AG325" i="20"/>
  <c r="AG326" i="20"/>
  <c r="AG329" i="20"/>
  <c r="AG330" i="20"/>
  <c r="AG331" i="20"/>
  <c r="AG332" i="20"/>
  <c r="AG333" i="20"/>
  <c r="AG334" i="20"/>
  <c r="AG335" i="20"/>
  <c r="AG336" i="20"/>
  <c r="AG337" i="20"/>
  <c r="AG338" i="20"/>
  <c r="AG339" i="20"/>
  <c r="AG340" i="20"/>
  <c r="AG341" i="20"/>
  <c r="AG342" i="20"/>
  <c r="AG343" i="20"/>
  <c r="AG344" i="20"/>
  <c r="AG345" i="20"/>
  <c r="AG346" i="20"/>
  <c r="AG347" i="20"/>
  <c r="AG348" i="20"/>
  <c r="AG349" i="20"/>
  <c r="AG350" i="20"/>
  <c r="AG351" i="20"/>
  <c r="AG352" i="20"/>
  <c r="AG353" i="20"/>
  <c r="AG354" i="20"/>
  <c r="AG355" i="20"/>
  <c r="AG356" i="20"/>
  <c r="AG357" i="20"/>
  <c r="AG358" i="20"/>
  <c r="AG359" i="20"/>
  <c r="AG360" i="20"/>
  <c r="AG361" i="20"/>
  <c r="AG362" i="20"/>
  <c r="AG363" i="20"/>
  <c r="AG364" i="20"/>
  <c r="AG365" i="20"/>
  <c r="AG366" i="20"/>
  <c r="AG367" i="20"/>
  <c r="AG368" i="20"/>
  <c r="AG369" i="20"/>
  <c r="AG370" i="20"/>
  <c r="AG371" i="20"/>
  <c r="AG372" i="20"/>
  <c r="AG373" i="20"/>
  <c r="AG374" i="20"/>
  <c r="AG375" i="20"/>
  <c r="AG376" i="20"/>
  <c r="AG377" i="20"/>
  <c r="AG378" i="20"/>
  <c r="AG379" i="20"/>
  <c r="AG380" i="20"/>
  <c r="AG381" i="20"/>
  <c r="AG382" i="20"/>
  <c r="AG383" i="20"/>
  <c r="AG384" i="20"/>
  <c r="AG385" i="20"/>
  <c r="AG386" i="20"/>
  <c r="AG387" i="20"/>
  <c r="AG388" i="20"/>
  <c r="AG389" i="20"/>
  <c r="AG390" i="20"/>
  <c r="AG391" i="20"/>
  <c r="AG392" i="20"/>
  <c r="AG393" i="20"/>
  <c r="AG394" i="20"/>
  <c r="AG395" i="20"/>
  <c r="AG396" i="20"/>
  <c r="AG397" i="20"/>
  <c r="AG398" i="20"/>
  <c r="AG399" i="20"/>
  <c r="AG400" i="20"/>
  <c r="AG401" i="20"/>
  <c r="AG402" i="20"/>
  <c r="AG403" i="20"/>
  <c r="AG404" i="20"/>
  <c r="AG405" i="20"/>
  <c r="AG406" i="20"/>
  <c r="AG407" i="20"/>
  <c r="AG408" i="20"/>
  <c r="AG409" i="20"/>
  <c r="AG410" i="20"/>
  <c r="AG411" i="20"/>
  <c r="AG412" i="20"/>
  <c r="AG413" i="20"/>
  <c r="AG414" i="20"/>
  <c r="AG415" i="20"/>
  <c r="AG416" i="20"/>
  <c r="AG417" i="20"/>
  <c r="AG418" i="20"/>
  <c r="AG419" i="20"/>
  <c r="AG420" i="20"/>
  <c r="AG421" i="20"/>
  <c r="AG422" i="20"/>
  <c r="AG423" i="20"/>
  <c r="AG424" i="20"/>
  <c r="AG425" i="20"/>
  <c r="AG426" i="20"/>
  <c r="AG427" i="20"/>
  <c r="AG428" i="20"/>
  <c r="AG429" i="20"/>
  <c r="AG430" i="20"/>
  <c r="AG431" i="20"/>
  <c r="AG432" i="20"/>
  <c r="AG433" i="20"/>
  <c r="AG434" i="20"/>
  <c r="AG435" i="20"/>
  <c r="AG436" i="20"/>
  <c r="BA17" i="20"/>
  <c r="BA16" i="20"/>
  <c r="BA15" i="20"/>
  <c r="BA14" i="20"/>
  <c r="BA13" i="20"/>
  <c r="BA12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C64" i="20"/>
  <c r="AC65" i="20"/>
  <c r="AC66" i="20"/>
  <c r="AC67" i="20"/>
  <c r="AC68" i="20"/>
  <c r="AC69" i="20"/>
  <c r="AC70" i="20"/>
  <c r="AC71" i="20"/>
  <c r="AC72" i="20"/>
  <c r="AC73" i="20"/>
  <c r="AC74" i="20"/>
  <c r="AC75" i="20"/>
  <c r="AC76" i="20"/>
  <c r="AC77" i="20"/>
  <c r="AC78" i="20"/>
  <c r="AC79" i="20"/>
  <c r="AC80" i="20"/>
  <c r="AC81" i="20"/>
  <c r="AC82" i="20"/>
  <c r="AC83" i="20"/>
  <c r="AC84" i="20"/>
  <c r="AC85" i="20"/>
  <c r="AC86" i="20"/>
  <c r="AC87" i="20"/>
  <c r="AC88" i="20"/>
  <c r="AC89" i="20"/>
  <c r="AC90" i="20"/>
  <c r="AC91" i="20"/>
  <c r="AC92" i="20"/>
  <c r="AC93" i="20"/>
  <c r="AC94" i="20"/>
  <c r="AC95" i="20"/>
  <c r="AC96" i="20"/>
  <c r="AC97" i="20"/>
  <c r="AC98" i="20"/>
  <c r="AC99" i="20"/>
  <c r="AC100" i="20"/>
  <c r="AC101" i="20"/>
  <c r="AC102" i="20"/>
  <c r="AC103" i="20"/>
  <c r="AC104" i="20"/>
  <c r="AC105" i="20"/>
  <c r="AC106" i="20"/>
  <c r="AC107" i="20"/>
  <c r="AC108" i="20"/>
  <c r="AC109" i="20"/>
  <c r="AC110" i="20"/>
  <c r="AC111" i="20"/>
  <c r="AC112" i="20"/>
  <c r="AC113" i="20"/>
  <c r="AC114" i="20"/>
  <c r="AC115" i="20"/>
  <c r="AC116" i="20"/>
  <c r="AC117" i="20"/>
  <c r="AC118" i="20"/>
  <c r="AC119" i="20"/>
  <c r="AC120" i="20"/>
  <c r="AC121" i="20"/>
  <c r="AC122" i="20"/>
  <c r="AC123" i="20"/>
  <c r="AC124" i="20"/>
  <c r="AC125" i="20"/>
  <c r="AC126" i="20"/>
  <c r="AC127" i="20"/>
  <c r="AC128" i="20"/>
  <c r="AC129" i="20"/>
  <c r="AC130" i="20"/>
  <c r="AC131" i="20"/>
  <c r="AC132" i="20"/>
  <c r="AC133" i="20"/>
  <c r="AC134" i="20"/>
  <c r="AC135" i="20"/>
  <c r="AC136" i="20"/>
  <c r="AC137" i="20"/>
  <c r="AC138" i="20"/>
  <c r="AC139" i="20"/>
  <c r="AC140" i="20"/>
  <c r="AC141" i="20"/>
  <c r="AC142" i="20"/>
  <c r="AC143" i="20"/>
  <c r="AC144" i="20"/>
  <c r="AC145" i="20"/>
  <c r="AC146" i="20"/>
  <c r="AC147" i="20"/>
  <c r="AC148" i="20"/>
  <c r="AC149" i="20"/>
  <c r="AC150" i="20"/>
  <c r="AC151" i="20"/>
  <c r="AC152" i="20"/>
  <c r="AC153" i="20"/>
  <c r="AC154" i="20"/>
  <c r="AC155" i="20"/>
  <c r="AC156" i="20"/>
  <c r="AC157" i="20"/>
  <c r="AC158" i="20"/>
  <c r="AC159" i="20"/>
  <c r="AC160" i="20"/>
  <c r="AC161" i="20"/>
  <c r="AC162" i="20"/>
  <c r="AC163" i="20"/>
  <c r="AC164" i="20"/>
  <c r="AC165" i="20"/>
  <c r="AC166" i="20"/>
  <c r="AC167" i="20"/>
  <c r="AC168" i="20"/>
  <c r="AC169" i="20"/>
  <c r="AC170" i="20"/>
  <c r="AC171" i="20"/>
  <c r="AC172" i="20"/>
  <c r="AC173" i="20"/>
  <c r="AC174" i="20"/>
  <c r="AC175" i="20"/>
  <c r="AC176" i="20"/>
  <c r="AC177" i="20"/>
  <c r="AC178" i="20"/>
  <c r="AC179" i="20"/>
  <c r="AC180" i="20"/>
  <c r="AC181" i="20"/>
  <c r="AC182" i="20"/>
  <c r="AC183" i="20"/>
  <c r="AC184" i="20"/>
  <c r="AC185" i="20"/>
  <c r="AC186" i="20"/>
  <c r="AC187" i="20"/>
  <c r="AC188" i="20"/>
  <c r="AC189" i="20"/>
  <c r="AC190" i="20"/>
  <c r="AC191" i="20"/>
  <c r="AC192" i="20"/>
  <c r="AC193" i="20"/>
  <c r="AC194" i="20"/>
  <c r="AC195" i="20"/>
  <c r="AC196" i="20"/>
  <c r="AC197" i="20"/>
  <c r="AC198" i="20"/>
  <c r="AC199" i="20"/>
  <c r="AC200" i="20"/>
  <c r="AC201" i="20"/>
  <c r="AC202" i="20"/>
  <c r="AC203" i="20"/>
  <c r="AC204" i="20"/>
  <c r="AC205" i="20"/>
  <c r="AC206" i="20"/>
  <c r="AC207" i="20"/>
  <c r="AC208" i="20"/>
  <c r="AC209" i="20"/>
  <c r="AC210" i="20"/>
  <c r="AC211" i="20"/>
  <c r="AC212" i="20"/>
  <c r="AC213" i="20"/>
  <c r="AC214" i="20"/>
  <c r="AC215" i="20"/>
  <c r="AC216" i="20"/>
  <c r="AC217" i="20"/>
  <c r="AC218" i="20"/>
  <c r="AC219" i="20"/>
  <c r="AC220" i="20"/>
  <c r="AC221" i="20"/>
  <c r="AC222" i="20"/>
  <c r="AC223" i="20"/>
  <c r="AC224" i="20"/>
  <c r="AC225" i="20"/>
  <c r="AC226" i="20"/>
  <c r="AC227" i="20"/>
  <c r="AC228" i="20"/>
  <c r="AC229" i="20"/>
  <c r="AC230" i="20"/>
  <c r="AC231" i="20"/>
  <c r="AC232" i="20"/>
  <c r="AC233" i="20"/>
  <c r="AC234" i="20"/>
  <c r="AC235" i="20"/>
  <c r="AC236" i="20"/>
  <c r="AC237" i="20"/>
  <c r="AC238" i="20"/>
  <c r="AC239" i="20"/>
  <c r="AC240" i="20"/>
  <c r="AC241" i="20"/>
  <c r="AC242" i="20"/>
  <c r="AC243" i="20"/>
  <c r="AC244" i="20"/>
  <c r="AC245" i="20"/>
  <c r="AC246" i="20"/>
  <c r="AC247" i="20"/>
  <c r="AC248" i="20"/>
  <c r="AC249" i="20"/>
  <c r="AC250" i="20"/>
  <c r="AC251" i="20"/>
  <c r="AC252" i="20"/>
  <c r="AC253" i="20"/>
  <c r="AC254" i="20"/>
  <c r="AC255" i="20"/>
  <c r="AC256" i="20"/>
  <c r="AC257" i="20"/>
  <c r="AC258" i="20"/>
  <c r="AC259" i="20"/>
  <c r="AC260" i="20"/>
  <c r="AC261" i="20"/>
  <c r="AC262" i="20"/>
  <c r="AC263" i="20"/>
  <c r="AC264" i="20"/>
  <c r="AC265" i="20"/>
  <c r="AC266" i="20"/>
  <c r="AC267" i="20"/>
  <c r="AC268" i="20"/>
  <c r="AC269" i="20"/>
  <c r="AC270" i="20"/>
  <c r="AC271" i="20"/>
  <c r="AC272" i="20"/>
  <c r="AC273" i="20"/>
  <c r="AC274" i="20"/>
  <c r="AC275" i="20"/>
  <c r="AC276" i="20"/>
  <c r="AC277" i="20"/>
  <c r="AC278" i="20"/>
  <c r="AC279" i="20"/>
  <c r="AC280" i="20"/>
  <c r="AC281" i="20"/>
  <c r="AC282" i="20"/>
  <c r="AC283" i="20"/>
  <c r="AC284" i="20"/>
  <c r="AC285" i="20"/>
  <c r="AC286" i="20"/>
  <c r="AC287" i="20"/>
  <c r="AC288" i="20"/>
  <c r="AC289" i="20"/>
  <c r="AC290" i="20"/>
  <c r="AC291" i="20"/>
  <c r="AC292" i="20"/>
  <c r="AC293" i="20"/>
  <c r="AC294" i="20"/>
  <c r="AC295" i="20"/>
  <c r="AC296" i="20"/>
  <c r="AC297" i="20"/>
  <c r="AC298" i="20"/>
  <c r="AC299" i="20"/>
  <c r="AC300" i="20"/>
  <c r="AC301" i="20"/>
  <c r="AC302" i="20"/>
  <c r="AC303" i="20"/>
  <c r="AC304" i="20"/>
  <c r="AC305" i="20"/>
  <c r="AC306" i="20"/>
  <c r="AC307" i="20"/>
  <c r="AC308" i="20"/>
  <c r="AC309" i="20"/>
  <c r="AC311" i="20"/>
  <c r="AC312" i="20"/>
  <c r="AC313" i="20"/>
  <c r="AC314" i="20"/>
  <c r="AC315" i="20"/>
  <c r="AC316" i="20"/>
  <c r="AC317" i="20"/>
  <c r="AC318" i="20"/>
  <c r="AC319" i="20"/>
  <c r="AC320" i="20"/>
  <c r="AC321" i="20"/>
  <c r="AC322" i="20"/>
  <c r="AC323" i="20"/>
  <c r="AC324" i="20"/>
  <c r="AC325" i="20"/>
  <c r="AC326" i="20"/>
  <c r="AC327" i="20"/>
  <c r="AC328" i="20"/>
  <c r="AC329" i="20"/>
  <c r="AC330" i="20"/>
  <c r="AC331" i="20"/>
  <c r="AC332" i="20"/>
  <c r="AC333" i="20"/>
  <c r="AC334" i="20"/>
  <c r="AC335" i="20"/>
  <c r="AC336" i="20"/>
  <c r="AC337" i="20"/>
  <c r="AC338" i="20"/>
  <c r="AC339" i="20"/>
  <c r="AC340" i="20"/>
  <c r="AC341" i="20"/>
  <c r="AC342" i="20"/>
  <c r="AC343" i="20"/>
  <c r="AC345" i="20"/>
  <c r="AC347" i="20"/>
  <c r="AC348" i="20"/>
  <c r="AC349" i="20"/>
  <c r="AC350" i="20"/>
  <c r="AC351" i="20"/>
  <c r="AC352" i="20"/>
  <c r="AC353" i="20"/>
  <c r="AC354" i="20"/>
  <c r="AC355" i="20"/>
  <c r="AC356" i="20"/>
  <c r="AC357" i="20"/>
  <c r="AC358" i="20"/>
  <c r="AC359" i="20"/>
  <c r="AC360" i="20"/>
  <c r="AC361" i="20"/>
  <c r="AC362" i="20"/>
  <c r="AC363" i="20"/>
  <c r="AC364" i="20"/>
  <c r="AC365" i="20"/>
  <c r="AC366" i="20"/>
  <c r="AC367" i="20"/>
  <c r="AC368" i="20"/>
  <c r="AC369" i="20"/>
  <c r="AC370" i="20"/>
  <c r="AC371" i="20"/>
  <c r="AC372" i="20"/>
  <c r="AC373" i="20"/>
  <c r="AC374" i="20"/>
  <c r="AC375" i="20"/>
  <c r="AC376" i="20"/>
  <c r="AC377" i="20"/>
  <c r="AC378" i="20"/>
  <c r="AC379" i="20"/>
  <c r="AC380" i="20"/>
  <c r="AC381" i="20"/>
  <c r="AC382" i="20"/>
  <c r="AC383" i="20"/>
  <c r="AC384" i="20"/>
  <c r="AC385" i="20"/>
  <c r="AC386" i="20"/>
  <c r="AC387" i="20"/>
  <c r="AC388" i="20"/>
  <c r="AC389" i="20"/>
  <c r="AC390" i="20"/>
  <c r="AC391" i="20"/>
  <c r="AC392" i="20"/>
  <c r="AC393" i="20"/>
  <c r="AC394" i="20"/>
  <c r="AC395" i="20"/>
  <c r="AC396" i="20"/>
  <c r="AC397" i="20"/>
  <c r="AC398" i="20"/>
  <c r="AC399" i="20"/>
  <c r="AC400" i="20"/>
  <c r="AC401" i="20"/>
  <c r="AC402" i="20"/>
  <c r="AC403" i="20"/>
  <c r="AC404" i="20"/>
  <c r="AC405" i="20"/>
  <c r="AC406" i="20"/>
  <c r="AC407" i="20"/>
  <c r="AC408" i="20"/>
  <c r="AC409" i="20"/>
  <c r="AC410" i="20"/>
  <c r="AC411" i="20"/>
  <c r="AC412" i="20"/>
  <c r="AC413" i="20"/>
  <c r="AC414" i="20"/>
  <c r="AC415" i="20"/>
  <c r="AC416" i="20"/>
  <c r="AC417" i="20"/>
  <c r="AC418" i="20"/>
  <c r="AC419" i="20"/>
  <c r="AC420" i="20"/>
  <c r="AC421" i="20"/>
  <c r="AC422" i="20"/>
  <c r="AC423" i="20"/>
  <c r="AC424" i="20"/>
  <c r="AC425" i="20"/>
  <c r="AC426" i="20"/>
  <c r="AC427" i="20"/>
  <c r="AC428" i="20"/>
  <c r="AC429" i="20"/>
  <c r="AC430" i="20"/>
  <c r="AC431" i="20"/>
  <c r="AC432" i="20"/>
  <c r="AC433" i="20"/>
  <c r="AC434" i="20"/>
  <c r="AC435" i="20"/>
  <c r="AC436" i="20"/>
  <c r="AZ17" i="20"/>
  <c r="AZ16" i="20"/>
  <c r="AZ14" i="20"/>
  <c r="AZ13" i="20"/>
  <c r="AZ12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Y70" i="20"/>
  <c r="Y71" i="20"/>
  <c r="Y72" i="20"/>
  <c r="Y73" i="20"/>
  <c r="Y74" i="20"/>
  <c r="Y75" i="20"/>
  <c r="Y76" i="20"/>
  <c r="Y77" i="20"/>
  <c r="Y78" i="20"/>
  <c r="Y79" i="20"/>
  <c r="Y80" i="20"/>
  <c r="Y81" i="20"/>
  <c r="Y82" i="20"/>
  <c r="Y83" i="20"/>
  <c r="Y84" i="20"/>
  <c r="Y85" i="20"/>
  <c r="Y86" i="20"/>
  <c r="Y87" i="20"/>
  <c r="Y88" i="20"/>
  <c r="Y89" i="20"/>
  <c r="Y90" i="20"/>
  <c r="Y91" i="20"/>
  <c r="Y92" i="20"/>
  <c r="Y93" i="20"/>
  <c r="Y94" i="20"/>
  <c r="Y95" i="20"/>
  <c r="Y96" i="20"/>
  <c r="Y97" i="20"/>
  <c r="Y98" i="20"/>
  <c r="Y99" i="20"/>
  <c r="Y100" i="20"/>
  <c r="Y101" i="20"/>
  <c r="Y102" i="20"/>
  <c r="Y103" i="20"/>
  <c r="Y104" i="20"/>
  <c r="Y105" i="20"/>
  <c r="Y106" i="20"/>
  <c r="Y107" i="20"/>
  <c r="Y108" i="20"/>
  <c r="Y109" i="20"/>
  <c r="Y110" i="20"/>
  <c r="Y111" i="20"/>
  <c r="Y112" i="20"/>
  <c r="Y113" i="20"/>
  <c r="Y114" i="20"/>
  <c r="Y115" i="20"/>
  <c r="Y116" i="20"/>
  <c r="Y117" i="20"/>
  <c r="Y118" i="20"/>
  <c r="Y119" i="20"/>
  <c r="Y120" i="20"/>
  <c r="Y121" i="20"/>
  <c r="Y122" i="20"/>
  <c r="Y123" i="20"/>
  <c r="Y124" i="20"/>
  <c r="Y125" i="20"/>
  <c r="Y126" i="20"/>
  <c r="Y127" i="20"/>
  <c r="Y128" i="20"/>
  <c r="Y129" i="20"/>
  <c r="Y130" i="20"/>
  <c r="Y131" i="20"/>
  <c r="Y132" i="20"/>
  <c r="Y133" i="20"/>
  <c r="Y134" i="20"/>
  <c r="Y135" i="20"/>
  <c r="Y136" i="20"/>
  <c r="Y137" i="20"/>
  <c r="Y138" i="20"/>
  <c r="Y139" i="20"/>
  <c r="Y140" i="20"/>
  <c r="Y141" i="20"/>
  <c r="Y142" i="20"/>
  <c r="Y143" i="20"/>
  <c r="Y144" i="20"/>
  <c r="Y145" i="20"/>
  <c r="Y146" i="20"/>
  <c r="Y147" i="20"/>
  <c r="Y148" i="20"/>
  <c r="Y149" i="20"/>
  <c r="Y150" i="20"/>
  <c r="Y151" i="20"/>
  <c r="Y152" i="20"/>
  <c r="Y153" i="20"/>
  <c r="Y154" i="20"/>
  <c r="Y155" i="20"/>
  <c r="Y156" i="20"/>
  <c r="Y157" i="20"/>
  <c r="Y158" i="20"/>
  <c r="Y159" i="20"/>
  <c r="Y160" i="20"/>
  <c r="Y161" i="20"/>
  <c r="Y162" i="20"/>
  <c r="Y163" i="20"/>
  <c r="Y164" i="20"/>
  <c r="Y165" i="20"/>
  <c r="Y166" i="20"/>
  <c r="Y167" i="20"/>
  <c r="Y168" i="20"/>
  <c r="Y169" i="20"/>
  <c r="Y170" i="20"/>
  <c r="Y171" i="20"/>
  <c r="Y172" i="20"/>
  <c r="Y173" i="20"/>
  <c r="Y174" i="20"/>
  <c r="Y175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Y202" i="20"/>
  <c r="Y203" i="20"/>
  <c r="Y204" i="20"/>
  <c r="Y205" i="20"/>
  <c r="Y206" i="20"/>
  <c r="Y207" i="20"/>
  <c r="Y208" i="20"/>
  <c r="Y209" i="20"/>
  <c r="Y210" i="20"/>
  <c r="Y211" i="20"/>
  <c r="Y212" i="20"/>
  <c r="Y213" i="20"/>
  <c r="Y214" i="20"/>
  <c r="Y215" i="20"/>
  <c r="Y216" i="20"/>
  <c r="Y217" i="20"/>
  <c r="Y218" i="20"/>
  <c r="Y219" i="20"/>
  <c r="Y220" i="20"/>
  <c r="Y221" i="20"/>
  <c r="Y222" i="20"/>
  <c r="Y223" i="20"/>
  <c r="Y224" i="20"/>
  <c r="Y225" i="20"/>
  <c r="Y226" i="20"/>
  <c r="Y227" i="20"/>
  <c r="Y228" i="20"/>
  <c r="Y229" i="20"/>
  <c r="Y230" i="20"/>
  <c r="Y231" i="20"/>
  <c r="Y232" i="20"/>
  <c r="Y233" i="20"/>
  <c r="Y234" i="20"/>
  <c r="Y235" i="20"/>
  <c r="Y236" i="20"/>
  <c r="Y237" i="20"/>
  <c r="Y238" i="20"/>
  <c r="Y239" i="20"/>
  <c r="Y240" i="20"/>
  <c r="Y241" i="20"/>
  <c r="Y242" i="20"/>
  <c r="Y243" i="20"/>
  <c r="Y244" i="20"/>
  <c r="Y245" i="20"/>
  <c r="Y246" i="20"/>
  <c r="Y247" i="20"/>
  <c r="Y248" i="20"/>
  <c r="Y249" i="20"/>
  <c r="Y250" i="20"/>
  <c r="Y251" i="20"/>
  <c r="Y252" i="20"/>
  <c r="Y253" i="20"/>
  <c r="Y254" i="20"/>
  <c r="Y255" i="20"/>
  <c r="Y256" i="20"/>
  <c r="Y257" i="20"/>
  <c r="Y258" i="20"/>
  <c r="Y259" i="20"/>
  <c r="Y260" i="20"/>
  <c r="Y261" i="20"/>
  <c r="Y262" i="20"/>
  <c r="Y263" i="20"/>
  <c r="Y264" i="20"/>
  <c r="Y265" i="20"/>
  <c r="Y266" i="20"/>
  <c r="Y267" i="20"/>
  <c r="Y268" i="20"/>
  <c r="Y269" i="20"/>
  <c r="Y270" i="20"/>
  <c r="Y271" i="20"/>
  <c r="Y272" i="20"/>
  <c r="Y273" i="20"/>
  <c r="Y274" i="20"/>
  <c r="Y275" i="20"/>
  <c r="Y276" i="20"/>
  <c r="Y277" i="20"/>
  <c r="Y278" i="20"/>
  <c r="Y279" i="20"/>
  <c r="Y280" i="20"/>
  <c r="Y281" i="20"/>
  <c r="Y282" i="20"/>
  <c r="Y283" i="20"/>
  <c r="Y284" i="20"/>
  <c r="Y285" i="20"/>
  <c r="Y286" i="20"/>
  <c r="Y287" i="20"/>
  <c r="Y288" i="20"/>
  <c r="Y289" i="20"/>
  <c r="Y290" i="20"/>
  <c r="Y291" i="20"/>
  <c r="Y292" i="20"/>
  <c r="Y293" i="20"/>
  <c r="Y294" i="20"/>
  <c r="Y295" i="20"/>
  <c r="Y296" i="20"/>
  <c r="Y297" i="20"/>
  <c r="Y298" i="20"/>
  <c r="Y299" i="20"/>
  <c r="Y300" i="20"/>
  <c r="Y301" i="20"/>
  <c r="Y302" i="20"/>
  <c r="Y303" i="20"/>
  <c r="Y304" i="20"/>
  <c r="Y305" i="20"/>
  <c r="Y306" i="20"/>
  <c r="Y307" i="20"/>
  <c r="Y308" i="20"/>
  <c r="Y309" i="20"/>
  <c r="Y311" i="20"/>
  <c r="Y312" i="20"/>
  <c r="Y313" i="20"/>
  <c r="Y314" i="20"/>
  <c r="Y315" i="20"/>
  <c r="Y316" i="20"/>
  <c r="Y317" i="20"/>
  <c r="Y318" i="20"/>
  <c r="Y319" i="20"/>
  <c r="Y320" i="20"/>
  <c r="Y321" i="20"/>
  <c r="Y322" i="20"/>
  <c r="Y323" i="20"/>
  <c r="Y324" i="20"/>
  <c r="Y325" i="20"/>
  <c r="Y326" i="20"/>
  <c r="Y327" i="20"/>
  <c r="Y328" i="20"/>
  <c r="Y329" i="20"/>
  <c r="Y330" i="20"/>
  <c r="Y331" i="20"/>
  <c r="Y332" i="20"/>
  <c r="Y333" i="20"/>
  <c r="Y334" i="20"/>
  <c r="Y335" i="20"/>
  <c r="Y336" i="20"/>
  <c r="Y337" i="20"/>
  <c r="Y338" i="20"/>
  <c r="Y339" i="20"/>
  <c r="Y340" i="20"/>
  <c r="Y341" i="20"/>
  <c r="Y342" i="20"/>
  <c r="Y343" i="20"/>
  <c r="Y344" i="20"/>
  <c r="Y345" i="20"/>
  <c r="Y346" i="20"/>
  <c r="Y347" i="20"/>
  <c r="Y348" i="20"/>
  <c r="Y349" i="20"/>
  <c r="Y350" i="20"/>
  <c r="Y351" i="20"/>
  <c r="Y352" i="20"/>
  <c r="Y353" i="20"/>
  <c r="Y354" i="20"/>
  <c r="Y355" i="20"/>
  <c r="Y356" i="20"/>
  <c r="Y357" i="20"/>
  <c r="Y358" i="20"/>
  <c r="Y359" i="20"/>
  <c r="Y360" i="20"/>
  <c r="Y361" i="20"/>
  <c r="Y362" i="20"/>
  <c r="Y363" i="20"/>
  <c r="Y364" i="20"/>
  <c r="Y365" i="20"/>
  <c r="Y366" i="20"/>
  <c r="Y367" i="20"/>
  <c r="Y368" i="20"/>
  <c r="Y369" i="20"/>
  <c r="Y370" i="20"/>
  <c r="Y371" i="20"/>
  <c r="Y372" i="20"/>
  <c r="Y373" i="20"/>
  <c r="Y374" i="20"/>
  <c r="Y375" i="20"/>
  <c r="Y376" i="20"/>
  <c r="Y377" i="20"/>
  <c r="Y378" i="20"/>
  <c r="Y379" i="20"/>
  <c r="Y380" i="20"/>
  <c r="Y381" i="20"/>
  <c r="Y382" i="20"/>
  <c r="Y383" i="20"/>
  <c r="Y384" i="20"/>
  <c r="Y385" i="20"/>
  <c r="Y386" i="20"/>
  <c r="Y387" i="20"/>
  <c r="Y388" i="20"/>
  <c r="Y389" i="20"/>
  <c r="Y390" i="20"/>
  <c r="Y391" i="20"/>
  <c r="Y392" i="20"/>
  <c r="Y393" i="20"/>
  <c r="Y394" i="20"/>
  <c r="Y395" i="20"/>
  <c r="Y396" i="20"/>
  <c r="Y397" i="20"/>
  <c r="Y398" i="20"/>
  <c r="Y399" i="20"/>
  <c r="Y400" i="20"/>
  <c r="Y401" i="20"/>
  <c r="Y402" i="20"/>
  <c r="Y403" i="20"/>
  <c r="Y404" i="20"/>
  <c r="Y405" i="20"/>
  <c r="Y406" i="20"/>
  <c r="Y407" i="20"/>
  <c r="Y408" i="20"/>
  <c r="Y409" i="20"/>
  <c r="Y410" i="20"/>
  <c r="Y411" i="20"/>
  <c r="Y412" i="20"/>
  <c r="Y413" i="20"/>
  <c r="Y414" i="20"/>
  <c r="Y415" i="20"/>
  <c r="Y416" i="20"/>
  <c r="Y417" i="20"/>
  <c r="Y418" i="20"/>
  <c r="Y419" i="20"/>
  <c r="Y420" i="20"/>
  <c r="Y421" i="20"/>
  <c r="Y422" i="20"/>
  <c r="Y423" i="20"/>
  <c r="Y424" i="20"/>
  <c r="Y425" i="20"/>
  <c r="Y426" i="20"/>
  <c r="Y427" i="20"/>
  <c r="Y428" i="20"/>
  <c r="Y429" i="20"/>
  <c r="Y430" i="20"/>
  <c r="Y431" i="20"/>
  <c r="Y432" i="20"/>
  <c r="Y433" i="20"/>
  <c r="Y434" i="20"/>
  <c r="Y435" i="20"/>
  <c r="AY17" i="20"/>
  <c r="AY16" i="20"/>
  <c r="AY15" i="20"/>
  <c r="AY14" i="20"/>
  <c r="AY13" i="20"/>
  <c r="AY12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1" i="20"/>
  <c r="U142" i="20"/>
  <c r="U143" i="20"/>
  <c r="U144" i="20"/>
  <c r="U145" i="20"/>
  <c r="U146" i="20"/>
  <c r="U147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U160" i="20"/>
  <c r="U161" i="20"/>
  <c r="U162" i="20"/>
  <c r="U163" i="20"/>
  <c r="U164" i="20"/>
  <c r="U165" i="20"/>
  <c r="U166" i="20"/>
  <c r="U167" i="20"/>
  <c r="U168" i="20"/>
  <c r="U169" i="20"/>
  <c r="U170" i="20"/>
  <c r="U171" i="20"/>
  <c r="U172" i="20"/>
  <c r="U173" i="20"/>
  <c r="U174" i="20"/>
  <c r="U175" i="20"/>
  <c r="U176" i="20"/>
  <c r="U177" i="20"/>
  <c r="U178" i="20"/>
  <c r="U179" i="20"/>
  <c r="U180" i="20"/>
  <c r="U181" i="20"/>
  <c r="U182" i="20"/>
  <c r="U183" i="20"/>
  <c r="U184" i="20"/>
  <c r="U185" i="20"/>
  <c r="U186" i="20"/>
  <c r="U187" i="20"/>
  <c r="U188" i="20"/>
  <c r="U189" i="20"/>
  <c r="U190" i="20"/>
  <c r="U191" i="20"/>
  <c r="U192" i="20"/>
  <c r="U193" i="20"/>
  <c r="U194" i="20"/>
  <c r="U195" i="20"/>
  <c r="U196" i="20"/>
  <c r="U197" i="20"/>
  <c r="U198" i="20"/>
  <c r="U199" i="20"/>
  <c r="U200" i="20"/>
  <c r="U201" i="20"/>
  <c r="U202" i="20"/>
  <c r="U203" i="20"/>
  <c r="U204" i="20"/>
  <c r="U205" i="20"/>
  <c r="U206" i="20"/>
  <c r="U207" i="20"/>
  <c r="U208" i="20"/>
  <c r="U209" i="20"/>
  <c r="U210" i="20"/>
  <c r="U211" i="20"/>
  <c r="U212" i="20"/>
  <c r="U213" i="20"/>
  <c r="U214" i="20"/>
  <c r="U215" i="20"/>
  <c r="U216" i="20"/>
  <c r="U217" i="20"/>
  <c r="U218" i="20"/>
  <c r="U219" i="20"/>
  <c r="U220" i="20"/>
  <c r="U221" i="20"/>
  <c r="U222" i="20"/>
  <c r="U223" i="20"/>
  <c r="U224" i="20"/>
  <c r="U225" i="20"/>
  <c r="U226" i="20"/>
  <c r="U227" i="20"/>
  <c r="U228" i="20"/>
  <c r="U229" i="20"/>
  <c r="U230" i="20"/>
  <c r="U231" i="20"/>
  <c r="U232" i="20"/>
  <c r="U233" i="20"/>
  <c r="U234" i="20"/>
  <c r="U235" i="20"/>
  <c r="U236" i="20"/>
  <c r="U237" i="20"/>
  <c r="U238" i="20"/>
  <c r="U239" i="20"/>
  <c r="U240" i="20"/>
  <c r="U241" i="20"/>
  <c r="U242" i="20"/>
  <c r="U243" i="20"/>
  <c r="U244" i="20"/>
  <c r="U245" i="20"/>
  <c r="U246" i="20"/>
  <c r="U247" i="20"/>
  <c r="U248" i="20"/>
  <c r="U249" i="20"/>
  <c r="U250" i="20"/>
  <c r="U251" i="20"/>
  <c r="U252" i="20"/>
  <c r="U253" i="20"/>
  <c r="U254" i="20"/>
  <c r="U255" i="20"/>
  <c r="U256" i="20"/>
  <c r="U257" i="20"/>
  <c r="U258" i="20"/>
  <c r="U259" i="20"/>
  <c r="U260" i="20"/>
  <c r="U261" i="20"/>
  <c r="U262" i="20"/>
  <c r="U263" i="20"/>
  <c r="U264" i="20"/>
  <c r="U265" i="20"/>
  <c r="U266" i="20"/>
  <c r="U267" i="20"/>
  <c r="U268" i="20"/>
  <c r="U269" i="20"/>
  <c r="U270" i="20"/>
  <c r="U271" i="20"/>
  <c r="U272" i="20"/>
  <c r="U273" i="20"/>
  <c r="U274" i="20"/>
  <c r="U275" i="20"/>
  <c r="U276" i="20"/>
  <c r="U277" i="20"/>
  <c r="U278" i="20"/>
  <c r="U279" i="20"/>
  <c r="U280" i="20"/>
  <c r="U281" i="20"/>
  <c r="U282" i="20"/>
  <c r="U283" i="20"/>
  <c r="U284" i="20"/>
  <c r="U285" i="20"/>
  <c r="U286" i="20"/>
  <c r="U287" i="20"/>
  <c r="U288" i="20"/>
  <c r="U289" i="20"/>
  <c r="U290" i="20"/>
  <c r="U291" i="20"/>
  <c r="U292" i="20"/>
  <c r="U293" i="20"/>
  <c r="U294" i="20"/>
  <c r="U295" i="20"/>
  <c r="U296" i="20"/>
  <c r="U297" i="20"/>
  <c r="U298" i="20"/>
  <c r="U299" i="20"/>
  <c r="U300" i="20"/>
  <c r="U301" i="20"/>
  <c r="U302" i="20"/>
  <c r="U303" i="20"/>
  <c r="U304" i="20"/>
  <c r="U305" i="20"/>
  <c r="U306" i="20"/>
  <c r="U307" i="20"/>
  <c r="U308" i="20"/>
  <c r="U309" i="20"/>
  <c r="U311" i="20"/>
  <c r="U312" i="20"/>
  <c r="U313" i="20"/>
  <c r="U314" i="20"/>
  <c r="U315" i="20"/>
  <c r="U316" i="20"/>
  <c r="U317" i="20"/>
  <c r="U318" i="20"/>
  <c r="U319" i="20"/>
  <c r="U320" i="20"/>
  <c r="U321" i="20"/>
  <c r="U322" i="20"/>
  <c r="U323" i="20"/>
  <c r="U324" i="20"/>
  <c r="U325" i="20"/>
  <c r="U326" i="20"/>
  <c r="U327" i="20"/>
  <c r="U328" i="20"/>
  <c r="U329" i="20"/>
  <c r="U330" i="20"/>
  <c r="U331" i="20"/>
  <c r="U332" i="20"/>
  <c r="U333" i="20"/>
  <c r="U334" i="20"/>
  <c r="U335" i="20"/>
  <c r="U336" i="20"/>
  <c r="U337" i="20"/>
  <c r="U338" i="20"/>
  <c r="U339" i="20"/>
  <c r="U340" i="20"/>
  <c r="U341" i="20"/>
  <c r="U342" i="20"/>
  <c r="U343" i="20"/>
  <c r="U344" i="20"/>
  <c r="U345" i="20"/>
  <c r="U346" i="20"/>
  <c r="U347" i="20"/>
  <c r="U348" i="20"/>
  <c r="U349" i="20"/>
  <c r="U350" i="20"/>
  <c r="U351" i="20"/>
  <c r="U352" i="20"/>
  <c r="U353" i="20"/>
  <c r="U354" i="20"/>
  <c r="U355" i="20"/>
  <c r="U356" i="20"/>
  <c r="U357" i="20"/>
  <c r="U358" i="20"/>
  <c r="U359" i="20"/>
  <c r="U360" i="20"/>
  <c r="U361" i="20"/>
  <c r="U362" i="20"/>
  <c r="U363" i="20"/>
  <c r="U364" i="20"/>
  <c r="U365" i="20"/>
  <c r="U366" i="20"/>
  <c r="U367" i="20"/>
  <c r="U368" i="20"/>
  <c r="U369" i="20"/>
  <c r="U370" i="20"/>
  <c r="U371" i="20"/>
  <c r="U372" i="20"/>
  <c r="U373" i="20"/>
  <c r="U374" i="20"/>
  <c r="U375" i="20"/>
  <c r="U376" i="20"/>
  <c r="U377" i="20"/>
  <c r="U378" i="20"/>
  <c r="U379" i="20"/>
  <c r="U380" i="20"/>
  <c r="U381" i="20"/>
  <c r="U382" i="20"/>
  <c r="U383" i="20"/>
  <c r="U384" i="20"/>
  <c r="U385" i="20"/>
  <c r="U386" i="20"/>
  <c r="U387" i="20"/>
  <c r="U388" i="20"/>
  <c r="U389" i="20"/>
  <c r="U390" i="20"/>
  <c r="U391" i="20"/>
  <c r="U392" i="20"/>
  <c r="U393" i="20"/>
  <c r="U394" i="20"/>
  <c r="U395" i="20"/>
  <c r="U396" i="20"/>
  <c r="U397" i="20"/>
  <c r="U398" i="20"/>
  <c r="U399" i="20"/>
  <c r="U400" i="20"/>
  <c r="U401" i="20"/>
  <c r="U402" i="20"/>
  <c r="U403" i="20"/>
  <c r="U404" i="20"/>
  <c r="U405" i="20"/>
  <c r="U406" i="20"/>
  <c r="U407" i="20"/>
  <c r="U408" i="20"/>
  <c r="U409" i="20"/>
  <c r="U410" i="20"/>
  <c r="U411" i="20"/>
  <c r="U412" i="20"/>
  <c r="U413" i="20"/>
  <c r="U414" i="20"/>
  <c r="U415" i="20"/>
  <c r="U416" i="20"/>
  <c r="U417" i="20"/>
  <c r="U418" i="20"/>
  <c r="U419" i="20"/>
  <c r="U420" i="20"/>
  <c r="U421" i="20"/>
  <c r="U422" i="20"/>
  <c r="U423" i="20"/>
  <c r="U424" i="20"/>
  <c r="U425" i="20"/>
  <c r="U426" i="20"/>
  <c r="U427" i="20"/>
  <c r="U428" i="20"/>
  <c r="U429" i="20"/>
  <c r="U430" i="20"/>
  <c r="U431" i="20"/>
  <c r="U432" i="20"/>
  <c r="U433" i="20"/>
  <c r="U434" i="20"/>
  <c r="U435" i="20"/>
  <c r="AX17" i="20"/>
  <c r="AX16" i="20"/>
  <c r="AX15" i="20"/>
  <c r="AX14" i="20"/>
  <c r="AX13" i="20"/>
  <c r="AX12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4" i="20"/>
  <c r="Q165" i="20"/>
  <c r="Q166" i="20"/>
  <c r="Q167" i="20"/>
  <c r="Q168" i="20"/>
  <c r="Q169" i="20"/>
  <c r="Q170" i="20"/>
  <c r="Q171" i="20"/>
  <c r="Q172" i="20"/>
  <c r="Q173" i="20"/>
  <c r="Q174" i="20"/>
  <c r="Q175" i="20"/>
  <c r="Q176" i="20"/>
  <c r="Q177" i="20"/>
  <c r="Q178" i="20"/>
  <c r="Q179" i="20"/>
  <c r="Q180" i="20"/>
  <c r="Q181" i="20"/>
  <c r="Q182" i="20"/>
  <c r="Q183" i="20"/>
  <c r="Q184" i="20"/>
  <c r="Q185" i="20"/>
  <c r="Q186" i="20"/>
  <c r="Q187" i="20"/>
  <c r="Q188" i="20"/>
  <c r="Q189" i="20"/>
  <c r="Q190" i="20"/>
  <c r="Q191" i="20"/>
  <c r="Q192" i="20"/>
  <c r="Q193" i="20"/>
  <c r="Q194" i="20"/>
  <c r="Q195" i="20"/>
  <c r="Q196" i="20"/>
  <c r="Q197" i="20"/>
  <c r="Q198" i="20"/>
  <c r="Q199" i="20"/>
  <c r="Q200" i="20"/>
  <c r="Q201" i="20"/>
  <c r="Q202" i="20"/>
  <c r="Q203" i="20"/>
  <c r="Q204" i="20"/>
  <c r="Q205" i="20"/>
  <c r="Q206" i="20"/>
  <c r="Q207" i="20"/>
  <c r="Q208" i="20"/>
  <c r="Q209" i="20"/>
  <c r="Q210" i="20"/>
  <c r="Q211" i="20"/>
  <c r="Q212" i="20"/>
  <c r="Q213" i="20"/>
  <c r="Q214" i="20"/>
  <c r="Q215" i="20"/>
  <c r="Q216" i="20"/>
  <c r="Q217" i="20"/>
  <c r="Q218" i="20"/>
  <c r="Q219" i="20"/>
  <c r="Q220" i="20"/>
  <c r="Q221" i="20"/>
  <c r="Q222" i="20"/>
  <c r="Q223" i="20"/>
  <c r="Q224" i="20"/>
  <c r="Q225" i="20"/>
  <c r="Q226" i="20"/>
  <c r="Q227" i="20"/>
  <c r="Q228" i="20"/>
  <c r="Q229" i="20"/>
  <c r="Q230" i="20"/>
  <c r="Q231" i="20"/>
  <c r="Q232" i="20"/>
  <c r="Q233" i="20"/>
  <c r="Q234" i="20"/>
  <c r="Q235" i="20"/>
  <c r="Q236" i="20"/>
  <c r="Q237" i="20"/>
  <c r="Q238" i="20"/>
  <c r="Q239" i="20"/>
  <c r="Q240" i="20"/>
  <c r="Q241" i="20"/>
  <c r="Q242" i="20"/>
  <c r="Q243" i="20"/>
  <c r="Q244" i="20"/>
  <c r="Q245" i="20"/>
  <c r="Q246" i="20"/>
  <c r="Q247" i="20"/>
  <c r="Q248" i="20"/>
  <c r="Q249" i="20"/>
  <c r="Q250" i="20"/>
  <c r="Q251" i="20"/>
  <c r="Q252" i="20"/>
  <c r="Q253" i="20"/>
  <c r="Q254" i="20"/>
  <c r="Q255" i="20"/>
  <c r="Q256" i="20"/>
  <c r="Q257" i="20"/>
  <c r="Q258" i="20"/>
  <c r="Q259" i="20"/>
  <c r="Q260" i="20"/>
  <c r="Q261" i="20"/>
  <c r="Q262" i="20"/>
  <c r="Q263" i="20"/>
  <c r="Q264" i="20"/>
  <c r="Q265" i="20"/>
  <c r="Q266" i="20"/>
  <c r="Q267" i="20"/>
  <c r="Q268" i="20"/>
  <c r="Q269" i="20"/>
  <c r="Q270" i="20"/>
  <c r="Q271" i="20"/>
  <c r="Q272" i="20"/>
  <c r="Q273" i="20"/>
  <c r="Q274" i="20"/>
  <c r="Q275" i="20"/>
  <c r="Q276" i="20"/>
  <c r="Q277" i="20"/>
  <c r="Q278" i="20"/>
  <c r="Q279" i="20"/>
  <c r="Q280" i="20"/>
  <c r="Q281" i="20"/>
  <c r="Q282" i="20"/>
  <c r="Q283" i="20"/>
  <c r="Q284" i="20"/>
  <c r="Q285" i="20"/>
  <c r="Q286" i="20"/>
  <c r="Q287" i="20"/>
  <c r="Q288" i="20"/>
  <c r="Q289" i="20"/>
  <c r="Q290" i="20"/>
  <c r="Q291" i="20"/>
  <c r="Q292" i="20"/>
  <c r="Q293" i="20"/>
  <c r="Q294" i="20"/>
  <c r="Q295" i="20"/>
  <c r="Q296" i="20"/>
  <c r="Q297" i="20"/>
  <c r="Q298" i="20"/>
  <c r="Q299" i="20"/>
  <c r="Q300" i="20"/>
  <c r="Q301" i="20"/>
  <c r="Q302" i="20"/>
  <c r="Q303" i="20"/>
  <c r="Q304" i="20"/>
  <c r="Q305" i="20"/>
  <c r="Q306" i="20"/>
  <c r="Q307" i="20"/>
  <c r="Q308" i="20"/>
  <c r="Q309" i="20"/>
  <c r="Q311" i="20"/>
  <c r="Q312" i="20"/>
  <c r="Q313" i="20"/>
  <c r="Q314" i="20"/>
  <c r="Q315" i="20"/>
  <c r="Q316" i="20"/>
  <c r="Q317" i="20"/>
  <c r="Q318" i="20"/>
  <c r="Q319" i="20"/>
  <c r="Q320" i="20"/>
  <c r="Q321" i="20"/>
  <c r="Q322" i="20"/>
  <c r="Q323" i="20"/>
  <c r="Q324" i="20"/>
  <c r="Q325" i="20"/>
  <c r="Q326" i="20"/>
  <c r="Q327" i="20"/>
  <c r="Q328" i="20"/>
  <c r="Q329" i="20"/>
  <c r="Q330" i="20"/>
  <c r="Q331" i="20"/>
  <c r="Q332" i="20"/>
  <c r="Q333" i="20"/>
  <c r="Q334" i="20"/>
  <c r="Q335" i="20"/>
  <c r="Q336" i="20"/>
  <c r="Q337" i="20"/>
  <c r="Q338" i="20"/>
  <c r="Q339" i="20"/>
  <c r="Q340" i="20"/>
  <c r="Q341" i="20"/>
  <c r="Q342" i="20"/>
  <c r="Q343" i="20"/>
  <c r="Q344" i="20"/>
  <c r="Q345" i="20"/>
  <c r="Q346" i="20"/>
  <c r="Q347" i="20"/>
  <c r="Q348" i="20"/>
  <c r="Q349" i="20"/>
  <c r="Q350" i="20"/>
  <c r="Q351" i="20"/>
  <c r="Q352" i="20"/>
  <c r="Q353" i="20"/>
  <c r="Q354" i="20"/>
  <c r="Q355" i="20"/>
  <c r="Q356" i="20"/>
  <c r="Q357" i="20"/>
  <c r="Q358" i="20"/>
  <c r="Q359" i="20"/>
  <c r="Q360" i="20"/>
  <c r="Q361" i="20"/>
  <c r="Q362" i="20"/>
  <c r="Q363" i="20"/>
  <c r="Q364" i="20"/>
  <c r="Q365" i="20"/>
  <c r="Q366" i="20"/>
  <c r="Q367" i="20"/>
  <c r="Q368" i="20"/>
  <c r="Q369" i="20"/>
  <c r="Q370" i="20"/>
  <c r="Q371" i="20"/>
  <c r="Q372" i="20"/>
  <c r="Q373" i="20"/>
  <c r="Q374" i="20"/>
  <c r="Q375" i="20"/>
  <c r="Q376" i="20"/>
  <c r="Q377" i="20"/>
  <c r="Q378" i="20"/>
  <c r="Q379" i="20"/>
  <c r="Q380" i="20"/>
  <c r="Q381" i="20"/>
  <c r="Q382" i="20"/>
  <c r="Q383" i="20"/>
  <c r="Q384" i="20"/>
  <c r="Q385" i="20"/>
  <c r="Q386" i="20"/>
  <c r="Q387" i="20"/>
  <c r="Q388" i="20"/>
  <c r="Q389" i="20"/>
  <c r="Q390" i="20"/>
  <c r="Q391" i="20"/>
  <c r="Q392" i="20"/>
  <c r="Q393" i="20"/>
  <c r="Q394" i="20"/>
  <c r="Q395" i="20"/>
  <c r="Q396" i="20"/>
  <c r="Q397" i="20"/>
  <c r="Q398" i="20"/>
  <c r="Q399" i="20"/>
  <c r="Q400" i="20"/>
  <c r="Q401" i="20"/>
  <c r="Q402" i="20"/>
  <c r="Q403" i="20"/>
  <c r="Q404" i="20"/>
  <c r="Q405" i="20"/>
  <c r="Q406" i="20"/>
  <c r="Q407" i="20"/>
  <c r="Q408" i="20"/>
  <c r="Q409" i="20"/>
  <c r="Q410" i="20"/>
  <c r="Q411" i="20"/>
  <c r="Q412" i="20"/>
  <c r="Q413" i="20"/>
  <c r="Q414" i="20"/>
  <c r="Q415" i="20"/>
  <c r="Q416" i="20"/>
  <c r="Q417" i="20"/>
  <c r="Q418" i="20"/>
  <c r="Q419" i="20"/>
  <c r="Q420" i="20"/>
  <c r="Q421" i="20"/>
  <c r="Q422" i="20"/>
  <c r="Q423" i="20"/>
  <c r="Q424" i="20"/>
  <c r="Q425" i="20"/>
  <c r="Q426" i="20"/>
  <c r="Q427" i="20"/>
  <c r="Q428" i="20"/>
  <c r="Q429" i="20"/>
  <c r="Q430" i="20"/>
  <c r="Q431" i="20"/>
  <c r="Q432" i="20"/>
  <c r="Q433" i="20"/>
  <c r="Q434" i="20"/>
  <c r="AW17" i="20"/>
  <c r="AW16" i="20"/>
  <c r="AW15" i="20"/>
  <c r="AW14" i="20"/>
  <c r="AW13" i="20"/>
  <c r="AW12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1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7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M274" i="20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89" i="20"/>
  <c r="M290" i="20"/>
  <c r="M291" i="20"/>
  <c r="M292" i="20"/>
  <c r="M293" i="20"/>
  <c r="M294" i="20"/>
  <c r="M295" i="20"/>
  <c r="M296" i="20"/>
  <c r="M297" i="20"/>
  <c r="M298" i="20"/>
  <c r="M299" i="20"/>
  <c r="M300" i="20"/>
  <c r="M301" i="20"/>
  <c r="M302" i="20"/>
  <c r="M303" i="20"/>
  <c r="M304" i="20"/>
  <c r="M305" i="20"/>
  <c r="M306" i="20"/>
  <c r="M307" i="20"/>
  <c r="M308" i="20"/>
  <c r="M309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371" i="20"/>
  <c r="M372" i="20"/>
  <c r="M373" i="20"/>
  <c r="M374" i="20"/>
  <c r="M375" i="20"/>
  <c r="M376" i="20"/>
  <c r="M377" i="20"/>
  <c r="M378" i="20"/>
  <c r="M379" i="20"/>
  <c r="M380" i="20"/>
  <c r="M381" i="20"/>
  <c r="M382" i="20"/>
  <c r="M383" i="20"/>
  <c r="M384" i="20"/>
  <c r="M385" i="20"/>
  <c r="M386" i="20"/>
  <c r="M387" i="20"/>
  <c r="M388" i="20"/>
  <c r="M389" i="20"/>
  <c r="M390" i="20"/>
  <c r="M391" i="20"/>
  <c r="M392" i="20"/>
  <c r="M393" i="20"/>
  <c r="M394" i="20"/>
  <c r="M395" i="20"/>
  <c r="M396" i="20"/>
  <c r="M397" i="20"/>
  <c r="M398" i="20"/>
  <c r="M399" i="20"/>
  <c r="M400" i="20"/>
  <c r="M401" i="20"/>
  <c r="M402" i="20"/>
  <c r="M403" i="20"/>
  <c r="M404" i="20"/>
  <c r="M405" i="20"/>
  <c r="M406" i="20"/>
  <c r="M407" i="20"/>
  <c r="M408" i="20"/>
  <c r="M409" i="20"/>
  <c r="M410" i="20"/>
  <c r="M411" i="20"/>
  <c r="M412" i="20"/>
  <c r="M413" i="20"/>
  <c r="M414" i="20"/>
  <c r="M415" i="20"/>
  <c r="M416" i="20"/>
  <c r="M417" i="20"/>
  <c r="M418" i="20"/>
  <c r="M419" i="20"/>
  <c r="M420" i="20"/>
  <c r="M421" i="20"/>
  <c r="M422" i="20"/>
  <c r="M423" i="20"/>
  <c r="M424" i="20"/>
  <c r="M425" i="20"/>
  <c r="M426" i="20"/>
  <c r="M427" i="20"/>
  <c r="M428" i="20"/>
  <c r="M429" i="20"/>
  <c r="M430" i="20"/>
  <c r="M431" i="20"/>
  <c r="M432" i="20"/>
  <c r="M433" i="20"/>
  <c r="M434" i="20"/>
  <c r="M435" i="20"/>
  <c r="AV17" i="20"/>
  <c r="AV16" i="20"/>
  <c r="AV15" i="20"/>
  <c r="AV14" i="20"/>
  <c r="AV13" i="20"/>
  <c r="AV12" i="20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J64" i="20"/>
  <c r="AJ65" i="20"/>
  <c r="AJ66" i="20"/>
  <c r="AJ67" i="20"/>
  <c r="AJ68" i="20"/>
  <c r="AJ69" i="20"/>
  <c r="AJ70" i="20"/>
  <c r="AJ71" i="20"/>
  <c r="AJ72" i="20"/>
  <c r="AJ73" i="20"/>
  <c r="AJ74" i="20"/>
  <c r="AJ75" i="20"/>
  <c r="AJ76" i="20"/>
  <c r="AJ77" i="20"/>
  <c r="AJ78" i="20"/>
  <c r="AJ79" i="20"/>
  <c r="AJ80" i="20"/>
  <c r="AJ81" i="20"/>
  <c r="AJ82" i="20"/>
  <c r="AJ83" i="20"/>
  <c r="AJ84" i="20"/>
  <c r="AJ85" i="20"/>
  <c r="AJ86" i="20"/>
  <c r="AJ87" i="20"/>
  <c r="AJ88" i="20"/>
  <c r="AJ89" i="20"/>
  <c r="AJ90" i="20"/>
  <c r="AJ91" i="20"/>
  <c r="AJ92" i="20"/>
  <c r="AJ93" i="20"/>
  <c r="AJ94" i="20"/>
  <c r="AJ95" i="20"/>
  <c r="AJ96" i="20"/>
  <c r="AJ97" i="20"/>
  <c r="AJ98" i="20"/>
  <c r="AJ99" i="20"/>
  <c r="AJ100" i="20"/>
  <c r="AJ101" i="20"/>
  <c r="AJ102" i="20"/>
  <c r="AJ103" i="20"/>
  <c r="AJ104" i="20"/>
  <c r="AJ105" i="20"/>
  <c r="AJ106" i="20"/>
  <c r="AJ107" i="20"/>
  <c r="AJ108" i="20"/>
  <c r="AJ109" i="20"/>
  <c r="AJ110" i="20"/>
  <c r="AJ111" i="20"/>
  <c r="AJ112" i="20"/>
  <c r="AJ113" i="20"/>
  <c r="AJ114" i="20"/>
  <c r="AJ115" i="20"/>
  <c r="AJ116" i="20"/>
  <c r="AJ117" i="20"/>
  <c r="AJ118" i="20"/>
  <c r="AJ119" i="20"/>
  <c r="AJ120" i="20"/>
  <c r="AJ121" i="20"/>
  <c r="AJ122" i="20"/>
  <c r="AJ123" i="20"/>
  <c r="AJ124" i="20"/>
  <c r="AJ125" i="20"/>
  <c r="AJ126" i="20"/>
  <c r="AJ127" i="20"/>
  <c r="AJ128" i="20"/>
  <c r="AJ129" i="20"/>
  <c r="AJ130" i="20"/>
  <c r="AJ131" i="20"/>
  <c r="AJ132" i="20"/>
  <c r="AJ133" i="20"/>
  <c r="AJ134" i="20"/>
  <c r="AJ135" i="20"/>
  <c r="AJ136" i="20"/>
  <c r="AJ137" i="20"/>
  <c r="AJ138" i="20"/>
  <c r="AJ139" i="20"/>
  <c r="AJ140" i="20"/>
  <c r="AJ141" i="20"/>
  <c r="AJ142" i="20"/>
  <c r="AJ143" i="20"/>
  <c r="AJ144" i="20"/>
  <c r="AJ145" i="20"/>
  <c r="AJ146" i="20"/>
  <c r="AJ147" i="20"/>
  <c r="AJ148" i="20"/>
  <c r="AJ149" i="20"/>
  <c r="AJ150" i="20"/>
  <c r="AJ151" i="20"/>
  <c r="AJ152" i="20"/>
  <c r="AJ153" i="20"/>
  <c r="AJ154" i="20"/>
  <c r="AJ155" i="20"/>
  <c r="AJ156" i="20"/>
  <c r="AJ157" i="20"/>
  <c r="AJ158" i="20"/>
  <c r="AJ159" i="20"/>
  <c r="AJ160" i="20"/>
  <c r="AJ161" i="20"/>
  <c r="AJ162" i="20"/>
  <c r="AJ163" i="20"/>
  <c r="AJ164" i="20"/>
  <c r="AJ165" i="20"/>
  <c r="AJ166" i="20"/>
  <c r="AJ167" i="20"/>
  <c r="AJ168" i="20"/>
  <c r="AJ169" i="20"/>
  <c r="AJ170" i="20"/>
  <c r="AJ171" i="20"/>
  <c r="AJ172" i="20"/>
  <c r="AJ173" i="20"/>
  <c r="AJ174" i="20"/>
  <c r="AJ175" i="20"/>
  <c r="AJ176" i="20"/>
  <c r="AJ177" i="20"/>
  <c r="AJ178" i="20"/>
  <c r="AJ179" i="20"/>
  <c r="AJ180" i="20"/>
  <c r="AJ181" i="20"/>
  <c r="AJ182" i="20"/>
  <c r="AJ183" i="20"/>
  <c r="AJ184" i="20"/>
  <c r="AJ185" i="20"/>
  <c r="AJ186" i="20"/>
  <c r="AJ187" i="20"/>
  <c r="AJ188" i="20"/>
  <c r="AJ189" i="20"/>
  <c r="AJ190" i="20"/>
  <c r="AJ191" i="20"/>
  <c r="AJ192" i="20"/>
  <c r="AJ193" i="20"/>
  <c r="AJ194" i="20"/>
  <c r="AJ195" i="20"/>
  <c r="AJ196" i="20"/>
  <c r="AJ197" i="20"/>
  <c r="AJ198" i="20"/>
  <c r="AJ199" i="20"/>
  <c r="AJ200" i="20"/>
  <c r="AJ201" i="20"/>
  <c r="AJ202" i="20"/>
  <c r="AJ203" i="20"/>
  <c r="AJ204" i="20"/>
  <c r="AJ205" i="20"/>
  <c r="AJ206" i="20"/>
  <c r="AJ207" i="20"/>
  <c r="AJ208" i="20"/>
  <c r="AJ209" i="20"/>
  <c r="AJ210" i="20"/>
  <c r="AJ211" i="20"/>
  <c r="AJ212" i="20"/>
  <c r="AJ213" i="20"/>
  <c r="AJ214" i="20"/>
  <c r="AJ215" i="20"/>
  <c r="AJ216" i="20"/>
  <c r="AJ217" i="20"/>
  <c r="AJ218" i="20"/>
  <c r="AJ219" i="20"/>
  <c r="AJ220" i="20"/>
  <c r="AJ221" i="20"/>
  <c r="AJ222" i="20"/>
  <c r="AJ223" i="20"/>
  <c r="AJ224" i="20"/>
  <c r="AJ225" i="20"/>
  <c r="AJ226" i="20"/>
  <c r="AJ227" i="20"/>
  <c r="AJ228" i="20"/>
  <c r="AJ229" i="20"/>
  <c r="AJ230" i="20"/>
  <c r="AJ231" i="20"/>
  <c r="AJ232" i="20"/>
  <c r="AJ233" i="20"/>
  <c r="AJ234" i="20"/>
  <c r="AJ235" i="20"/>
  <c r="AJ236" i="20"/>
  <c r="AJ237" i="20"/>
  <c r="AJ238" i="20"/>
  <c r="AJ239" i="20"/>
  <c r="AJ240" i="20"/>
  <c r="AJ241" i="20"/>
  <c r="AJ242" i="20"/>
  <c r="AJ243" i="20"/>
  <c r="AJ244" i="20"/>
  <c r="AJ245" i="20"/>
  <c r="AJ246" i="20"/>
  <c r="AJ247" i="20"/>
  <c r="AJ248" i="20"/>
  <c r="AJ249" i="20"/>
  <c r="AJ250" i="20"/>
  <c r="AJ251" i="20"/>
  <c r="AJ252" i="20"/>
  <c r="AJ253" i="20"/>
  <c r="AJ254" i="20"/>
  <c r="AJ255" i="20"/>
  <c r="AJ256" i="20"/>
  <c r="AJ257" i="20"/>
  <c r="AJ258" i="20"/>
  <c r="AJ259" i="20"/>
  <c r="AJ260" i="20"/>
  <c r="AJ261" i="20"/>
  <c r="AJ262" i="20"/>
  <c r="AJ263" i="20"/>
  <c r="AJ264" i="20"/>
  <c r="AJ265" i="20"/>
  <c r="AJ266" i="20"/>
  <c r="AJ267" i="20"/>
  <c r="AJ268" i="20"/>
  <c r="AJ269" i="20"/>
  <c r="AJ270" i="20"/>
  <c r="AJ271" i="20"/>
  <c r="AJ272" i="20"/>
  <c r="AJ273" i="20"/>
  <c r="AJ274" i="20"/>
  <c r="AJ275" i="20"/>
  <c r="AJ276" i="20"/>
  <c r="AJ277" i="20"/>
  <c r="AJ278" i="20"/>
  <c r="AJ279" i="20"/>
  <c r="AJ280" i="20"/>
  <c r="AJ281" i="20"/>
  <c r="AJ282" i="20"/>
  <c r="AJ283" i="20"/>
  <c r="AJ284" i="20"/>
  <c r="AJ285" i="20"/>
  <c r="AJ286" i="20"/>
  <c r="AJ287" i="20"/>
  <c r="AJ288" i="20"/>
  <c r="AJ289" i="20"/>
  <c r="AJ290" i="20"/>
  <c r="AJ291" i="20"/>
  <c r="AJ292" i="20"/>
  <c r="AJ293" i="20"/>
  <c r="AJ294" i="20"/>
  <c r="AJ295" i="20"/>
  <c r="AJ296" i="20"/>
  <c r="AJ297" i="20"/>
  <c r="AJ298" i="20"/>
  <c r="AJ299" i="20"/>
  <c r="AJ300" i="20"/>
  <c r="AJ301" i="20"/>
  <c r="AJ302" i="20"/>
  <c r="AJ303" i="20"/>
  <c r="AJ304" i="20"/>
  <c r="AJ305" i="20"/>
  <c r="AJ306" i="20"/>
  <c r="AJ307" i="20"/>
  <c r="AJ308" i="20"/>
  <c r="AJ309" i="20"/>
  <c r="AJ311" i="20"/>
  <c r="AJ312" i="20"/>
  <c r="AJ313" i="20"/>
  <c r="AJ314" i="20"/>
  <c r="AJ315" i="20"/>
  <c r="AJ316" i="20"/>
  <c r="AJ317" i="20"/>
  <c r="AJ318" i="20"/>
  <c r="AJ319" i="20"/>
  <c r="AJ320" i="20"/>
  <c r="AJ321" i="20"/>
  <c r="AJ322" i="20"/>
  <c r="AJ323" i="20"/>
  <c r="AJ324" i="20"/>
  <c r="AJ325" i="20"/>
  <c r="AJ326" i="20"/>
  <c r="AJ327" i="20"/>
  <c r="AJ328" i="20"/>
  <c r="AJ329" i="20"/>
  <c r="AJ330" i="20"/>
  <c r="AJ331" i="20"/>
  <c r="AJ332" i="20"/>
  <c r="AJ333" i="20"/>
  <c r="AJ334" i="20"/>
  <c r="AJ335" i="20"/>
  <c r="AJ336" i="20"/>
  <c r="AJ337" i="20"/>
  <c r="AJ338" i="20"/>
  <c r="AJ339" i="20"/>
  <c r="AJ340" i="20"/>
  <c r="AJ341" i="20"/>
  <c r="AJ342" i="20"/>
  <c r="AJ343" i="20"/>
  <c r="AJ344" i="20"/>
  <c r="AJ345" i="20"/>
  <c r="AJ346" i="20"/>
  <c r="AJ347" i="20"/>
  <c r="AJ348" i="20"/>
  <c r="AJ349" i="20"/>
  <c r="AJ350" i="20"/>
  <c r="AJ351" i="20"/>
  <c r="AJ352" i="20"/>
  <c r="AJ353" i="20"/>
  <c r="AJ354" i="20"/>
  <c r="AJ355" i="20"/>
  <c r="AJ356" i="20"/>
  <c r="AJ357" i="20"/>
  <c r="AJ358" i="20"/>
  <c r="AJ359" i="20"/>
  <c r="AJ360" i="20"/>
  <c r="AJ361" i="20"/>
  <c r="AJ362" i="20"/>
  <c r="AJ363" i="20"/>
  <c r="AJ364" i="20"/>
  <c r="AJ365" i="20"/>
  <c r="AJ366" i="20"/>
  <c r="AJ367" i="20"/>
  <c r="AJ368" i="20"/>
  <c r="AJ369" i="20"/>
  <c r="AJ370" i="20"/>
  <c r="AJ371" i="20"/>
  <c r="AJ372" i="20"/>
  <c r="AJ373" i="20"/>
  <c r="AJ374" i="20"/>
  <c r="AJ375" i="20"/>
  <c r="AJ376" i="20"/>
  <c r="AJ377" i="20"/>
  <c r="AJ378" i="20"/>
  <c r="AJ379" i="20"/>
  <c r="AJ380" i="20"/>
  <c r="AJ381" i="20"/>
  <c r="AJ382" i="20"/>
  <c r="AJ383" i="20"/>
  <c r="AJ384" i="20"/>
  <c r="AJ385" i="20"/>
  <c r="AJ386" i="20"/>
  <c r="AJ387" i="20"/>
  <c r="AJ388" i="20"/>
  <c r="AJ389" i="20"/>
  <c r="AJ390" i="20"/>
  <c r="AJ391" i="20"/>
  <c r="AJ392" i="20"/>
  <c r="AJ393" i="20"/>
  <c r="AJ394" i="20"/>
  <c r="AJ395" i="20"/>
  <c r="AJ396" i="20"/>
  <c r="AJ397" i="20"/>
  <c r="AJ398" i="20"/>
  <c r="AJ399" i="20"/>
  <c r="AJ400" i="20"/>
  <c r="AJ401" i="20"/>
  <c r="AJ402" i="20"/>
  <c r="AJ403" i="20"/>
  <c r="AJ404" i="20"/>
  <c r="AJ405" i="20"/>
  <c r="AJ406" i="20"/>
  <c r="AJ407" i="20"/>
  <c r="AJ408" i="20"/>
  <c r="AJ409" i="20"/>
  <c r="AJ410" i="20"/>
  <c r="AJ411" i="20"/>
  <c r="AJ412" i="20"/>
  <c r="AJ414" i="20"/>
  <c r="AJ415" i="20"/>
  <c r="AJ416" i="20"/>
  <c r="AJ417" i="20"/>
  <c r="AJ418" i="20"/>
  <c r="AJ419" i="20"/>
  <c r="AJ420" i="20"/>
  <c r="AJ421" i="20"/>
  <c r="AJ422" i="20"/>
  <c r="AJ423" i="20"/>
  <c r="AJ424" i="20"/>
  <c r="AJ425" i="20"/>
  <c r="AJ426" i="20"/>
  <c r="AJ427" i="20"/>
  <c r="AJ428" i="20"/>
  <c r="AJ429" i="20"/>
  <c r="AJ430" i="20"/>
  <c r="AJ431" i="20"/>
  <c r="AJ432" i="20"/>
  <c r="AJ433" i="20"/>
  <c r="AJ434" i="20"/>
  <c r="AJ435" i="20"/>
  <c r="AJ436" i="20"/>
  <c r="AU10" i="20"/>
  <c r="AU8" i="20"/>
  <c r="AU7" i="20"/>
  <c r="AU6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75" i="20"/>
  <c r="AF76" i="20"/>
  <c r="AF77" i="20"/>
  <c r="AF78" i="20"/>
  <c r="AF79" i="20"/>
  <c r="AF80" i="20"/>
  <c r="AF81" i="20"/>
  <c r="AF82" i="20"/>
  <c r="AF83" i="20"/>
  <c r="AF84" i="20"/>
  <c r="AF85" i="20"/>
  <c r="AF86" i="20"/>
  <c r="AF87" i="20"/>
  <c r="AF88" i="20"/>
  <c r="AF89" i="20"/>
  <c r="AF90" i="20"/>
  <c r="AF91" i="20"/>
  <c r="AF92" i="20"/>
  <c r="AF93" i="20"/>
  <c r="AF94" i="20"/>
  <c r="AF95" i="20"/>
  <c r="AF96" i="20"/>
  <c r="AF97" i="20"/>
  <c r="AF98" i="20"/>
  <c r="AF99" i="20"/>
  <c r="AF100" i="20"/>
  <c r="AF101" i="20"/>
  <c r="AF102" i="20"/>
  <c r="AF103" i="20"/>
  <c r="AF104" i="20"/>
  <c r="AF105" i="20"/>
  <c r="AF106" i="20"/>
  <c r="AF107" i="20"/>
  <c r="AF108" i="20"/>
  <c r="AF109" i="20"/>
  <c r="AF110" i="20"/>
  <c r="AF111" i="20"/>
  <c r="AF112" i="20"/>
  <c r="AF113" i="20"/>
  <c r="AF114" i="20"/>
  <c r="AF115" i="20"/>
  <c r="AF116" i="20"/>
  <c r="AF117" i="20"/>
  <c r="AF118" i="20"/>
  <c r="AF119" i="20"/>
  <c r="AF120" i="20"/>
  <c r="AF121" i="20"/>
  <c r="AF122" i="20"/>
  <c r="AF123" i="20"/>
  <c r="AF124" i="20"/>
  <c r="AF125" i="20"/>
  <c r="AF126" i="20"/>
  <c r="AF127" i="20"/>
  <c r="AF128" i="20"/>
  <c r="AF129" i="20"/>
  <c r="AF130" i="20"/>
  <c r="AF131" i="20"/>
  <c r="AF132" i="20"/>
  <c r="AF133" i="20"/>
  <c r="AF134" i="20"/>
  <c r="AF135" i="20"/>
  <c r="AF136" i="20"/>
  <c r="AF137" i="20"/>
  <c r="AF138" i="20"/>
  <c r="AF139" i="20"/>
  <c r="AF140" i="20"/>
  <c r="AF141" i="20"/>
  <c r="AF142" i="20"/>
  <c r="AF143" i="20"/>
  <c r="AF144" i="20"/>
  <c r="AF145" i="20"/>
  <c r="AF146" i="20"/>
  <c r="AF147" i="20"/>
  <c r="AF148" i="20"/>
  <c r="AF149" i="20"/>
  <c r="AF150" i="20"/>
  <c r="AF151" i="20"/>
  <c r="AF152" i="20"/>
  <c r="AF153" i="20"/>
  <c r="AF154" i="20"/>
  <c r="AF155" i="20"/>
  <c r="AF156" i="20"/>
  <c r="AF157" i="20"/>
  <c r="AF158" i="20"/>
  <c r="AF159" i="20"/>
  <c r="AF160" i="20"/>
  <c r="AF161" i="20"/>
  <c r="AF162" i="20"/>
  <c r="AF163" i="20"/>
  <c r="AF164" i="20"/>
  <c r="AF165" i="20"/>
  <c r="AF166" i="20"/>
  <c r="AF167" i="20"/>
  <c r="AF168" i="20"/>
  <c r="AF169" i="20"/>
  <c r="AF170" i="20"/>
  <c r="AF171" i="20"/>
  <c r="AF172" i="20"/>
  <c r="AF173" i="20"/>
  <c r="AF174" i="20"/>
  <c r="AF175" i="20"/>
  <c r="AF176" i="20"/>
  <c r="AF177" i="20"/>
  <c r="AF178" i="20"/>
  <c r="AF179" i="20"/>
  <c r="AF180" i="20"/>
  <c r="AF181" i="20"/>
  <c r="AF182" i="20"/>
  <c r="AF183" i="20"/>
  <c r="AF184" i="20"/>
  <c r="AF185" i="20"/>
  <c r="AF186" i="20"/>
  <c r="AF187" i="20"/>
  <c r="AF188" i="20"/>
  <c r="AF189" i="20"/>
  <c r="AF190" i="20"/>
  <c r="AF191" i="20"/>
  <c r="AF192" i="20"/>
  <c r="AF193" i="20"/>
  <c r="AF194" i="20"/>
  <c r="AF195" i="20"/>
  <c r="AF196" i="20"/>
  <c r="AF197" i="20"/>
  <c r="AF198" i="20"/>
  <c r="AF199" i="20"/>
  <c r="AF200" i="20"/>
  <c r="AF201" i="20"/>
  <c r="AF202" i="20"/>
  <c r="AF203" i="20"/>
  <c r="AF204" i="20"/>
  <c r="AF205" i="20"/>
  <c r="AF206" i="20"/>
  <c r="AF207" i="20"/>
  <c r="AF208" i="20"/>
  <c r="AF209" i="20"/>
  <c r="AF210" i="20"/>
  <c r="AF211" i="20"/>
  <c r="AF212" i="20"/>
  <c r="AF213" i="20"/>
  <c r="AF214" i="20"/>
  <c r="AF215" i="20"/>
  <c r="AF216" i="20"/>
  <c r="AF217" i="20"/>
  <c r="AF218" i="20"/>
  <c r="AF219" i="20"/>
  <c r="AF220" i="20"/>
  <c r="AF221" i="20"/>
  <c r="AF222" i="20"/>
  <c r="AF223" i="20"/>
  <c r="AF224" i="20"/>
  <c r="AF225" i="20"/>
  <c r="AF226" i="20"/>
  <c r="AF227" i="20"/>
  <c r="AF228" i="20"/>
  <c r="AF229" i="20"/>
  <c r="AF230" i="20"/>
  <c r="AF231" i="20"/>
  <c r="AF232" i="20"/>
  <c r="AF233" i="20"/>
  <c r="AF234" i="20"/>
  <c r="AF235" i="20"/>
  <c r="AF236" i="20"/>
  <c r="AF237" i="20"/>
  <c r="AF238" i="20"/>
  <c r="AF239" i="20"/>
  <c r="AF240" i="20"/>
  <c r="AF241" i="20"/>
  <c r="AF242" i="20"/>
  <c r="AF243" i="20"/>
  <c r="AF244" i="20"/>
  <c r="AF245" i="20"/>
  <c r="AF246" i="20"/>
  <c r="AF247" i="20"/>
  <c r="AF248" i="20"/>
  <c r="AF249" i="20"/>
  <c r="AF250" i="20"/>
  <c r="AF251" i="20"/>
  <c r="AF252" i="20"/>
  <c r="AF253" i="20"/>
  <c r="AF254" i="20"/>
  <c r="AF255" i="20"/>
  <c r="AF256" i="20"/>
  <c r="AF257" i="20"/>
  <c r="AF258" i="20"/>
  <c r="AF259" i="20"/>
  <c r="AF260" i="20"/>
  <c r="AF261" i="20"/>
  <c r="AF262" i="20"/>
  <c r="AF263" i="20"/>
  <c r="AF264" i="20"/>
  <c r="AF265" i="20"/>
  <c r="AF266" i="20"/>
  <c r="AF267" i="20"/>
  <c r="AF268" i="20"/>
  <c r="AF269" i="20"/>
  <c r="AF270" i="20"/>
  <c r="AF271" i="20"/>
  <c r="AF272" i="20"/>
  <c r="AF273" i="20"/>
  <c r="AF274" i="20"/>
  <c r="AF275" i="20"/>
  <c r="AF276" i="20"/>
  <c r="AF277" i="20"/>
  <c r="AF278" i="20"/>
  <c r="AF279" i="20"/>
  <c r="AF280" i="20"/>
  <c r="AF281" i="20"/>
  <c r="AF282" i="20"/>
  <c r="AF283" i="20"/>
  <c r="AF284" i="20"/>
  <c r="AF285" i="20"/>
  <c r="AF286" i="20"/>
  <c r="AF287" i="20"/>
  <c r="AF288" i="20"/>
  <c r="AF289" i="20"/>
  <c r="AF290" i="20"/>
  <c r="AF291" i="20"/>
  <c r="AF292" i="20"/>
  <c r="AF293" i="20"/>
  <c r="AF294" i="20"/>
  <c r="AF295" i="20"/>
  <c r="AF296" i="20"/>
  <c r="AF297" i="20"/>
  <c r="AF298" i="20"/>
  <c r="AF299" i="20"/>
  <c r="AF300" i="20"/>
  <c r="AF301" i="20"/>
  <c r="AF302" i="20"/>
  <c r="AF303" i="20"/>
  <c r="AF304" i="20"/>
  <c r="AF305" i="20"/>
  <c r="AF306" i="20"/>
  <c r="AF307" i="20"/>
  <c r="AF308" i="20"/>
  <c r="AF309" i="20"/>
  <c r="AF311" i="20"/>
  <c r="AF312" i="20"/>
  <c r="AF313" i="20"/>
  <c r="AF314" i="20"/>
  <c r="AF315" i="20"/>
  <c r="AF316" i="20"/>
  <c r="AF317" i="20"/>
  <c r="AF318" i="20"/>
  <c r="AF319" i="20"/>
  <c r="AF320" i="20"/>
  <c r="AF321" i="20"/>
  <c r="AF322" i="20"/>
  <c r="AF323" i="20"/>
  <c r="AF324" i="20"/>
  <c r="AF325" i="20"/>
  <c r="AF326" i="20"/>
  <c r="AF329" i="20"/>
  <c r="AF330" i="20"/>
  <c r="AF331" i="20"/>
  <c r="AF332" i="20"/>
  <c r="AF333" i="20"/>
  <c r="AF334" i="20"/>
  <c r="AF335" i="20"/>
  <c r="AF336" i="20"/>
  <c r="AF337" i="20"/>
  <c r="AF338" i="20"/>
  <c r="AF339" i="20"/>
  <c r="AF340" i="20"/>
  <c r="AF341" i="20"/>
  <c r="AF342" i="20"/>
  <c r="AF343" i="20"/>
  <c r="AF344" i="20"/>
  <c r="AF345" i="20"/>
  <c r="AF346" i="20"/>
  <c r="AF347" i="20"/>
  <c r="AF348" i="20"/>
  <c r="AF349" i="20"/>
  <c r="AF350" i="20"/>
  <c r="AF351" i="20"/>
  <c r="AF352" i="20"/>
  <c r="AF353" i="20"/>
  <c r="AF354" i="20"/>
  <c r="AF355" i="20"/>
  <c r="AF356" i="20"/>
  <c r="AF357" i="20"/>
  <c r="AF358" i="20"/>
  <c r="AF359" i="20"/>
  <c r="AF360" i="20"/>
  <c r="AF361" i="20"/>
  <c r="AF362" i="20"/>
  <c r="AF363" i="20"/>
  <c r="AF364" i="20"/>
  <c r="AF365" i="20"/>
  <c r="AF366" i="20"/>
  <c r="AF367" i="20"/>
  <c r="AF368" i="20"/>
  <c r="AF369" i="20"/>
  <c r="AF370" i="20"/>
  <c r="AF371" i="20"/>
  <c r="AF372" i="20"/>
  <c r="AF373" i="20"/>
  <c r="AF374" i="20"/>
  <c r="AF375" i="20"/>
  <c r="AF376" i="20"/>
  <c r="AF377" i="20"/>
  <c r="AF378" i="20"/>
  <c r="AF379" i="20"/>
  <c r="AF380" i="20"/>
  <c r="AF381" i="20"/>
  <c r="AF382" i="20"/>
  <c r="AF383" i="20"/>
  <c r="AF384" i="20"/>
  <c r="AF385" i="20"/>
  <c r="AF386" i="20"/>
  <c r="AF387" i="20"/>
  <c r="AF388" i="20"/>
  <c r="AF389" i="20"/>
  <c r="AF390" i="20"/>
  <c r="AF391" i="20"/>
  <c r="AF392" i="20"/>
  <c r="AF393" i="20"/>
  <c r="AF394" i="20"/>
  <c r="AF395" i="20"/>
  <c r="AF396" i="20"/>
  <c r="AF397" i="20"/>
  <c r="AF398" i="20"/>
  <c r="AF399" i="20"/>
  <c r="AF400" i="20"/>
  <c r="AF401" i="20"/>
  <c r="AF402" i="20"/>
  <c r="AF403" i="20"/>
  <c r="AF404" i="20"/>
  <c r="AF405" i="20"/>
  <c r="AF406" i="20"/>
  <c r="AF407" i="20"/>
  <c r="AF408" i="20"/>
  <c r="AF409" i="20"/>
  <c r="AF410" i="20"/>
  <c r="AF411" i="20"/>
  <c r="AF412" i="20"/>
  <c r="AF413" i="20"/>
  <c r="AF414" i="20"/>
  <c r="AF415" i="20"/>
  <c r="AF416" i="20"/>
  <c r="AF417" i="20"/>
  <c r="AF418" i="20"/>
  <c r="AF419" i="20"/>
  <c r="AF420" i="20"/>
  <c r="AF421" i="20"/>
  <c r="AF422" i="20"/>
  <c r="AF423" i="20"/>
  <c r="AF424" i="20"/>
  <c r="AF425" i="20"/>
  <c r="AF426" i="20"/>
  <c r="AF427" i="20"/>
  <c r="AF428" i="20"/>
  <c r="AF429" i="20"/>
  <c r="AF430" i="20"/>
  <c r="AF431" i="20"/>
  <c r="AF432" i="20"/>
  <c r="AF433" i="20"/>
  <c r="AF434" i="20"/>
  <c r="AF435" i="20"/>
  <c r="AF436" i="20"/>
  <c r="AT10" i="20"/>
  <c r="AT9" i="20"/>
  <c r="AT8" i="20"/>
  <c r="AT7" i="20"/>
  <c r="AS10" i="20"/>
  <c r="AS9" i="20"/>
  <c r="AS7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0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4" i="20"/>
  <c r="X75" i="20"/>
  <c r="X76" i="20"/>
  <c r="X77" i="20"/>
  <c r="X78" i="20"/>
  <c r="X79" i="20"/>
  <c r="X80" i="20"/>
  <c r="X81" i="20"/>
  <c r="X82" i="20"/>
  <c r="X83" i="20"/>
  <c r="X84" i="20"/>
  <c r="X85" i="20"/>
  <c r="X86" i="20"/>
  <c r="X87" i="20"/>
  <c r="X88" i="20"/>
  <c r="X89" i="20"/>
  <c r="X90" i="20"/>
  <c r="X91" i="20"/>
  <c r="X92" i="20"/>
  <c r="X93" i="20"/>
  <c r="X94" i="20"/>
  <c r="X95" i="20"/>
  <c r="X96" i="20"/>
  <c r="X97" i="20"/>
  <c r="X98" i="20"/>
  <c r="X99" i="20"/>
  <c r="X100" i="20"/>
  <c r="X101" i="20"/>
  <c r="X102" i="20"/>
  <c r="X103" i="20"/>
  <c r="X104" i="20"/>
  <c r="X105" i="20"/>
  <c r="X106" i="20"/>
  <c r="X107" i="20"/>
  <c r="X108" i="20"/>
  <c r="X109" i="20"/>
  <c r="X110" i="20"/>
  <c r="X111" i="20"/>
  <c r="X112" i="20"/>
  <c r="X113" i="20"/>
  <c r="X114" i="20"/>
  <c r="X115" i="20"/>
  <c r="X116" i="20"/>
  <c r="X117" i="20"/>
  <c r="X118" i="20"/>
  <c r="X119" i="20"/>
  <c r="X120" i="20"/>
  <c r="X121" i="20"/>
  <c r="X122" i="20"/>
  <c r="X123" i="20"/>
  <c r="X124" i="20"/>
  <c r="X125" i="20"/>
  <c r="X126" i="20"/>
  <c r="X127" i="20"/>
  <c r="X128" i="20"/>
  <c r="X129" i="20"/>
  <c r="X130" i="20"/>
  <c r="X131" i="20"/>
  <c r="X132" i="20"/>
  <c r="X133" i="20"/>
  <c r="X134" i="20"/>
  <c r="X135" i="20"/>
  <c r="X136" i="20"/>
  <c r="X137" i="20"/>
  <c r="X138" i="20"/>
  <c r="X139" i="20"/>
  <c r="X140" i="20"/>
  <c r="X141" i="20"/>
  <c r="X142" i="20"/>
  <c r="X143" i="20"/>
  <c r="X144" i="20"/>
  <c r="X145" i="20"/>
  <c r="X146" i="20"/>
  <c r="X147" i="20"/>
  <c r="X148" i="20"/>
  <c r="X149" i="20"/>
  <c r="X150" i="20"/>
  <c r="X151" i="20"/>
  <c r="X152" i="20"/>
  <c r="X153" i="20"/>
  <c r="X154" i="20"/>
  <c r="X155" i="20"/>
  <c r="X156" i="20"/>
  <c r="X157" i="20"/>
  <c r="X158" i="20"/>
  <c r="X159" i="20"/>
  <c r="X160" i="20"/>
  <c r="X161" i="20"/>
  <c r="X162" i="20"/>
  <c r="X163" i="20"/>
  <c r="X164" i="20"/>
  <c r="X165" i="20"/>
  <c r="X166" i="20"/>
  <c r="X167" i="20"/>
  <c r="X168" i="20"/>
  <c r="X169" i="20"/>
  <c r="X170" i="20"/>
  <c r="X171" i="20"/>
  <c r="X172" i="20"/>
  <c r="X173" i="20"/>
  <c r="X174" i="20"/>
  <c r="X175" i="20"/>
  <c r="X176" i="20"/>
  <c r="X177" i="20"/>
  <c r="X178" i="20"/>
  <c r="X179" i="20"/>
  <c r="X180" i="20"/>
  <c r="X181" i="20"/>
  <c r="X182" i="20"/>
  <c r="X183" i="20"/>
  <c r="X184" i="20"/>
  <c r="X185" i="20"/>
  <c r="X186" i="20"/>
  <c r="X187" i="20"/>
  <c r="X188" i="20"/>
  <c r="X189" i="20"/>
  <c r="X190" i="20"/>
  <c r="X191" i="20"/>
  <c r="X192" i="20"/>
  <c r="X193" i="20"/>
  <c r="X194" i="20"/>
  <c r="X195" i="20"/>
  <c r="X196" i="20"/>
  <c r="X197" i="20"/>
  <c r="X198" i="20"/>
  <c r="X199" i="20"/>
  <c r="X200" i="20"/>
  <c r="X201" i="20"/>
  <c r="X202" i="20"/>
  <c r="X203" i="20"/>
  <c r="X204" i="20"/>
  <c r="X205" i="20"/>
  <c r="X206" i="20"/>
  <c r="X207" i="20"/>
  <c r="X208" i="20"/>
  <c r="X209" i="20"/>
  <c r="X210" i="20"/>
  <c r="X211" i="20"/>
  <c r="X212" i="20"/>
  <c r="X213" i="20"/>
  <c r="X214" i="20"/>
  <c r="X215" i="20"/>
  <c r="X216" i="20"/>
  <c r="X217" i="20"/>
  <c r="X218" i="20"/>
  <c r="X219" i="20"/>
  <c r="X220" i="20"/>
  <c r="X221" i="20"/>
  <c r="X222" i="20"/>
  <c r="X223" i="20"/>
  <c r="X224" i="20"/>
  <c r="X225" i="20"/>
  <c r="X226" i="20"/>
  <c r="X227" i="20"/>
  <c r="X228" i="20"/>
  <c r="X229" i="20"/>
  <c r="X230" i="20"/>
  <c r="X231" i="20"/>
  <c r="X232" i="20"/>
  <c r="X233" i="20"/>
  <c r="X234" i="20"/>
  <c r="X235" i="20"/>
  <c r="X236" i="20"/>
  <c r="X237" i="20"/>
  <c r="X238" i="20"/>
  <c r="X239" i="20"/>
  <c r="X240" i="20"/>
  <c r="X241" i="20"/>
  <c r="X242" i="20"/>
  <c r="X243" i="20"/>
  <c r="X244" i="20"/>
  <c r="X245" i="20"/>
  <c r="X246" i="20"/>
  <c r="X247" i="20"/>
  <c r="X248" i="20"/>
  <c r="X249" i="20"/>
  <c r="X250" i="20"/>
  <c r="X251" i="20"/>
  <c r="X252" i="20"/>
  <c r="X253" i="20"/>
  <c r="X254" i="20"/>
  <c r="X255" i="20"/>
  <c r="X256" i="20"/>
  <c r="X257" i="20"/>
  <c r="X258" i="20"/>
  <c r="X259" i="20"/>
  <c r="X260" i="20"/>
  <c r="X261" i="20"/>
  <c r="X262" i="20"/>
  <c r="X263" i="20"/>
  <c r="X264" i="20"/>
  <c r="X265" i="20"/>
  <c r="X266" i="20"/>
  <c r="X267" i="20"/>
  <c r="X268" i="20"/>
  <c r="X269" i="20"/>
  <c r="X270" i="20"/>
  <c r="X271" i="20"/>
  <c r="X272" i="20"/>
  <c r="X273" i="20"/>
  <c r="X274" i="20"/>
  <c r="X275" i="20"/>
  <c r="X276" i="20"/>
  <c r="X277" i="20"/>
  <c r="X278" i="20"/>
  <c r="X279" i="20"/>
  <c r="X280" i="20"/>
  <c r="X281" i="20"/>
  <c r="X282" i="20"/>
  <c r="X283" i="20"/>
  <c r="X284" i="20"/>
  <c r="X285" i="20"/>
  <c r="X286" i="20"/>
  <c r="X287" i="20"/>
  <c r="X288" i="20"/>
  <c r="X289" i="20"/>
  <c r="X290" i="20"/>
  <c r="X291" i="20"/>
  <c r="X292" i="20"/>
  <c r="X293" i="20"/>
  <c r="X294" i="20"/>
  <c r="X295" i="20"/>
  <c r="X296" i="20"/>
  <c r="X297" i="20"/>
  <c r="X298" i="20"/>
  <c r="X299" i="20"/>
  <c r="X300" i="20"/>
  <c r="X301" i="20"/>
  <c r="X302" i="20"/>
  <c r="X303" i="20"/>
  <c r="X304" i="20"/>
  <c r="X305" i="20"/>
  <c r="X306" i="20"/>
  <c r="X307" i="20"/>
  <c r="X308" i="20"/>
  <c r="X309" i="20"/>
  <c r="X311" i="20"/>
  <c r="X312" i="20"/>
  <c r="X313" i="20"/>
  <c r="X314" i="20"/>
  <c r="X315" i="20"/>
  <c r="X316" i="20"/>
  <c r="X317" i="20"/>
  <c r="X318" i="20"/>
  <c r="X319" i="20"/>
  <c r="X320" i="20"/>
  <c r="X321" i="20"/>
  <c r="X322" i="20"/>
  <c r="X323" i="20"/>
  <c r="X324" i="20"/>
  <c r="X325" i="20"/>
  <c r="X326" i="20"/>
  <c r="X327" i="20"/>
  <c r="X328" i="20"/>
  <c r="X329" i="20"/>
  <c r="X330" i="20"/>
  <c r="X331" i="20"/>
  <c r="X332" i="20"/>
  <c r="X333" i="20"/>
  <c r="X334" i="20"/>
  <c r="X335" i="20"/>
  <c r="X336" i="20"/>
  <c r="X337" i="20"/>
  <c r="X338" i="20"/>
  <c r="X339" i="20"/>
  <c r="X340" i="20"/>
  <c r="X341" i="20"/>
  <c r="X342" i="20"/>
  <c r="X343" i="20"/>
  <c r="X344" i="20"/>
  <c r="X345" i="20"/>
  <c r="X346" i="20"/>
  <c r="X347" i="20"/>
  <c r="X348" i="20"/>
  <c r="X349" i="20"/>
  <c r="X350" i="20"/>
  <c r="X351" i="20"/>
  <c r="X352" i="20"/>
  <c r="X353" i="20"/>
  <c r="X354" i="20"/>
  <c r="X355" i="20"/>
  <c r="X356" i="20"/>
  <c r="X357" i="20"/>
  <c r="X358" i="20"/>
  <c r="X359" i="20"/>
  <c r="X360" i="20"/>
  <c r="X361" i="20"/>
  <c r="X362" i="20"/>
  <c r="X363" i="20"/>
  <c r="X364" i="20"/>
  <c r="X365" i="20"/>
  <c r="X366" i="20"/>
  <c r="X367" i="20"/>
  <c r="X368" i="20"/>
  <c r="X369" i="20"/>
  <c r="X370" i="20"/>
  <c r="X371" i="20"/>
  <c r="X372" i="20"/>
  <c r="X373" i="20"/>
  <c r="X374" i="20"/>
  <c r="X375" i="20"/>
  <c r="X376" i="20"/>
  <c r="X377" i="20"/>
  <c r="X378" i="20"/>
  <c r="X379" i="20"/>
  <c r="X380" i="20"/>
  <c r="X381" i="20"/>
  <c r="X382" i="20"/>
  <c r="X383" i="20"/>
  <c r="X384" i="20"/>
  <c r="X385" i="20"/>
  <c r="X386" i="20"/>
  <c r="X387" i="20"/>
  <c r="X388" i="20"/>
  <c r="X389" i="20"/>
  <c r="X390" i="20"/>
  <c r="X391" i="20"/>
  <c r="X392" i="20"/>
  <c r="X393" i="20"/>
  <c r="X394" i="20"/>
  <c r="X395" i="20"/>
  <c r="X396" i="20"/>
  <c r="X397" i="20"/>
  <c r="X398" i="20"/>
  <c r="X399" i="20"/>
  <c r="X400" i="20"/>
  <c r="X401" i="20"/>
  <c r="X402" i="20"/>
  <c r="X403" i="20"/>
  <c r="X404" i="20"/>
  <c r="X405" i="20"/>
  <c r="X406" i="20"/>
  <c r="X407" i="20"/>
  <c r="X408" i="20"/>
  <c r="X409" i="20"/>
  <c r="X410" i="20"/>
  <c r="X411" i="20"/>
  <c r="X412" i="20"/>
  <c r="X413" i="20"/>
  <c r="X414" i="20"/>
  <c r="X415" i="20"/>
  <c r="X416" i="20"/>
  <c r="X417" i="20"/>
  <c r="X418" i="20"/>
  <c r="X419" i="20"/>
  <c r="X420" i="20"/>
  <c r="X421" i="20"/>
  <c r="X422" i="20"/>
  <c r="X423" i="20"/>
  <c r="X424" i="20"/>
  <c r="X425" i="20"/>
  <c r="X426" i="20"/>
  <c r="X427" i="20"/>
  <c r="X428" i="20"/>
  <c r="X429" i="20"/>
  <c r="X430" i="20"/>
  <c r="X431" i="20"/>
  <c r="X432" i="20"/>
  <c r="X433" i="20"/>
  <c r="X434" i="20"/>
  <c r="X435" i="20"/>
  <c r="AR10" i="20"/>
  <c r="AR9" i="20"/>
  <c r="AR8" i="20"/>
  <c r="AR7" i="20"/>
  <c r="AR6" i="20"/>
  <c r="AR5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62" i="20"/>
  <c r="T63" i="20"/>
  <c r="T64" i="20"/>
  <c r="T65" i="20"/>
  <c r="T66" i="20"/>
  <c r="T67" i="20"/>
  <c r="T68" i="20"/>
  <c r="T69" i="20"/>
  <c r="T70" i="20"/>
  <c r="T71" i="20"/>
  <c r="T72" i="20"/>
  <c r="T73" i="20"/>
  <c r="T74" i="20"/>
  <c r="T75" i="20"/>
  <c r="T76" i="20"/>
  <c r="T77" i="20"/>
  <c r="T78" i="20"/>
  <c r="T79" i="20"/>
  <c r="T80" i="20"/>
  <c r="T81" i="20"/>
  <c r="T82" i="20"/>
  <c r="T83" i="20"/>
  <c r="T84" i="20"/>
  <c r="T85" i="20"/>
  <c r="T86" i="20"/>
  <c r="T87" i="20"/>
  <c r="T88" i="20"/>
  <c r="T89" i="20"/>
  <c r="T90" i="20"/>
  <c r="T91" i="20"/>
  <c r="T92" i="20"/>
  <c r="T93" i="20"/>
  <c r="T94" i="20"/>
  <c r="T95" i="20"/>
  <c r="T96" i="20"/>
  <c r="T97" i="20"/>
  <c r="T98" i="20"/>
  <c r="T99" i="20"/>
  <c r="T100" i="20"/>
  <c r="T101" i="20"/>
  <c r="T102" i="20"/>
  <c r="T103" i="20"/>
  <c r="T104" i="20"/>
  <c r="T105" i="20"/>
  <c r="T106" i="20"/>
  <c r="T107" i="20"/>
  <c r="T108" i="20"/>
  <c r="T109" i="20"/>
  <c r="T110" i="20"/>
  <c r="T111" i="20"/>
  <c r="T112" i="20"/>
  <c r="T113" i="20"/>
  <c r="T114" i="20"/>
  <c r="T115" i="20"/>
  <c r="T116" i="20"/>
  <c r="T117" i="20"/>
  <c r="T118" i="20"/>
  <c r="T119" i="20"/>
  <c r="T120" i="20"/>
  <c r="T121" i="20"/>
  <c r="T122" i="20"/>
  <c r="T123" i="20"/>
  <c r="T124" i="20"/>
  <c r="T125" i="20"/>
  <c r="T126" i="20"/>
  <c r="T127" i="20"/>
  <c r="T128" i="20"/>
  <c r="T129" i="20"/>
  <c r="T130" i="20"/>
  <c r="T131" i="20"/>
  <c r="T132" i="20"/>
  <c r="T133" i="20"/>
  <c r="T134" i="20"/>
  <c r="T135" i="20"/>
  <c r="T136" i="20"/>
  <c r="T137" i="20"/>
  <c r="T138" i="20"/>
  <c r="T139" i="20"/>
  <c r="T140" i="20"/>
  <c r="T141" i="20"/>
  <c r="T142" i="20"/>
  <c r="T143" i="20"/>
  <c r="T144" i="20"/>
  <c r="T145" i="20"/>
  <c r="T146" i="20"/>
  <c r="T147" i="20"/>
  <c r="T148" i="20"/>
  <c r="T149" i="20"/>
  <c r="T150" i="20"/>
  <c r="T151" i="20"/>
  <c r="T152" i="20"/>
  <c r="T153" i="20"/>
  <c r="T154" i="20"/>
  <c r="T155" i="20"/>
  <c r="T156" i="20"/>
  <c r="T157" i="20"/>
  <c r="T158" i="20"/>
  <c r="T159" i="20"/>
  <c r="T160" i="20"/>
  <c r="T161" i="20"/>
  <c r="T162" i="20"/>
  <c r="T163" i="20"/>
  <c r="T164" i="20"/>
  <c r="T165" i="20"/>
  <c r="T166" i="20"/>
  <c r="T167" i="20"/>
  <c r="T168" i="20"/>
  <c r="T169" i="20"/>
  <c r="T170" i="20"/>
  <c r="T171" i="20"/>
  <c r="T172" i="20"/>
  <c r="T173" i="20"/>
  <c r="T174" i="20"/>
  <c r="T175" i="20"/>
  <c r="T176" i="20"/>
  <c r="T177" i="20"/>
  <c r="T178" i="20"/>
  <c r="T179" i="20"/>
  <c r="T180" i="20"/>
  <c r="T181" i="20"/>
  <c r="T182" i="20"/>
  <c r="T183" i="20"/>
  <c r="T184" i="20"/>
  <c r="T185" i="20"/>
  <c r="T186" i="20"/>
  <c r="T187" i="20"/>
  <c r="T188" i="20"/>
  <c r="T189" i="20"/>
  <c r="T190" i="20"/>
  <c r="T191" i="20"/>
  <c r="T192" i="20"/>
  <c r="T193" i="20"/>
  <c r="T194" i="20"/>
  <c r="T195" i="20"/>
  <c r="T196" i="20"/>
  <c r="T197" i="20"/>
  <c r="T198" i="20"/>
  <c r="T199" i="20"/>
  <c r="T200" i="20"/>
  <c r="T201" i="20"/>
  <c r="T202" i="20"/>
  <c r="T203" i="20"/>
  <c r="T204" i="20"/>
  <c r="T205" i="20"/>
  <c r="T206" i="20"/>
  <c r="T207" i="20"/>
  <c r="T208" i="20"/>
  <c r="T209" i="20"/>
  <c r="T210" i="20"/>
  <c r="T211" i="20"/>
  <c r="T212" i="20"/>
  <c r="T213" i="20"/>
  <c r="T214" i="20"/>
  <c r="T215" i="20"/>
  <c r="T216" i="20"/>
  <c r="T217" i="20"/>
  <c r="T218" i="20"/>
  <c r="T219" i="20"/>
  <c r="T220" i="20"/>
  <c r="T221" i="20"/>
  <c r="T222" i="20"/>
  <c r="T223" i="20"/>
  <c r="T224" i="20"/>
  <c r="T225" i="20"/>
  <c r="T226" i="20"/>
  <c r="T227" i="20"/>
  <c r="T228" i="20"/>
  <c r="T229" i="20"/>
  <c r="T230" i="20"/>
  <c r="T231" i="20"/>
  <c r="T232" i="20"/>
  <c r="T233" i="20"/>
  <c r="T234" i="20"/>
  <c r="T235" i="20"/>
  <c r="T236" i="20"/>
  <c r="T237" i="20"/>
  <c r="T238" i="20"/>
  <c r="T239" i="20"/>
  <c r="T240" i="20"/>
  <c r="T241" i="20"/>
  <c r="T242" i="20"/>
  <c r="T243" i="20"/>
  <c r="T244" i="20"/>
  <c r="T245" i="20"/>
  <c r="T246" i="20"/>
  <c r="T247" i="20"/>
  <c r="T248" i="20"/>
  <c r="T249" i="20"/>
  <c r="T250" i="20"/>
  <c r="T251" i="20"/>
  <c r="T252" i="20"/>
  <c r="T253" i="20"/>
  <c r="T254" i="20"/>
  <c r="T255" i="20"/>
  <c r="T256" i="20"/>
  <c r="T257" i="20"/>
  <c r="T258" i="20"/>
  <c r="T259" i="20"/>
  <c r="T260" i="20"/>
  <c r="T261" i="20"/>
  <c r="T262" i="20"/>
  <c r="T263" i="20"/>
  <c r="T264" i="20"/>
  <c r="T265" i="20"/>
  <c r="T266" i="20"/>
  <c r="T267" i="20"/>
  <c r="T268" i="20"/>
  <c r="T269" i="20"/>
  <c r="T270" i="20"/>
  <c r="T271" i="20"/>
  <c r="T272" i="20"/>
  <c r="T273" i="20"/>
  <c r="T274" i="20"/>
  <c r="T275" i="20"/>
  <c r="T276" i="20"/>
  <c r="T277" i="20"/>
  <c r="T278" i="20"/>
  <c r="T279" i="20"/>
  <c r="T280" i="20"/>
  <c r="T281" i="20"/>
  <c r="T282" i="20"/>
  <c r="T283" i="20"/>
  <c r="T284" i="20"/>
  <c r="T285" i="20"/>
  <c r="T286" i="20"/>
  <c r="T287" i="20"/>
  <c r="T288" i="20"/>
  <c r="T289" i="20"/>
  <c r="T290" i="20"/>
  <c r="T291" i="20"/>
  <c r="T292" i="20"/>
  <c r="T293" i="20"/>
  <c r="T294" i="20"/>
  <c r="T295" i="20"/>
  <c r="T296" i="20"/>
  <c r="T297" i="20"/>
  <c r="T298" i="20"/>
  <c r="T299" i="20"/>
  <c r="T300" i="20"/>
  <c r="T301" i="20"/>
  <c r="T302" i="20"/>
  <c r="T303" i="20"/>
  <c r="T304" i="20"/>
  <c r="T305" i="20"/>
  <c r="T306" i="20"/>
  <c r="T307" i="20"/>
  <c r="T308" i="20"/>
  <c r="T309" i="20"/>
  <c r="T311" i="20"/>
  <c r="T312" i="20"/>
  <c r="T313" i="20"/>
  <c r="T314" i="20"/>
  <c r="T315" i="20"/>
  <c r="T316" i="20"/>
  <c r="T317" i="20"/>
  <c r="T318" i="20"/>
  <c r="T319" i="20"/>
  <c r="T320" i="20"/>
  <c r="T321" i="20"/>
  <c r="T322" i="20"/>
  <c r="T323" i="20"/>
  <c r="T324" i="20"/>
  <c r="T325" i="20"/>
  <c r="T326" i="20"/>
  <c r="T327" i="20"/>
  <c r="T328" i="20"/>
  <c r="T329" i="20"/>
  <c r="T330" i="20"/>
  <c r="T331" i="20"/>
  <c r="T332" i="20"/>
  <c r="T333" i="20"/>
  <c r="T334" i="20"/>
  <c r="T335" i="20"/>
  <c r="T336" i="20"/>
  <c r="T337" i="20"/>
  <c r="T338" i="20"/>
  <c r="T339" i="20"/>
  <c r="T340" i="20"/>
  <c r="T341" i="20"/>
  <c r="T342" i="20"/>
  <c r="T343" i="20"/>
  <c r="T344" i="20"/>
  <c r="T345" i="20"/>
  <c r="T346" i="20"/>
  <c r="T347" i="20"/>
  <c r="T348" i="20"/>
  <c r="T349" i="20"/>
  <c r="T350" i="20"/>
  <c r="T351" i="20"/>
  <c r="T352" i="20"/>
  <c r="T353" i="20"/>
  <c r="T354" i="20"/>
  <c r="T355" i="20"/>
  <c r="T356" i="20"/>
  <c r="T357" i="20"/>
  <c r="T358" i="20"/>
  <c r="T359" i="20"/>
  <c r="T360" i="20"/>
  <c r="T361" i="20"/>
  <c r="T362" i="20"/>
  <c r="T363" i="20"/>
  <c r="T364" i="20"/>
  <c r="T365" i="20"/>
  <c r="T366" i="20"/>
  <c r="T367" i="20"/>
  <c r="T368" i="20"/>
  <c r="T369" i="20"/>
  <c r="T370" i="20"/>
  <c r="T371" i="20"/>
  <c r="T372" i="20"/>
  <c r="T373" i="20"/>
  <c r="T374" i="20"/>
  <c r="T375" i="20"/>
  <c r="T376" i="20"/>
  <c r="T377" i="20"/>
  <c r="T378" i="20"/>
  <c r="T379" i="20"/>
  <c r="T380" i="20"/>
  <c r="T381" i="20"/>
  <c r="T382" i="20"/>
  <c r="T383" i="20"/>
  <c r="T384" i="20"/>
  <c r="T385" i="20"/>
  <c r="T386" i="20"/>
  <c r="T387" i="20"/>
  <c r="T388" i="20"/>
  <c r="T389" i="20"/>
  <c r="T390" i="20"/>
  <c r="T391" i="20"/>
  <c r="T392" i="20"/>
  <c r="T393" i="20"/>
  <c r="T394" i="20"/>
  <c r="T395" i="20"/>
  <c r="T396" i="20"/>
  <c r="T397" i="20"/>
  <c r="T398" i="20"/>
  <c r="T399" i="20"/>
  <c r="T400" i="20"/>
  <c r="T401" i="20"/>
  <c r="T402" i="20"/>
  <c r="T403" i="20"/>
  <c r="T404" i="20"/>
  <c r="T405" i="20"/>
  <c r="T406" i="20"/>
  <c r="T407" i="20"/>
  <c r="T408" i="20"/>
  <c r="T409" i="20"/>
  <c r="T410" i="20"/>
  <c r="T411" i="20"/>
  <c r="T412" i="20"/>
  <c r="T413" i="20"/>
  <c r="T414" i="20"/>
  <c r="T415" i="20"/>
  <c r="T416" i="20"/>
  <c r="T417" i="20"/>
  <c r="T418" i="20"/>
  <c r="T419" i="20"/>
  <c r="T420" i="20"/>
  <c r="T421" i="20"/>
  <c r="T422" i="20"/>
  <c r="T423" i="20"/>
  <c r="T424" i="20"/>
  <c r="T425" i="20"/>
  <c r="T426" i="20"/>
  <c r="T427" i="20"/>
  <c r="T428" i="20"/>
  <c r="T429" i="20"/>
  <c r="T430" i="20"/>
  <c r="T431" i="20"/>
  <c r="T432" i="20"/>
  <c r="T433" i="20"/>
  <c r="T434" i="20"/>
  <c r="T435" i="20"/>
  <c r="AQ10" i="20"/>
  <c r="AQ9" i="20"/>
  <c r="AQ7" i="20"/>
  <c r="AQ6" i="20"/>
  <c r="AQ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P142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P179" i="20"/>
  <c r="P180" i="20"/>
  <c r="P181" i="20"/>
  <c r="P182" i="20"/>
  <c r="P183" i="20"/>
  <c r="P184" i="20"/>
  <c r="P185" i="20"/>
  <c r="P186" i="20"/>
  <c r="P187" i="20"/>
  <c r="P188" i="20"/>
  <c r="P189" i="20"/>
  <c r="P190" i="20"/>
  <c r="P191" i="20"/>
  <c r="P192" i="20"/>
  <c r="P193" i="20"/>
  <c r="P194" i="20"/>
  <c r="P195" i="20"/>
  <c r="P196" i="20"/>
  <c r="P197" i="20"/>
  <c r="P198" i="20"/>
  <c r="P199" i="20"/>
  <c r="P200" i="20"/>
  <c r="P201" i="20"/>
  <c r="P202" i="20"/>
  <c r="P203" i="20"/>
  <c r="P204" i="20"/>
  <c r="P205" i="20"/>
  <c r="P206" i="20"/>
  <c r="P207" i="20"/>
  <c r="P208" i="20"/>
  <c r="P209" i="20"/>
  <c r="P210" i="20"/>
  <c r="P211" i="20"/>
  <c r="P212" i="20"/>
  <c r="P213" i="20"/>
  <c r="P214" i="20"/>
  <c r="P215" i="20"/>
  <c r="P216" i="20"/>
  <c r="P217" i="20"/>
  <c r="P218" i="20"/>
  <c r="P219" i="20"/>
  <c r="P220" i="20"/>
  <c r="P221" i="20"/>
  <c r="P222" i="20"/>
  <c r="P223" i="20"/>
  <c r="P224" i="20"/>
  <c r="P225" i="20"/>
  <c r="P226" i="20"/>
  <c r="P227" i="20"/>
  <c r="P228" i="20"/>
  <c r="P229" i="20"/>
  <c r="P230" i="20"/>
  <c r="P231" i="20"/>
  <c r="P232" i="20"/>
  <c r="P233" i="20"/>
  <c r="P234" i="20"/>
  <c r="P235" i="20"/>
  <c r="P236" i="20"/>
  <c r="P237" i="20"/>
  <c r="P238" i="20"/>
  <c r="P239" i="20"/>
  <c r="P240" i="20"/>
  <c r="P241" i="20"/>
  <c r="P242" i="20"/>
  <c r="P243" i="20"/>
  <c r="P244" i="20"/>
  <c r="P245" i="20"/>
  <c r="P246" i="20"/>
  <c r="P247" i="20"/>
  <c r="P248" i="20"/>
  <c r="P249" i="20"/>
  <c r="P250" i="20"/>
  <c r="P251" i="20"/>
  <c r="P252" i="20"/>
  <c r="P253" i="20"/>
  <c r="P254" i="20"/>
  <c r="P255" i="20"/>
  <c r="P256" i="20"/>
  <c r="P257" i="20"/>
  <c r="P258" i="20"/>
  <c r="P259" i="20"/>
  <c r="P260" i="20"/>
  <c r="P261" i="20"/>
  <c r="P262" i="20"/>
  <c r="P263" i="20"/>
  <c r="P264" i="20"/>
  <c r="P265" i="20"/>
  <c r="P266" i="20"/>
  <c r="P267" i="20"/>
  <c r="P268" i="20"/>
  <c r="P269" i="20"/>
  <c r="P270" i="20"/>
  <c r="P271" i="20"/>
  <c r="P272" i="20"/>
  <c r="P273" i="20"/>
  <c r="P274" i="20"/>
  <c r="P275" i="20"/>
  <c r="P276" i="20"/>
  <c r="P277" i="20"/>
  <c r="P278" i="20"/>
  <c r="P279" i="20"/>
  <c r="P280" i="20"/>
  <c r="P281" i="20"/>
  <c r="P282" i="20"/>
  <c r="P283" i="20"/>
  <c r="P284" i="20"/>
  <c r="P285" i="20"/>
  <c r="P286" i="20"/>
  <c r="P287" i="20"/>
  <c r="P288" i="20"/>
  <c r="P289" i="20"/>
  <c r="P290" i="20"/>
  <c r="P291" i="20"/>
  <c r="P292" i="20"/>
  <c r="P293" i="20"/>
  <c r="P294" i="20"/>
  <c r="P295" i="20"/>
  <c r="P296" i="20"/>
  <c r="P297" i="20"/>
  <c r="P298" i="20"/>
  <c r="P299" i="20"/>
  <c r="P300" i="20"/>
  <c r="P301" i="20"/>
  <c r="P302" i="20"/>
  <c r="P303" i="20"/>
  <c r="P304" i="20"/>
  <c r="P305" i="20"/>
  <c r="P306" i="20"/>
  <c r="P307" i="20"/>
  <c r="P308" i="20"/>
  <c r="P309" i="20"/>
  <c r="P311" i="20"/>
  <c r="P312" i="20"/>
  <c r="P313" i="20"/>
  <c r="P314" i="20"/>
  <c r="P315" i="20"/>
  <c r="P316" i="20"/>
  <c r="P317" i="20"/>
  <c r="P318" i="20"/>
  <c r="P319" i="20"/>
  <c r="P320" i="20"/>
  <c r="P321" i="20"/>
  <c r="P322" i="20"/>
  <c r="P323" i="20"/>
  <c r="P324" i="20"/>
  <c r="P325" i="20"/>
  <c r="P326" i="20"/>
  <c r="P327" i="20"/>
  <c r="P328" i="20"/>
  <c r="P329" i="20"/>
  <c r="P330" i="20"/>
  <c r="P331" i="20"/>
  <c r="P332" i="20"/>
  <c r="P333" i="20"/>
  <c r="P334" i="20"/>
  <c r="P335" i="20"/>
  <c r="P336" i="20"/>
  <c r="P337" i="20"/>
  <c r="P338" i="20"/>
  <c r="P339" i="20"/>
  <c r="P340" i="20"/>
  <c r="P341" i="20"/>
  <c r="P342" i="20"/>
  <c r="P343" i="20"/>
  <c r="P344" i="20"/>
  <c r="P345" i="20"/>
  <c r="P346" i="20"/>
  <c r="P347" i="20"/>
  <c r="P348" i="20"/>
  <c r="P349" i="20"/>
  <c r="P350" i="20"/>
  <c r="P351" i="20"/>
  <c r="P352" i="20"/>
  <c r="P353" i="20"/>
  <c r="P354" i="20"/>
  <c r="P355" i="20"/>
  <c r="P356" i="20"/>
  <c r="P357" i="20"/>
  <c r="P358" i="20"/>
  <c r="P359" i="20"/>
  <c r="P360" i="20"/>
  <c r="P361" i="20"/>
  <c r="P362" i="20"/>
  <c r="P363" i="20"/>
  <c r="P364" i="20"/>
  <c r="P365" i="20"/>
  <c r="P366" i="20"/>
  <c r="P367" i="20"/>
  <c r="P368" i="20"/>
  <c r="P369" i="20"/>
  <c r="P370" i="20"/>
  <c r="P371" i="20"/>
  <c r="P372" i="20"/>
  <c r="P373" i="20"/>
  <c r="P374" i="20"/>
  <c r="P375" i="20"/>
  <c r="P376" i="20"/>
  <c r="P377" i="20"/>
  <c r="P378" i="20"/>
  <c r="P379" i="20"/>
  <c r="P380" i="20"/>
  <c r="P381" i="20"/>
  <c r="P382" i="20"/>
  <c r="P383" i="20"/>
  <c r="P384" i="20"/>
  <c r="P385" i="20"/>
  <c r="P386" i="20"/>
  <c r="P387" i="20"/>
  <c r="P388" i="20"/>
  <c r="P389" i="20"/>
  <c r="P390" i="20"/>
  <c r="P391" i="20"/>
  <c r="P392" i="20"/>
  <c r="P393" i="20"/>
  <c r="P394" i="20"/>
  <c r="P395" i="20"/>
  <c r="P396" i="20"/>
  <c r="P397" i="20"/>
  <c r="P398" i="20"/>
  <c r="P399" i="20"/>
  <c r="P400" i="20"/>
  <c r="P401" i="20"/>
  <c r="P402" i="20"/>
  <c r="P403" i="20"/>
  <c r="P404" i="20"/>
  <c r="P405" i="20"/>
  <c r="P406" i="20"/>
  <c r="P407" i="20"/>
  <c r="P408" i="20"/>
  <c r="P409" i="20"/>
  <c r="P410" i="20"/>
  <c r="P411" i="20"/>
  <c r="P412" i="20"/>
  <c r="P413" i="20"/>
  <c r="P414" i="20"/>
  <c r="P415" i="20"/>
  <c r="P416" i="20"/>
  <c r="P417" i="20"/>
  <c r="P418" i="20"/>
  <c r="P419" i="20"/>
  <c r="P420" i="20"/>
  <c r="P421" i="20"/>
  <c r="P422" i="20"/>
  <c r="P423" i="20"/>
  <c r="P424" i="20"/>
  <c r="P425" i="20"/>
  <c r="P426" i="20"/>
  <c r="P427" i="20"/>
  <c r="P428" i="20"/>
  <c r="P429" i="20"/>
  <c r="P430" i="20"/>
  <c r="P431" i="20"/>
  <c r="P432" i="20"/>
  <c r="P433" i="20"/>
  <c r="P434" i="20"/>
  <c r="P435" i="20"/>
  <c r="AP9" i="20"/>
  <c r="AP7" i="20"/>
  <c r="AP10" i="20"/>
  <c r="AP8" i="20"/>
  <c r="AP6" i="20"/>
  <c r="AP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93" i="20"/>
  <c r="L194" i="20"/>
  <c r="L195" i="20"/>
  <c r="L196" i="20"/>
  <c r="L197" i="20"/>
  <c r="L198" i="20"/>
  <c r="L199" i="20"/>
  <c r="L200" i="20"/>
  <c r="L201" i="20"/>
  <c r="L202" i="20"/>
  <c r="L203" i="20"/>
  <c r="L204" i="20"/>
  <c r="L205" i="20"/>
  <c r="L206" i="20"/>
  <c r="L207" i="20"/>
  <c r="L208" i="20"/>
  <c r="L209" i="20"/>
  <c r="L210" i="20"/>
  <c r="L211" i="20"/>
  <c r="L212" i="20"/>
  <c r="L213" i="20"/>
  <c r="L214" i="20"/>
  <c r="L215" i="20"/>
  <c r="L216" i="20"/>
  <c r="L217" i="20"/>
  <c r="L218" i="20"/>
  <c r="L219" i="20"/>
  <c r="L220" i="20"/>
  <c r="L221" i="20"/>
  <c r="L222" i="20"/>
  <c r="L223" i="20"/>
  <c r="L224" i="20"/>
  <c r="L225" i="20"/>
  <c r="L226" i="20"/>
  <c r="L227" i="20"/>
  <c r="L228" i="20"/>
  <c r="L229" i="20"/>
  <c r="L230" i="20"/>
  <c r="L231" i="20"/>
  <c r="L232" i="20"/>
  <c r="L233" i="20"/>
  <c r="L234" i="20"/>
  <c r="L235" i="20"/>
  <c r="L236" i="20"/>
  <c r="L237" i="20"/>
  <c r="L238" i="20"/>
  <c r="L239" i="20"/>
  <c r="L240" i="20"/>
  <c r="L241" i="20"/>
  <c r="L242" i="20"/>
  <c r="L243" i="20"/>
  <c r="L244" i="20"/>
  <c r="L245" i="20"/>
  <c r="L246" i="20"/>
  <c r="L247" i="20"/>
  <c r="L248" i="20"/>
  <c r="L249" i="20"/>
  <c r="L250" i="20"/>
  <c r="L251" i="20"/>
  <c r="L252" i="20"/>
  <c r="L253" i="20"/>
  <c r="L254" i="20"/>
  <c r="L255" i="20"/>
  <c r="L256" i="20"/>
  <c r="L257" i="20"/>
  <c r="L258" i="20"/>
  <c r="L259" i="20"/>
  <c r="L260" i="20"/>
  <c r="L261" i="20"/>
  <c r="L262" i="20"/>
  <c r="L263" i="20"/>
  <c r="L264" i="20"/>
  <c r="L265" i="20"/>
  <c r="L266" i="20"/>
  <c r="L267" i="20"/>
  <c r="L268" i="20"/>
  <c r="L269" i="20"/>
  <c r="L270" i="20"/>
  <c r="L271" i="20"/>
  <c r="L272" i="20"/>
  <c r="L273" i="20"/>
  <c r="L274" i="20"/>
  <c r="L275" i="20"/>
  <c r="L276" i="20"/>
  <c r="L277" i="20"/>
  <c r="L278" i="20"/>
  <c r="L279" i="20"/>
  <c r="L280" i="20"/>
  <c r="L281" i="20"/>
  <c r="L282" i="20"/>
  <c r="L283" i="20"/>
  <c r="L284" i="20"/>
  <c r="L285" i="20"/>
  <c r="L286" i="20"/>
  <c r="L287" i="20"/>
  <c r="L288" i="20"/>
  <c r="L289" i="20"/>
  <c r="L290" i="20"/>
  <c r="L291" i="20"/>
  <c r="L292" i="20"/>
  <c r="L293" i="20"/>
  <c r="L294" i="20"/>
  <c r="L295" i="20"/>
  <c r="L296" i="20"/>
  <c r="L297" i="20"/>
  <c r="L298" i="20"/>
  <c r="L299" i="20"/>
  <c r="L300" i="20"/>
  <c r="L301" i="20"/>
  <c r="L302" i="20"/>
  <c r="L303" i="20"/>
  <c r="L304" i="20"/>
  <c r="L305" i="20"/>
  <c r="L306" i="20"/>
  <c r="L307" i="20"/>
  <c r="L308" i="20"/>
  <c r="L309" i="20"/>
  <c r="L311" i="20"/>
  <c r="L312" i="20"/>
  <c r="L313" i="20"/>
  <c r="L314" i="20"/>
  <c r="L315" i="20"/>
  <c r="L316" i="20"/>
  <c r="L317" i="20"/>
  <c r="L318" i="20"/>
  <c r="L319" i="20"/>
  <c r="L320" i="20"/>
  <c r="L321" i="20"/>
  <c r="L322" i="20"/>
  <c r="L323" i="20"/>
  <c r="L324" i="20"/>
  <c r="L325" i="20"/>
  <c r="L326" i="20"/>
  <c r="L327" i="20"/>
  <c r="L328" i="20"/>
  <c r="L329" i="20"/>
  <c r="L330" i="20"/>
  <c r="L331" i="20"/>
  <c r="L332" i="20"/>
  <c r="L333" i="20"/>
  <c r="L334" i="20"/>
  <c r="L335" i="20"/>
  <c r="L336" i="20"/>
  <c r="L337" i="20"/>
  <c r="L338" i="20"/>
  <c r="L339" i="20"/>
  <c r="L340" i="20"/>
  <c r="L341" i="20"/>
  <c r="L342" i="20"/>
  <c r="L343" i="20"/>
  <c r="L344" i="20"/>
  <c r="L345" i="20"/>
  <c r="L346" i="20"/>
  <c r="L347" i="20"/>
  <c r="L348" i="20"/>
  <c r="L349" i="20"/>
  <c r="L350" i="20"/>
  <c r="L351" i="20"/>
  <c r="L352" i="20"/>
  <c r="L353" i="20"/>
  <c r="L354" i="20"/>
  <c r="L355" i="20"/>
  <c r="L356" i="20"/>
  <c r="L357" i="20"/>
  <c r="L358" i="20"/>
  <c r="L359" i="20"/>
  <c r="L360" i="20"/>
  <c r="L361" i="20"/>
  <c r="L362" i="20"/>
  <c r="L363" i="20"/>
  <c r="L364" i="20"/>
  <c r="L365" i="20"/>
  <c r="L366" i="20"/>
  <c r="L367" i="20"/>
  <c r="L368" i="20"/>
  <c r="L369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83" i="20"/>
  <c r="L384" i="20"/>
  <c r="L385" i="20"/>
  <c r="L386" i="20"/>
  <c r="L387" i="20"/>
  <c r="L388" i="20"/>
  <c r="L389" i="20"/>
  <c r="L390" i="20"/>
  <c r="L391" i="20"/>
  <c r="L392" i="20"/>
  <c r="L393" i="20"/>
  <c r="L394" i="20"/>
  <c r="L395" i="20"/>
  <c r="L396" i="20"/>
  <c r="L397" i="20"/>
  <c r="L398" i="20"/>
  <c r="L399" i="20"/>
  <c r="L400" i="20"/>
  <c r="L401" i="20"/>
  <c r="L402" i="20"/>
  <c r="L403" i="20"/>
  <c r="L404" i="20"/>
  <c r="L405" i="20"/>
  <c r="L406" i="20"/>
  <c r="L407" i="20"/>
  <c r="L408" i="20"/>
  <c r="L409" i="20"/>
  <c r="L410" i="20"/>
  <c r="L411" i="20"/>
  <c r="L412" i="20"/>
  <c r="L413" i="20"/>
  <c r="L414" i="20"/>
  <c r="L415" i="20"/>
  <c r="L416" i="20"/>
  <c r="L417" i="20"/>
  <c r="L418" i="20"/>
  <c r="L419" i="20"/>
  <c r="L420" i="20"/>
  <c r="L421" i="20"/>
  <c r="L422" i="20"/>
  <c r="L423" i="20"/>
  <c r="L424" i="20"/>
  <c r="L425" i="20"/>
  <c r="L426" i="20"/>
  <c r="L427" i="20"/>
  <c r="L428" i="20"/>
  <c r="L429" i="20"/>
  <c r="L430" i="20"/>
  <c r="L431" i="20"/>
  <c r="L432" i="20"/>
  <c r="L433" i="20"/>
  <c r="L434" i="20"/>
  <c r="L435" i="20"/>
  <c r="AO10" i="20"/>
  <c r="AO9" i="20"/>
  <c r="AO8" i="20"/>
  <c r="AO7" i="20"/>
  <c r="AO6" i="20"/>
  <c r="AO5" i="20"/>
  <c r="K400" i="20"/>
  <c r="K401" i="20"/>
  <c r="K402" i="20"/>
  <c r="K403" i="20"/>
  <c r="K404" i="20"/>
  <c r="K405" i="20"/>
  <c r="K406" i="20"/>
  <c r="K407" i="20"/>
  <c r="K408" i="20"/>
  <c r="K409" i="20"/>
  <c r="K410" i="20"/>
  <c r="K411" i="20"/>
  <c r="K412" i="20"/>
  <c r="K413" i="20"/>
  <c r="K414" i="20"/>
  <c r="K415" i="20"/>
  <c r="K416" i="20"/>
  <c r="K417" i="20"/>
  <c r="K418" i="20"/>
  <c r="K419" i="20"/>
  <c r="K420" i="20"/>
  <c r="K421" i="20"/>
  <c r="K422" i="20"/>
  <c r="K423" i="20"/>
  <c r="K424" i="20"/>
  <c r="K425" i="20"/>
  <c r="K426" i="20"/>
  <c r="K427" i="20"/>
  <c r="K428" i="20"/>
  <c r="K429" i="20"/>
  <c r="K430" i="20"/>
  <c r="K431" i="20"/>
  <c r="K432" i="20"/>
  <c r="K433" i="20"/>
  <c r="K434" i="20"/>
  <c r="K435" i="20"/>
  <c r="H400" i="20"/>
  <c r="H401" i="20"/>
  <c r="H402" i="20"/>
  <c r="H403" i="20"/>
  <c r="H404" i="20"/>
  <c r="H405" i="20"/>
  <c r="H406" i="20"/>
  <c r="H407" i="20"/>
  <c r="H408" i="20"/>
  <c r="H409" i="20"/>
  <c r="H410" i="20"/>
  <c r="H411" i="20"/>
  <c r="H412" i="20"/>
  <c r="H413" i="20"/>
  <c r="H414" i="20"/>
  <c r="H415" i="20"/>
  <c r="H416" i="20"/>
  <c r="H417" i="20"/>
  <c r="H418" i="20"/>
  <c r="H419" i="20"/>
  <c r="H420" i="20"/>
  <c r="H421" i="20"/>
  <c r="H422" i="20"/>
  <c r="H423" i="20"/>
  <c r="H424" i="20"/>
  <c r="H425" i="20"/>
  <c r="H426" i="20"/>
  <c r="H427" i="20"/>
  <c r="H428" i="20"/>
  <c r="H429" i="20"/>
  <c r="H430" i="20"/>
  <c r="H431" i="20"/>
  <c r="H432" i="20"/>
  <c r="H433" i="20"/>
  <c r="H434" i="20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368" i="22"/>
  <c r="J369" i="22"/>
  <c r="J370" i="22"/>
  <c r="J371" i="22"/>
  <c r="J372" i="22"/>
  <c r="J373" i="22"/>
  <c r="J374" i="22"/>
  <c r="J375" i="22"/>
  <c r="J376" i="22"/>
  <c r="J377" i="22"/>
  <c r="J378" i="22"/>
  <c r="J379" i="22"/>
  <c r="J380" i="22"/>
  <c r="J381" i="22"/>
  <c r="J382" i="22"/>
  <c r="J383" i="22"/>
  <c r="J384" i="22"/>
  <c r="J385" i="22"/>
  <c r="J386" i="22"/>
  <c r="J387" i="22"/>
  <c r="J388" i="22"/>
  <c r="J389" i="22"/>
  <c r="J390" i="22"/>
  <c r="J391" i="22"/>
  <c r="J392" i="22"/>
  <c r="J393" i="22"/>
  <c r="J394" i="22"/>
  <c r="J395" i="22"/>
  <c r="J396" i="22"/>
  <c r="J397" i="22"/>
  <c r="J398" i="22"/>
  <c r="J399" i="22"/>
  <c r="J400" i="22"/>
  <c r="J401" i="22"/>
  <c r="J402" i="22"/>
  <c r="J403" i="22"/>
  <c r="J404" i="22"/>
  <c r="J405" i="22"/>
  <c r="J406" i="22"/>
  <c r="J407" i="22"/>
  <c r="J408" i="22"/>
  <c r="J409" i="22"/>
  <c r="J410" i="22"/>
  <c r="J411" i="22"/>
  <c r="J412" i="22"/>
  <c r="J413" i="22"/>
  <c r="J414" i="22"/>
  <c r="J415" i="22"/>
  <c r="J416" i="22"/>
  <c r="J417" i="22"/>
  <c r="J418" i="22"/>
  <c r="J419" i="22"/>
  <c r="J420" i="22"/>
  <c r="J421" i="22"/>
  <c r="J422" i="22"/>
  <c r="J423" i="22"/>
  <c r="J424" i="22"/>
  <c r="J425" i="22"/>
  <c r="J426" i="22"/>
  <c r="J427" i="22"/>
  <c r="J428" i="22"/>
  <c r="J429" i="22"/>
  <c r="J430" i="22"/>
  <c r="J431" i="22"/>
  <c r="J432" i="22"/>
  <c r="J433" i="22"/>
  <c r="J434" i="22"/>
  <c r="J435" i="22"/>
  <c r="J436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426" i="22"/>
  <c r="H427" i="22"/>
  <c r="H428" i="22"/>
  <c r="H429" i="22"/>
  <c r="H430" i="22"/>
  <c r="H431" i="22"/>
  <c r="H432" i="22"/>
  <c r="H433" i="22"/>
  <c r="H434" i="22"/>
  <c r="H435" i="22"/>
  <c r="H436" i="22"/>
  <c r="AU6" i="31"/>
  <c r="AU7" i="31"/>
  <c r="AU8" i="31"/>
  <c r="AU9" i="31"/>
  <c r="AU10" i="31"/>
  <c r="AU11" i="31"/>
  <c r="AU12" i="31"/>
  <c r="AU13" i="31"/>
  <c r="AU14" i="31"/>
  <c r="AU15" i="31"/>
  <c r="AU16" i="31"/>
  <c r="AU17" i="31"/>
  <c r="AU18" i="31"/>
  <c r="AU19" i="31"/>
  <c r="AU20" i="31"/>
  <c r="AU21" i="31"/>
  <c r="AU22" i="31"/>
  <c r="AU23" i="31"/>
  <c r="AU24" i="31"/>
  <c r="AU25" i="31"/>
  <c r="AU26" i="31"/>
  <c r="AU27" i="31"/>
  <c r="AU28" i="31"/>
  <c r="AU29" i="31"/>
  <c r="AU30" i="31"/>
  <c r="AU31" i="31"/>
  <c r="AU32" i="31"/>
  <c r="AU33" i="31"/>
  <c r="AU34" i="31"/>
  <c r="AU35" i="31"/>
  <c r="AU36" i="31"/>
  <c r="AU37" i="31"/>
  <c r="AU38" i="31"/>
  <c r="AU39" i="31"/>
  <c r="AU40" i="31"/>
  <c r="AU41" i="31"/>
  <c r="AU42" i="31"/>
  <c r="AU43" i="31"/>
  <c r="AU44" i="31"/>
  <c r="AU45" i="31"/>
  <c r="AU46" i="31"/>
  <c r="AU47" i="31"/>
  <c r="AU48" i="31"/>
  <c r="AU49" i="31"/>
  <c r="AU50" i="31"/>
  <c r="AU51" i="31"/>
  <c r="AU52" i="31"/>
  <c r="AU53" i="31"/>
  <c r="AU54" i="31"/>
  <c r="AU55" i="31"/>
  <c r="AU56" i="31"/>
  <c r="AU57" i="31"/>
  <c r="AU58" i="31"/>
  <c r="AU59" i="31"/>
  <c r="AU60" i="31"/>
  <c r="AU61" i="31"/>
  <c r="AU62" i="31"/>
  <c r="AU63" i="31"/>
  <c r="AU64" i="31"/>
  <c r="AU65" i="31"/>
  <c r="AU66" i="31"/>
  <c r="AU67" i="31"/>
  <c r="AU68" i="31"/>
  <c r="AU69" i="31"/>
  <c r="AU70" i="31"/>
  <c r="AU71" i="31"/>
  <c r="AU72" i="31"/>
  <c r="AU73" i="31"/>
  <c r="AU74" i="31"/>
  <c r="AU75" i="31"/>
  <c r="AU76" i="31"/>
  <c r="AU77" i="31"/>
  <c r="AU78" i="31"/>
  <c r="AU79" i="31"/>
  <c r="AU80" i="31"/>
  <c r="AU81" i="31"/>
  <c r="AU82" i="31"/>
  <c r="AU83" i="31"/>
  <c r="AU84" i="31"/>
  <c r="AU85" i="31"/>
  <c r="AU86" i="31"/>
  <c r="AU87" i="31"/>
  <c r="AU88" i="31"/>
  <c r="AU89" i="31"/>
  <c r="AU90" i="31"/>
  <c r="AU91" i="31"/>
  <c r="AU92" i="31"/>
  <c r="AU93" i="31"/>
  <c r="AU94" i="31"/>
  <c r="AU95" i="31"/>
  <c r="AU96" i="31"/>
  <c r="AU97" i="31"/>
  <c r="AU98" i="31"/>
  <c r="AU99" i="31"/>
  <c r="AU100" i="31"/>
  <c r="AU101" i="31"/>
  <c r="AU102" i="31"/>
  <c r="AU103" i="31"/>
  <c r="AU104" i="31"/>
  <c r="AU105" i="31"/>
  <c r="AU106" i="31"/>
  <c r="AU107" i="31"/>
  <c r="AU108" i="31"/>
  <c r="AU109" i="31"/>
  <c r="AU110" i="31"/>
  <c r="AU111" i="31"/>
  <c r="AU112" i="31"/>
  <c r="AU113" i="31"/>
  <c r="AU114" i="31"/>
  <c r="AU115" i="31"/>
  <c r="AU116" i="31"/>
  <c r="AU117" i="31"/>
  <c r="AU118" i="31"/>
  <c r="AU119" i="31"/>
  <c r="AU120" i="31"/>
  <c r="AU121" i="31"/>
  <c r="AU122" i="31"/>
  <c r="AU123" i="31"/>
  <c r="AU124" i="31"/>
  <c r="AU125" i="31"/>
  <c r="AU126" i="31"/>
  <c r="AU127" i="31"/>
  <c r="AU128" i="31"/>
  <c r="AU129" i="31"/>
  <c r="AU130" i="31"/>
  <c r="AU131" i="31"/>
  <c r="AU132" i="31"/>
  <c r="AU133" i="31"/>
  <c r="AU134" i="31"/>
  <c r="AU135" i="31"/>
  <c r="AU136" i="31"/>
  <c r="AU137" i="31"/>
  <c r="AU138" i="31"/>
  <c r="AU139" i="31"/>
  <c r="AU140" i="31"/>
  <c r="AU141" i="31"/>
  <c r="AU142" i="31"/>
  <c r="AU143" i="31"/>
  <c r="AU144" i="31"/>
  <c r="AU145" i="31"/>
  <c r="AU146" i="31"/>
  <c r="AU147" i="31"/>
  <c r="AU148" i="31"/>
  <c r="AU149" i="31"/>
  <c r="AU150" i="31"/>
  <c r="AU151" i="31"/>
  <c r="AU152" i="31"/>
  <c r="AU153" i="31"/>
  <c r="AU154" i="31"/>
  <c r="AU155" i="31"/>
  <c r="AU156" i="31"/>
  <c r="AU157" i="31"/>
  <c r="AU158" i="31"/>
  <c r="AU159" i="31"/>
  <c r="AU160" i="31"/>
  <c r="AU161" i="31"/>
  <c r="AU162" i="31"/>
  <c r="AU163" i="31"/>
  <c r="AU164" i="31"/>
  <c r="AU165" i="31"/>
  <c r="AU166" i="31"/>
  <c r="AU167" i="31"/>
  <c r="AU168" i="31"/>
  <c r="AU169" i="31"/>
  <c r="AU170" i="31"/>
  <c r="AU171" i="31"/>
  <c r="AU172" i="31"/>
  <c r="AU173" i="31"/>
  <c r="AU174" i="31"/>
  <c r="AU175" i="31"/>
  <c r="AU176" i="31"/>
  <c r="AU177" i="31"/>
  <c r="AU178" i="31"/>
  <c r="AU179" i="31"/>
  <c r="AU180" i="31"/>
  <c r="AU181" i="31"/>
  <c r="AU182" i="31"/>
  <c r="AU183" i="31"/>
  <c r="AU184" i="31"/>
  <c r="AU185" i="31"/>
  <c r="AU186" i="31"/>
  <c r="AU187" i="31"/>
  <c r="AU188" i="31"/>
  <c r="AU189" i="31"/>
  <c r="AU190" i="31"/>
  <c r="AU191" i="31"/>
  <c r="AU192" i="31"/>
  <c r="AU193" i="31"/>
  <c r="AU194" i="31"/>
  <c r="AU195" i="31"/>
  <c r="AU196" i="31"/>
  <c r="AU197" i="31"/>
  <c r="AU198" i="31"/>
  <c r="AU199" i="31"/>
  <c r="AU200" i="31"/>
  <c r="AU201" i="31"/>
  <c r="AU202" i="31"/>
  <c r="AU203" i="31"/>
  <c r="AU204" i="31"/>
  <c r="AU205" i="31"/>
  <c r="AU206" i="31"/>
  <c r="AU207" i="31"/>
  <c r="AU208" i="31"/>
  <c r="AU209" i="31"/>
  <c r="AU210" i="31"/>
  <c r="AU211" i="31"/>
  <c r="AU212" i="31"/>
  <c r="AU213" i="31"/>
  <c r="AU214" i="31"/>
  <c r="AU215" i="31"/>
  <c r="AU216" i="31"/>
  <c r="AU217" i="31"/>
  <c r="AU218" i="31"/>
  <c r="AU219" i="31"/>
  <c r="AU220" i="31"/>
  <c r="AU221" i="31"/>
  <c r="AU222" i="31"/>
  <c r="AU223" i="31"/>
  <c r="AU224" i="31"/>
  <c r="AU225" i="31"/>
  <c r="AU226" i="31"/>
  <c r="AU227" i="31"/>
  <c r="AU228" i="31"/>
  <c r="AU229" i="31"/>
  <c r="AU230" i="31"/>
  <c r="AU231" i="31"/>
  <c r="AU232" i="31"/>
  <c r="AU233" i="31"/>
  <c r="AU234" i="31"/>
  <c r="AU235" i="31"/>
  <c r="AU236" i="31"/>
  <c r="AU237" i="31"/>
  <c r="AU238" i="31"/>
  <c r="AU239" i="31"/>
  <c r="AU240" i="31"/>
  <c r="AU241" i="31"/>
  <c r="AU242" i="31"/>
  <c r="AU243" i="31"/>
  <c r="AU244" i="31"/>
  <c r="AU245" i="31"/>
  <c r="AU246" i="31"/>
  <c r="AU247" i="31"/>
  <c r="AU248" i="31"/>
  <c r="AU249" i="31"/>
  <c r="AU250" i="31"/>
  <c r="AU251" i="31"/>
  <c r="AU252" i="31"/>
  <c r="AU253" i="31"/>
  <c r="AU254" i="31"/>
  <c r="AU255" i="31"/>
  <c r="AU256" i="31"/>
  <c r="AU257" i="31"/>
  <c r="AU258" i="31"/>
  <c r="AU259" i="31"/>
  <c r="AU260" i="31"/>
  <c r="AU261" i="31"/>
  <c r="AU262" i="31"/>
  <c r="AU263" i="31"/>
  <c r="AU264" i="31"/>
  <c r="AU265" i="31"/>
  <c r="AU266" i="31"/>
  <c r="AU267" i="31"/>
  <c r="AU268" i="31"/>
  <c r="AU269" i="31"/>
  <c r="AU270" i="31"/>
  <c r="AU271" i="31"/>
  <c r="AU272" i="31"/>
  <c r="AU273" i="31"/>
  <c r="AU274" i="31"/>
  <c r="AU275" i="31"/>
  <c r="AU276" i="31"/>
  <c r="AU277" i="31"/>
  <c r="AU278" i="31"/>
  <c r="AU279" i="31"/>
  <c r="AU280" i="31"/>
  <c r="AU281" i="31"/>
  <c r="AU282" i="31"/>
  <c r="AU283" i="31"/>
  <c r="AU284" i="31"/>
  <c r="AU285" i="31"/>
  <c r="AU286" i="31"/>
  <c r="AU287" i="31"/>
  <c r="AU288" i="31"/>
  <c r="AU289" i="31"/>
  <c r="AU290" i="31"/>
  <c r="AU291" i="31"/>
  <c r="AU292" i="31"/>
  <c r="AU293" i="31"/>
  <c r="AU294" i="31"/>
  <c r="AU295" i="31"/>
  <c r="AU296" i="31"/>
  <c r="AU297" i="31"/>
  <c r="AU298" i="31"/>
  <c r="AU299" i="31"/>
  <c r="AU300" i="31"/>
  <c r="AU301" i="31"/>
  <c r="AU302" i="31"/>
  <c r="AU303" i="31"/>
  <c r="AU304" i="31"/>
  <c r="AU305" i="31"/>
  <c r="AU306" i="31"/>
  <c r="AU307" i="31"/>
  <c r="AU308" i="31"/>
  <c r="AU309" i="31"/>
  <c r="AU313" i="31"/>
  <c r="AU314" i="31"/>
  <c r="AU315" i="31"/>
  <c r="AU316" i="31"/>
  <c r="AU317" i="31"/>
  <c r="AU318" i="31"/>
  <c r="AU319" i="31"/>
  <c r="AU320" i="31"/>
  <c r="AU321" i="31"/>
  <c r="AU322" i="31"/>
  <c r="AU323" i="31"/>
  <c r="AU324" i="31"/>
  <c r="AU325" i="31"/>
  <c r="AU326" i="31"/>
  <c r="AU328" i="31"/>
  <c r="AU329" i="31"/>
  <c r="AU330" i="31"/>
  <c r="AU331" i="31"/>
  <c r="AU332" i="31"/>
  <c r="AU333" i="31"/>
  <c r="AU334" i="31"/>
  <c r="AU335" i="31"/>
  <c r="AU336" i="31"/>
  <c r="AU337" i="31"/>
  <c r="AU338" i="31"/>
  <c r="AU339" i="31"/>
  <c r="AU340" i="31"/>
  <c r="AU341" i="31"/>
  <c r="AU342" i="31"/>
  <c r="AU343" i="31"/>
  <c r="AU344" i="31"/>
  <c r="AU345" i="31"/>
  <c r="AU346" i="31"/>
  <c r="AU347" i="31"/>
  <c r="AU348" i="31"/>
  <c r="AU349" i="31"/>
  <c r="AU350" i="31"/>
  <c r="AU351" i="31"/>
  <c r="AU352" i="31"/>
  <c r="AU353" i="31"/>
  <c r="AU354" i="31"/>
  <c r="AU355" i="31"/>
  <c r="AU356" i="31"/>
  <c r="AU357" i="31"/>
  <c r="AU358" i="31"/>
  <c r="AU359" i="31"/>
  <c r="AU360" i="31"/>
  <c r="AU361" i="31"/>
  <c r="AU362" i="31"/>
  <c r="AU363" i="31"/>
  <c r="AU364" i="31"/>
  <c r="AU365" i="31"/>
  <c r="AU366" i="31"/>
  <c r="AU367" i="31"/>
  <c r="AU368" i="31"/>
  <c r="AU369" i="31"/>
  <c r="AU370" i="31"/>
  <c r="AU371" i="31"/>
  <c r="AU372" i="31"/>
  <c r="AU373" i="31"/>
  <c r="AU374" i="31"/>
  <c r="AU375" i="31"/>
  <c r="AU376" i="31"/>
  <c r="AU377" i="31"/>
  <c r="AU378" i="31"/>
  <c r="AU379" i="31"/>
  <c r="AU380" i="31"/>
  <c r="AU381" i="31"/>
  <c r="AU382" i="31"/>
  <c r="AU383" i="31"/>
  <c r="AU384" i="31"/>
  <c r="AU385" i="31"/>
  <c r="AU386" i="31"/>
  <c r="AU387" i="31"/>
  <c r="AU388" i="31"/>
  <c r="AU389" i="31"/>
  <c r="AU390" i="31"/>
  <c r="AU391" i="31"/>
  <c r="AU392" i="31"/>
  <c r="AU393" i="31"/>
  <c r="AU394" i="31"/>
  <c r="AU395" i="31"/>
  <c r="AU396" i="31"/>
  <c r="AU397" i="31"/>
  <c r="AU398" i="31"/>
  <c r="AU399" i="31"/>
  <c r="AU400" i="31"/>
  <c r="AU401" i="31"/>
  <c r="AU402" i="31"/>
  <c r="AU403" i="31"/>
  <c r="AU404" i="31"/>
  <c r="AU405" i="31"/>
  <c r="AU406" i="31"/>
  <c r="AU407" i="31"/>
  <c r="AU408" i="31"/>
  <c r="AU409" i="31"/>
  <c r="AU410" i="31"/>
  <c r="AU411" i="31"/>
  <c r="AU412" i="31"/>
  <c r="AU413" i="31"/>
  <c r="AU414" i="31"/>
  <c r="AU415" i="31"/>
  <c r="AU416" i="31"/>
  <c r="AU417" i="31"/>
  <c r="AU418" i="31"/>
  <c r="AU419" i="31"/>
  <c r="AU420" i="31"/>
  <c r="AU421" i="31"/>
  <c r="AU422" i="31"/>
  <c r="AU423" i="31"/>
  <c r="AU424" i="31"/>
  <c r="AU425" i="31"/>
  <c r="AU426" i="31"/>
  <c r="AU427" i="31"/>
  <c r="AU428" i="31"/>
  <c r="AU429" i="31"/>
  <c r="AU430" i="31"/>
  <c r="AU431" i="31"/>
  <c r="AU432" i="31"/>
  <c r="AU433" i="31"/>
  <c r="AU434" i="31"/>
  <c r="AU435" i="31"/>
  <c r="AU436" i="31"/>
  <c r="CS10" i="31"/>
  <c r="CS9" i="31"/>
  <c r="CS8" i="31"/>
  <c r="CS7" i="31"/>
  <c r="CS6" i="31"/>
  <c r="CS5" i="31"/>
  <c r="AT6" i="31"/>
  <c r="AT7" i="31"/>
  <c r="AT8" i="31"/>
  <c r="AT9" i="31"/>
  <c r="AT10" i="31"/>
  <c r="AT11" i="31"/>
  <c r="AT12" i="31"/>
  <c r="AT13" i="31"/>
  <c r="AT14" i="31"/>
  <c r="AT15" i="31"/>
  <c r="AT16" i="31"/>
  <c r="AT17" i="31"/>
  <c r="AT18" i="31"/>
  <c r="AT19" i="31"/>
  <c r="AT20" i="31"/>
  <c r="AT21" i="31"/>
  <c r="AT22" i="31"/>
  <c r="AT23" i="31"/>
  <c r="AT24" i="31"/>
  <c r="AT25" i="31"/>
  <c r="AT26" i="31"/>
  <c r="AT27" i="31"/>
  <c r="AT28" i="31"/>
  <c r="AT29" i="31"/>
  <c r="AT30" i="31"/>
  <c r="AT31" i="31"/>
  <c r="AT32" i="31"/>
  <c r="AT33" i="31"/>
  <c r="AT34" i="31"/>
  <c r="AT35" i="31"/>
  <c r="AT36" i="31"/>
  <c r="AT37" i="31"/>
  <c r="AT38" i="31"/>
  <c r="AT39" i="31"/>
  <c r="AT40" i="31"/>
  <c r="AT41" i="31"/>
  <c r="AT42" i="31"/>
  <c r="AT43" i="31"/>
  <c r="AT44" i="31"/>
  <c r="AT45" i="31"/>
  <c r="AT46" i="31"/>
  <c r="AT47" i="31"/>
  <c r="AT48" i="31"/>
  <c r="AT49" i="31"/>
  <c r="AT50" i="31"/>
  <c r="AT51" i="31"/>
  <c r="AT52" i="31"/>
  <c r="AT53" i="31"/>
  <c r="AT54" i="31"/>
  <c r="AT55" i="31"/>
  <c r="AT56" i="31"/>
  <c r="AT57" i="31"/>
  <c r="AT58" i="31"/>
  <c r="AT59" i="31"/>
  <c r="AT60" i="31"/>
  <c r="AT61" i="31"/>
  <c r="AT62" i="31"/>
  <c r="AT63" i="31"/>
  <c r="AT64" i="31"/>
  <c r="AT65" i="31"/>
  <c r="AT66" i="31"/>
  <c r="AT67" i="31"/>
  <c r="AT68" i="31"/>
  <c r="AT69" i="31"/>
  <c r="AT70" i="31"/>
  <c r="AT71" i="31"/>
  <c r="AT72" i="31"/>
  <c r="AT73" i="31"/>
  <c r="AT74" i="31"/>
  <c r="AT75" i="31"/>
  <c r="AT76" i="31"/>
  <c r="AT77" i="31"/>
  <c r="AT78" i="31"/>
  <c r="AT79" i="31"/>
  <c r="AT80" i="31"/>
  <c r="AT81" i="31"/>
  <c r="AT82" i="31"/>
  <c r="AT83" i="31"/>
  <c r="AT84" i="31"/>
  <c r="AT85" i="31"/>
  <c r="AT86" i="31"/>
  <c r="AT87" i="31"/>
  <c r="AT88" i="31"/>
  <c r="AT89" i="31"/>
  <c r="AT90" i="31"/>
  <c r="AT91" i="31"/>
  <c r="AT92" i="31"/>
  <c r="AT93" i="31"/>
  <c r="AT94" i="31"/>
  <c r="AT95" i="31"/>
  <c r="AT96" i="31"/>
  <c r="AT97" i="31"/>
  <c r="AT98" i="31"/>
  <c r="AT99" i="31"/>
  <c r="AT100" i="31"/>
  <c r="AT101" i="31"/>
  <c r="AT102" i="31"/>
  <c r="AT103" i="31"/>
  <c r="AT104" i="31"/>
  <c r="AT105" i="31"/>
  <c r="AT106" i="31"/>
  <c r="AT107" i="31"/>
  <c r="AT108" i="31"/>
  <c r="AT109" i="31"/>
  <c r="AT110" i="31"/>
  <c r="AT111" i="31"/>
  <c r="AT112" i="31"/>
  <c r="AT113" i="31"/>
  <c r="AT114" i="31"/>
  <c r="AT115" i="31"/>
  <c r="AT116" i="31"/>
  <c r="AT117" i="31"/>
  <c r="AT118" i="31"/>
  <c r="AT119" i="31"/>
  <c r="AT120" i="31"/>
  <c r="AT121" i="31"/>
  <c r="AT122" i="31"/>
  <c r="AT123" i="31"/>
  <c r="AT124" i="31"/>
  <c r="AT125" i="31"/>
  <c r="AT126" i="31"/>
  <c r="AT127" i="31"/>
  <c r="AT128" i="31"/>
  <c r="AT129" i="31"/>
  <c r="AT130" i="31"/>
  <c r="AT131" i="31"/>
  <c r="AT132" i="31"/>
  <c r="AT133" i="31"/>
  <c r="AT134" i="31"/>
  <c r="AT135" i="31"/>
  <c r="AT136" i="31"/>
  <c r="AT137" i="31"/>
  <c r="AT138" i="31"/>
  <c r="AT139" i="31"/>
  <c r="AT140" i="31"/>
  <c r="AT141" i="31"/>
  <c r="AT142" i="31"/>
  <c r="AT143" i="31"/>
  <c r="AT144" i="31"/>
  <c r="AT145" i="31"/>
  <c r="AT146" i="31"/>
  <c r="AT147" i="31"/>
  <c r="AT148" i="31"/>
  <c r="AT149" i="31"/>
  <c r="AT150" i="31"/>
  <c r="AT151" i="31"/>
  <c r="AT152" i="31"/>
  <c r="AT153" i="31"/>
  <c r="AT154" i="31"/>
  <c r="AT155" i="31"/>
  <c r="AT156" i="31"/>
  <c r="AT157" i="31"/>
  <c r="AT158" i="31"/>
  <c r="AT159" i="31"/>
  <c r="AT160" i="31"/>
  <c r="AT161" i="31"/>
  <c r="AT162" i="31"/>
  <c r="AT163" i="31"/>
  <c r="AT164" i="31"/>
  <c r="AT165" i="31"/>
  <c r="AT166" i="31"/>
  <c r="AT167" i="31"/>
  <c r="AT168" i="31"/>
  <c r="AT169" i="31"/>
  <c r="AT170" i="31"/>
  <c r="AT171" i="31"/>
  <c r="AT172" i="31"/>
  <c r="AT173" i="31"/>
  <c r="AT174" i="31"/>
  <c r="AT175" i="31"/>
  <c r="AT176" i="31"/>
  <c r="AT177" i="31"/>
  <c r="AT178" i="31"/>
  <c r="AT179" i="31"/>
  <c r="AT180" i="31"/>
  <c r="AT181" i="31"/>
  <c r="AT182" i="31"/>
  <c r="AT183" i="31"/>
  <c r="AT184" i="31"/>
  <c r="AT185" i="31"/>
  <c r="AT186" i="31"/>
  <c r="AT187" i="31"/>
  <c r="AT188" i="31"/>
  <c r="AT189" i="31"/>
  <c r="AT190" i="31"/>
  <c r="AT191" i="31"/>
  <c r="AT192" i="31"/>
  <c r="AT193" i="31"/>
  <c r="AT194" i="31"/>
  <c r="AT195" i="31"/>
  <c r="AT196" i="31"/>
  <c r="AT197" i="31"/>
  <c r="AT198" i="31"/>
  <c r="AT199" i="31"/>
  <c r="AT200" i="31"/>
  <c r="AT201" i="31"/>
  <c r="AT202" i="31"/>
  <c r="AT203" i="31"/>
  <c r="AT204" i="31"/>
  <c r="AT205" i="31"/>
  <c r="AT206" i="31"/>
  <c r="AT207" i="31"/>
  <c r="AT208" i="31"/>
  <c r="AT209" i="31"/>
  <c r="AT210" i="31"/>
  <c r="AT211" i="31"/>
  <c r="AT212" i="31"/>
  <c r="AT213" i="31"/>
  <c r="AT214" i="31"/>
  <c r="AT215" i="31"/>
  <c r="AT216" i="31"/>
  <c r="AT217" i="31"/>
  <c r="AT218" i="31"/>
  <c r="AT219" i="31"/>
  <c r="AT220" i="31"/>
  <c r="AT221" i="31"/>
  <c r="AT222" i="31"/>
  <c r="AT223" i="31"/>
  <c r="AT224" i="31"/>
  <c r="AT225" i="31"/>
  <c r="AT226" i="31"/>
  <c r="AT227" i="31"/>
  <c r="AT228" i="31"/>
  <c r="AT229" i="31"/>
  <c r="AT230" i="31"/>
  <c r="AT231" i="31"/>
  <c r="AT232" i="31"/>
  <c r="AT233" i="31"/>
  <c r="AT234" i="31"/>
  <c r="AT235" i="31"/>
  <c r="AT236" i="31"/>
  <c r="AT237" i="31"/>
  <c r="AT238" i="31"/>
  <c r="AT239" i="31"/>
  <c r="AT240" i="31"/>
  <c r="AT241" i="31"/>
  <c r="AT242" i="31"/>
  <c r="AT243" i="31"/>
  <c r="AT244" i="31"/>
  <c r="AT245" i="31"/>
  <c r="AT246" i="31"/>
  <c r="AT247" i="31"/>
  <c r="AT248" i="31"/>
  <c r="AT249" i="31"/>
  <c r="AT250" i="31"/>
  <c r="AT251" i="31"/>
  <c r="AT252" i="31"/>
  <c r="AT253" i="31"/>
  <c r="AT254" i="31"/>
  <c r="AT255" i="31"/>
  <c r="AT256" i="31"/>
  <c r="AT257" i="31"/>
  <c r="AT258" i="31"/>
  <c r="AT259" i="31"/>
  <c r="AT260" i="31"/>
  <c r="AT261" i="31"/>
  <c r="AT262" i="31"/>
  <c r="AT263" i="31"/>
  <c r="AT264" i="31"/>
  <c r="AT265" i="31"/>
  <c r="AT266" i="31"/>
  <c r="AT267" i="31"/>
  <c r="AT268" i="31"/>
  <c r="AT269" i="31"/>
  <c r="AT270" i="31"/>
  <c r="AT271" i="31"/>
  <c r="AT272" i="31"/>
  <c r="AT273" i="31"/>
  <c r="AT274" i="31"/>
  <c r="AT275" i="31"/>
  <c r="AT276" i="31"/>
  <c r="AT277" i="31"/>
  <c r="AT278" i="31"/>
  <c r="AT279" i="31"/>
  <c r="AT280" i="31"/>
  <c r="AT281" i="31"/>
  <c r="AT282" i="31"/>
  <c r="AT283" i="31"/>
  <c r="AT284" i="31"/>
  <c r="AT285" i="31"/>
  <c r="AT286" i="31"/>
  <c r="AT287" i="31"/>
  <c r="AT288" i="31"/>
  <c r="AT289" i="31"/>
  <c r="AT290" i="31"/>
  <c r="AT291" i="31"/>
  <c r="AT292" i="31"/>
  <c r="AT293" i="31"/>
  <c r="AT294" i="31"/>
  <c r="AT295" i="31"/>
  <c r="AT296" i="31"/>
  <c r="AT297" i="31"/>
  <c r="AT298" i="31"/>
  <c r="AT299" i="31"/>
  <c r="AT300" i="31"/>
  <c r="AT301" i="31"/>
  <c r="AT302" i="31"/>
  <c r="AT303" i="31"/>
  <c r="AT304" i="31"/>
  <c r="AT305" i="31"/>
  <c r="AT306" i="31"/>
  <c r="AT307" i="31"/>
  <c r="AT308" i="31"/>
  <c r="AT309" i="31"/>
  <c r="AT313" i="31"/>
  <c r="AT314" i="31"/>
  <c r="AT315" i="31"/>
  <c r="AT316" i="31"/>
  <c r="AT317" i="31"/>
  <c r="AT318" i="31"/>
  <c r="AT319" i="31"/>
  <c r="AT320" i="31"/>
  <c r="AT321" i="31"/>
  <c r="AT322" i="31"/>
  <c r="AT323" i="31"/>
  <c r="AT324" i="31"/>
  <c r="AT325" i="31"/>
  <c r="AT326" i="31"/>
  <c r="AT328" i="31"/>
  <c r="AT329" i="31"/>
  <c r="AT330" i="31"/>
  <c r="AT331" i="31"/>
  <c r="AT332" i="31"/>
  <c r="AT333" i="31"/>
  <c r="AT334" i="31"/>
  <c r="AT335" i="31"/>
  <c r="AT336" i="31"/>
  <c r="AT337" i="31"/>
  <c r="AT338" i="31"/>
  <c r="AT339" i="31"/>
  <c r="AT340" i="31"/>
  <c r="AT341" i="31"/>
  <c r="AT342" i="31"/>
  <c r="AT343" i="31"/>
  <c r="AT344" i="31"/>
  <c r="AT345" i="31"/>
  <c r="AT346" i="31"/>
  <c r="AT347" i="31"/>
  <c r="AT348" i="31"/>
  <c r="AT349" i="31"/>
  <c r="AT350" i="31"/>
  <c r="AT351" i="31"/>
  <c r="AT352" i="31"/>
  <c r="AT353" i="31"/>
  <c r="AT354" i="31"/>
  <c r="AT355" i="31"/>
  <c r="AT356" i="31"/>
  <c r="AT357" i="31"/>
  <c r="AT358" i="31"/>
  <c r="AT359" i="31"/>
  <c r="AT360" i="31"/>
  <c r="AT361" i="31"/>
  <c r="AT362" i="31"/>
  <c r="AT363" i="31"/>
  <c r="AT364" i="31"/>
  <c r="AT365" i="31"/>
  <c r="AT366" i="31"/>
  <c r="AT367" i="31"/>
  <c r="AT368" i="31"/>
  <c r="AT369" i="31"/>
  <c r="AT370" i="31"/>
  <c r="AT371" i="31"/>
  <c r="AT372" i="31"/>
  <c r="AT373" i="31"/>
  <c r="AT374" i="31"/>
  <c r="AT375" i="31"/>
  <c r="AT376" i="31"/>
  <c r="AT377" i="31"/>
  <c r="AT378" i="31"/>
  <c r="AT379" i="31"/>
  <c r="AT380" i="31"/>
  <c r="AT381" i="31"/>
  <c r="AT382" i="31"/>
  <c r="AT383" i="31"/>
  <c r="AT384" i="31"/>
  <c r="AT385" i="31"/>
  <c r="AT386" i="31"/>
  <c r="AT387" i="31"/>
  <c r="AT388" i="31"/>
  <c r="AT389" i="31"/>
  <c r="AT390" i="31"/>
  <c r="AT391" i="31"/>
  <c r="AT392" i="31"/>
  <c r="AT393" i="31"/>
  <c r="AT394" i="31"/>
  <c r="AT395" i="31"/>
  <c r="AT396" i="31"/>
  <c r="AT397" i="31"/>
  <c r="AT398" i="31"/>
  <c r="AT399" i="31"/>
  <c r="AT400" i="31"/>
  <c r="AT401" i="31"/>
  <c r="AT402" i="31"/>
  <c r="AT403" i="31"/>
  <c r="AT404" i="31"/>
  <c r="AT405" i="31"/>
  <c r="AT406" i="31"/>
  <c r="AT407" i="31"/>
  <c r="AT408" i="31"/>
  <c r="AT409" i="31"/>
  <c r="AT410" i="31"/>
  <c r="AT411" i="31"/>
  <c r="AT412" i="31"/>
  <c r="AT413" i="31"/>
  <c r="AT414" i="31"/>
  <c r="AT415" i="31"/>
  <c r="AT416" i="31"/>
  <c r="AT417" i="31"/>
  <c r="AT418" i="31"/>
  <c r="AT419" i="31"/>
  <c r="AT420" i="31"/>
  <c r="AT421" i="31"/>
  <c r="AT422" i="31"/>
  <c r="AT423" i="31"/>
  <c r="AT424" i="31"/>
  <c r="AT425" i="31"/>
  <c r="AT426" i="31"/>
  <c r="AT427" i="31"/>
  <c r="AT428" i="31"/>
  <c r="AT429" i="31"/>
  <c r="AT430" i="31"/>
  <c r="AT431" i="31"/>
  <c r="AT432" i="31"/>
  <c r="AT433" i="31"/>
  <c r="AT434" i="31"/>
  <c r="AT435" i="31"/>
  <c r="AT436" i="31"/>
  <c r="CL10" i="31"/>
  <c r="CL9" i="31"/>
  <c r="CL8" i="31"/>
  <c r="CL7" i="31"/>
  <c r="CL6" i="31"/>
  <c r="CL5" i="31"/>
  <c r="AS6" i="31"/>
  <c r="AS7" i="31"/>
  <c r="AS8" i="31"/>
  <c r="AS9" i="31"/>
  <c r="AS10" i="31"/>
  <c r="AS11" i="31"/>
  <c r="AS12" i="31"/>
  <c r="AS13" i="31"/>
  <c r="AS14" i="31"/>
  <c r="AS15" i="31"/>
  <c r="AS16" i="31"/>
  <c r="AS17" i="31"/>
  <c r="AS18" i="31"/>
  <c r="AS19" i="31"/>
  <c r="AS20" i="31"/>
  <c r="AS21" i="31"/>
  <c r="AS22" i="31"/>
  <c r="AS23" i="31"/>
  <c r="AS24" i="31"/>
  <c r="AS25" i="31"/>
  <c r="AS26" i="31"/>
  <c r="AS27" i="31"/>
  <c r="AS28" i="31"/>
  <c r="AS29" i="31"/>
  <c r="AS30" i="31"/>
  <c r="AS31" i="31"/>
  <c r="AS32" i="31"/>
  <c r="AS33" i="31"/>
  <c r="AS34" i="31"/>
  <c r="AS35" i="31"/>
  <c r="AS36" i="31"/>
  <c r="AS37" i="31"/>
  <c r="AS38" i="31"/>
  <c r="AS39" i="31"/>
  <c r="AS40" i="31"/>
  <c r="AS41" i="31"/>
  <c r="AS42" i="31"/>
  <c r="AS43" i="31"/>
  <c r="AS44" i="31"/>
  <c r="AS45" i="31"/>
  <c r="AS46" i="31"/>
  <c r="AS47" i="31"/>
  <c r="AS48" i="31"/>
  <c r="AS49" i="31"/>
  <c r="AS50" i="31"/>
  <c r="AS51" i="31"/>
  <c r="AS52" i="31"/>
  <c r="AS53" i="31"/>
  <c r="AS54" i="31"/>
  <c r="AS55" i="31"/>
  <c r="AS56" i="31"/>
  <c r="AS57" i="31"/>
  <c r="AS58" i="31"/>
  <c r="AS59" i="31"/>
  <c r="AS60" i="31"/>
  <c r="AS61" i="31"/>
  <c r="AS62" i="31"/>
  <c r="AS63" i="31"/>
  <c r="AS64" i="31"/>
  <c r="AS65" i="31"/>
  <c r="AS66" i="31"/>
  <c r="AS67" i="31"/>
  <c r="AS68" i="31"/>
  <c r="AS69" i="31"/>
  <c r="AS70" i="31"/>
  <c r="AS71" i="31"/>
  <c r="AS72" i="31"/>
  <c r="AS73" i="31"/>
  <c r="AS74" i="31"/>
  <c r="AS75" i="31"/>
  <c r="AS76" i="31"/>
  <c r="AS77" i="31"/>
  <c r="AS78" i="31"/>
  <c r="AS79" i="31"/>
  <c r="AS80" i="31"/>
  <c r="AS81" i="31"/>
  <c r="AS82" i="31"/>
  <c r="AS83" i="31"/>
  <c r="AS84" i="31"/>
  <c r="AS85" i="31"/>
  <c r="AS86" i="31"/>
  <c r="AS87" i="31"/>
  <c r="AS88" i="31"/>
  <c r="AS89" i="31"/>
  <c r="AS90" i="31"/>
  <c r="AS91" i="31"/>
  <c r="AS92" i="31"/>
  <c r="AS93" i="31"/>
  <c r="AS94" i="31"/>
  <c r="AS95" i="31"/>
  <c r="AS96" i="31"/>
  <c r="AS97" i="31"/>
  <c r="AS98" i="31"/>
  <c r="AS99" i="31"/>
  <c r="AS100" i="31"/>
  <c r="AS101" i="31"/>
  <c r="AS102" i="31"/>
  <c r="AS103" i="31"/>
  <c r="AS104" i="31"/>
  <c r="AS105" i="31"/>
  <c r="AS106" i="31"/>
  <c r="AS107" i="31"/>
  <c r="AS108" i="31"/>
  <c r="AS109" i="31"/>
  <c r="AS110" i="31"/>
  <c r="AS111" i="31"/>
  <c r="AS112" i="31"/>
  <c r="AS113" i="31"/>
  <c r="AS114" i="31"/>
  <c r="AS115" i="31"/>
  <c r="AS116" i="31"/>
  <c r="AS117" i="31"/>
  <c r="AS118" i="31"/>
  <c r="AS119" i="31"/>
  <c r="AS120" i="31"/>
  <c r="AS121" i="31"/>
  <c r="AS122" i="31"/>
  <c r="AS123" i="31"/>
  <c r="AS124" i="31"/>
  <c r="AS125" i="31"/>
  <c r="AS126" i="31"/>
  <c r="AS127" i="31"/>
  <c r="AS128" i="31"/>
  <c r="AS129" i="31"/>
  <c r="AS130" i="31"/>
  <c r="AS131" i="31"/>
  <c r="AS132" i="31"/>
  <c r="AS133" i="31"/>
  <c r="AS134" i="31"/>
  <c r="AS135" i="31"/>
  <c r="AS136" i="31"/>
  <c r="AS137" i="31"/>
  <c r="AS138" i="31"/>
  <c r="AS139" i="31"/>
  <c r="AS140" i="31"/>
  <c r="AS141" i="31"/>
  <c r="AS142" i="31"/>
  <c r="AS143" i="31"/>
  <c r="AS144" i="31"/>
  <c r="AS145" i="31"/>
  <c r="AS146" i="31"/>
  <c r="AS147" i="31"/>
  <c r="AS148" i="31"/>
  <c r="AS149" i="31"/>
  <c r="AS150" i="31"/>
  <c r="AS151" i="31"/>
  <c r="AS152" i="31"/>
  <c r="AS153" i="31"/>
  <c r="AS154" i="31"/>
  <c r="AS155" i="31"/>
  <c r="AS156" i="31"/>
  <c r="AS157" i="31"/>
  <c r="AS158" i="31"/>
  <c r="AS159" i="31"/>
  <c r="AS160" i="31"/>
  <c r="AS161" i="31"/>
  <c r="AS162" i="31"/>
  <c r="AS163" i="31"/>
  <c r="AS164" i="31"/>
  <c r="AS165" i="31"/>
  <c r="AS166" i="31"/>
  <c r="AS167" i="31"/>
  <c r="AS168" i="31"/>
  <c r="AS169" i="31"/>
  <c r="AS170" i="31"/>
  <c r="AS171" i="31"/>
  <c r="AS172" i="31"/>
  <c r="AS173" i="31"/>
  <c r="AS174" i="31"/>
  <c r="AS175" i="31"/>
  <c r="AS176" i="31"/>
  <c r="AS177" i="31"/>
  <c r="AS178" i="31"/>
  <c r="AS179" i="31"/>
  <c r="AS180" i="31"/>
  <c r="AS181" i="31"/>
  <c r="AS182" i="31"/>
  <c r="AS183" i="31"/>
  <c r="AS184" i="31"/>
  <c r="AS185" i="31"/>
  <c r="AS186" i="31"/>
  <c r="AS187" i="31"/>
  <c r="AS188" i="31"/>
  <c r="AS189" i="31"/>
  <c r="AS190" i="31"/>
  <c r="AS191" i="31"/>
  <c r="AS192" i="31"/>
  <c r="AS193" i="31"/>
  <c r="AS194" i="31"/>
  <c r="AS195" i="31"/>
  <c r="AS196" i="31"/>
  <c r="AS197" i="31"/>
  <c r="AS198" i="31"/>
  <c r="AS199" i="31"/>
  <c r="AS200" i="31"/>
  <c r="AS201" i="31"/>
  <c r="AS202" i="31"/>
  <c r="AS203" i="31"/>
  <c r="AS204" i="31"/>
  <c r="AS205" i="31"/>
  <c r="AS206" i="31"/>
  <c r="AS207" i="31"/>
  <c r="AS208" i="31"/>
  <c r="AS209" i="31"/>
  <c r="AS210" i="31"/>
  <c r="AS211" i="31"/>
  <c r="AS212" i="31"/>
  <c r="AS213" i="31"/>
  <c r="AS214" i="31"/>
  <c r="AS215" i="31"/>
  <c r="AS216" i="31"/>
  <c r="AS217" i="31"/>
  <c r="AS218" i="31"/>
  <c r="AS219" i="31"/>
  <c r="AS220" i="31"/>
  <c r="AS221" i="31"/>
  <c r="AS222" i="31"/>
  <c r="AS223" i="31"/>
  <c r="AS224" i="31"/>
  <c r="AS225" i="31"/>
  <c r="AS226" i="31"/>
  <c r="AS227" i="31"/>
  <c r="AS228" i="31"/>
  <c r="AS229" i="31"/>
  <c r="AS230" i="31"/>
  <c r="AS231" i="31"/>
  <c r="AS232" i="31"/>
  <c r="AS233" i="31"/>
  <c r="AS234" i="31"/>
  <c r="AS235" i="31"/>
  <c r="AS236" i="31"/>
  <c r="AS237" i="31"/>
  <c r="AS238" i="31"/>
  <c r="AS239" i="31"/>
  <c r="AS240" i="31"/>
  <c r="AS241" i="31"/>
  <c r="AS242" i="31"/>
  <c r="AS243" i="31"/>
  <c r="AS244" i="31"/>
  <c r="AS245" i="31"/>
  <c r="AS246" i="31"/>
  <c r="AS247" i="31"/>
  <c r="AS248" i="31"/>
  <c r="AS249" i="31"/>
  <c r="AS250" i="31"/>
  <c r="AS251" i="31"/>
  <c r="AS252" i="31"/>
  <c r="AS253" i="31"/>
  <c r="AS254" i="31"/>
  <c r="AS255" i="31"/>
  <c r="AS256" i="31"/>
  <c r="AS257" i="31"/>
  <c r="AS258" i="31"/>
  <c r="AS259" i="31"/>
  <c r="AS260" i="31"/>
  <c r="AS261" i="31"/>
  <c r="AS262" i="31"/>
  <c r="AS263" i="31"/>
  <c r="AS264" i="31"/>
  <c r="AS265" i="31"/>
  <c r="AS266" i="31"/>
  <c r="AS267" i="31"/>
  <c r="AS268" i="31"/>
  <c r="AS269" i="31"/>
  <c r="AS270" i="31"/>
  <c r="AS271" i="31"/>
  <c r="AS272" i="31"/>
  <c r="AS273" i="31"/>
  <c r="AS274" i="31"/>
  <c r="AS275" i="31"/>
  <c r="AS276" i="31"/>
  <c r="AS277" i="31"/>
  <c r="AS278" i="31"/>
  <c r="AS279" i="31"/>
  <c r="AS280" i="31"/>
  <c r="AS281" i="31"/>
  <c r="AS282" i="31"/>
  <c r="AS283" i="31"/>
  <c r="AS284" i="31"/>
  <c r="AS285" i="31"/>
  <c r="AS286" i="31"/>
  <c r="AS287" i="31"/>
  <c r="AS288" i="31"/>
  <c r="AS289" i="31"/>
  <c r="AS290" i="31"/>
  <c r="AS291" i="31"/>
  <c r="AS292" i="31"/>
  <c r="AS293" i="31"/>
  <c r="AS294" i="31"/>
  <c r="AS295" i="31"/>
  <c r="AS296" i="31"/>
  <c r="AS297" i="31"/>
  <c r="AS298" i="31"/>
  <c r="AS299" i="31"/>
  <c r="AS300" i="31"/>
  <c r="AS301" i="31"/>
  <c r="AS302" i="31"/>
  <c r="AS303" i="31"/>
  <c r="AS304" i="31"/>
  <c r="AS305" i="31"/>
  <c r="AS306" i="31"/>
  <c r="AS307" i="31"/>
  <c r="AS308" i="31"/>
  <c r="AS309" i="31"/>
  <c r="AS313" i="31"/>
  <c r="AS314" i="31"/>
  <c r="AS315" i="31"/>
  <c r="AS316" i="31"/>
  <c r="AS317" i="31"/>
  <c r="AS318" i="31"/>
  <c r="AS319" i="31"/>
  <c r="AS320" i="31"/>
  <c r="AS321" i="31"/>
  <c r="AS322" i="31"/>
  <c r="AS323" i="31"/>
  <c r="AS324" i="31"/>
  <c r="AS325" i="31"/>
  <c r="AS326" i="31"/>
  <c r="AS328" i="31"/>
  <c r="AS329" i="31"/>
  <c r="AS330" i="31"/>
  <c r="AS331" i="31"/>
  <c r="AS332" i="31"/>
  <c r="AS333" i="31"/>
  <c r="AS334" i="31"/>
  <c r="AS335" i="31"/>
  <c r="AS336" i="31"/>
  <c r="AS337" i="31"/>
  <c r="AS338" i="31"/>
  <c r="AS339" i="31"/>
  <c r="AS340" i="31"/>
  <c r="AS341" i="31"/>
  <c r="AS342" i="31"/>
  <c r="AS343" i="31"/>
  <c r="AS344" i="31"/>
  <c r="AS345" i="31"/>
  <c r="AS346" i="31"/>
  <c r="AS347" i="31"/>
  <c r="AS348" i="31"/>
  <c r="AS349" i="31"/>
  <c r="AS350" i="31"/>
  <c r="AS351" i="31"/>
  <c r="AS352" i="31"/>
  <c r="AS353" i="31"/>
  <c r="AS354" i="31"/>
  <c r="AS355" i="31"/>
  <c r="AS356" i="31"/>
  <c r="AS357" i="31"/>
  <c r="AS358" i="31"/>
  <c r="AS359" i="31"/>
  <c r="AS360" i="31"/>
  <c r="AS361" i="31"/>
  <c r="AS362" i="31"/>
  <c r="AS363" i="31"/>
  <c r="AS364" i="31"/>
  <c r="AS365" i="31"/>
  <c r="AS366" i="31"/>
  <c r="AS367" i="31"/>
  <c r="AS368" i="31"/>
  <c r="AS369" i="31"/>
  <c r="AS370" i="31"/>
  <c r="AS371" i="31"/>
  <c r="AS372" i="31"/>
  <c r="AS373" i="31"/>
  <c r="AS374" i="31"/>
  <c r="AS375" i="31"/>
  <c r="AS376" i="31"/>
  <c r="AS377" i="31"/>
  <c r="AS378" i="31"/>
  <c r="AS379" i="31"/>
  <c r="AS380" i="31"/>
  <c r="AS381" i="31"/>
  <c r="AS382" i="31"/>
  <c r="AS383" i="31"/>
  <c r="AS384" i="31"/>
  <c r="AS385" i="31"/>
  <c r="AS386" i="31"/>
  <c r="AS387" i="31"/>
  <c r="AS388" i="31"/>
  <c r="AS389" i="31"/>
  <c r="AS390" i="31"/>
  <c r="AS391" i="31"/>
  <c r="AS392" i="31"/>
  <c r="AS393" i="31"/>
  <c r="AS394" i="31"/>
  <c r="AS395" i="31"/>
  <c r="AS396" i="31"/>
  <c r="AS397" i="31"/>
  <c r="AS398" i="31"/>
  <c r="AS399" i="31"/>
  <c r="AS400" i="31"/>
  <c r="AS401" i="31"/>
  <c r="AS402" i="31"/>
  <c r="AS403" i="31"/>
  <c r="AS404" i="31"/>
  <c r="AS405" i="31"/>
  <c r="AS406" i="31"/>
  <c r="AS407" i="31"/>
  <c r="AS408" i="31"/>
  <c r="AS409" i="31"/>
  <c r="AS410" i="31"/>
  <c r="AS411" i="31"/>
  <c r="AS412" i="31"/>
  <c r="AS413" i="31"/>
  <c r="AS414" i="31"/>
  <c r="AS415" i="31"/>
  <c r="AS416" i="31"/>
  <c r="AS417" i="31"/>
  <c r="AS418" i="31"/>
  <c r="AS419" i="31"/>
  <c r="AS420" i="31"/>
  <c r="AS421" i="31"/>
  <c r="AS422" i="31"/>
  <c r="AS423" i="31"/>
  <c r="AS424" i="31"/>
  <c r="AS425" i="31"/>
  <c r="AS426" i="31"/>
  <c r="AS427" i="31"/>
  <c r="AS428" i="31"/>
  <c r="AS429" i="31"/>
  <c r="AS430" i="31"/>
  <c r="AS431" i="31"/>
  <c r="AS432" i="31"/>
  <c r="AS433" i="31"/>
  <c r="AS434" i="31"/>
  <c r="AS435" i="31"/>
  <c r="AS436" i="31"/>
  <c r="CE10" i="31"/>
  <c r="CE9" i="31"/>
  <c r="CE8" i="31"/>
  <c r="CE7" i="31"/>
  <c r="CE6" i="31"/>
  <c r="CE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0" i="31"/>
  <c r="Y41" i="31"/>
  <c r="Y42" i="31"/>
  <c r="Y43" i="31"/>
  <c r="Y44" i="31"/>
  <c r="Y45" i="31"/>
  <c r="Y46" i="31"/>
  <c r="Y47" i="31"/>
  <c r="Y48" i="31"/>
  <c r="Y49" i="31"/>
  <c r="Y50" i="31"/>
  <c r="Y51" i="31"/>
  <c r="Y52" i="31"/>
  <c r="Y53" i="31"/>
  <c r="Y54" i="31"/>
  <c r="Y55" i="31"/>
  <c r="Y56" i="31"/>
  <c r="Y57" i="31"/>
  <c r="Y58" i="31"/>
  <c r="Y59" i="31"/>
  <c r="Y60" i="31"/>
  <c r="Y61" i="31"/>
  <c r="Y62" i="31"/>
  <c r="Y63" i="31"/>
  <c r="Y64" i="31"/>
  <c r="Y65" i="31"/>
  <c r="Y66" i="31"/>
  <c r="Y67" i="31"/>
  <c r="Y68" i="31"/>
  <c r="Y69" i="31"/>
  <c r="Y70" i="31"/>
  <c r="Y71" i="31"/>
  <c r="Y72" i="31"/>
  <c r="Y73" i="31"/>
  <c r="Y74" i="31"/>
  <c r="Y75" i="31"/>
  <c r="Y76" i="31"/>
  <c r="Y77" i="31"/>
  <c r="Y78" i="31"/>
  <c r="Y79" i="31"/>
  <c r="Y80" i="31"/>
  <c r="Y81" i="31"/>
  <c r="Y82" i="31"/>
  <c r="Y83" i="31"/>
  <c r="Y84" i="31"/>
  <c r="Y85" i="31"/>
  <c r="Y86" i="31"/>
  <c r="Y87" i="31"/>
  <c r="Y88" i="31"/>
  <c r="Y89" i="31"/>
  <c r="Y90" i="31"/>
  <c r="Y91" i="31"/>
  <c r="Y92" i="31"/>
  <c r="Y93" i="31"/>
  <c r="Y94" i="31"/>
  <c r="Y95" i="31"/>
  <c r="Y96" i="31"/>
  <c r="Y97" i="31"/>
  <c r="Y98" i="31"/>
  <c r="Y99" i="31"/>
  <c r="Y100" i="31"/>
  <c r="Y101" i="31"/>
  <c r="Y102" i="31"/>
  <c r="Y103" i="31"/>
  <c r="Y104" i="31"/>
  <c r="Y105" i="31"/>
  <c r="Y106" i="31"/>
  <c r="Y107" i="31"/>
  <c r="Y108" i="31"/>
  <c r="Y109" i="31"/>
  <c r="Y110" i="31"/>
  <c r="Y111" i="31"/>
  <c r="Y112" i="31"/>
  <c r="Y113" i="31"/>
  <c r="Y114" i="31"/>
  <c r="Y115" i="31"/>
  <c r="Y116" i="31"/>
  <c r="Y117" i="31"/>
  <c r="Y118" i="31"/>
  <c r="Y119" i="31"/>
  <c r="Y120" i="31"/>
  <c r="Y121" i="31"/>
  <c r="Y122" i="31"/>
  <c r="Y123" i="31"/>
  <c r="Y124" i="31"/>
  <c r="Y125" i="31"/>
  <c r="Y126" i="31"/>
  <c r="Y127" i="31"/>
  <c r="Y128" i="31"/>
  <c r="Y129" i="31"/>
  <c r="Y130" i="31"/>
  <c r="Y131" i="31"/>
  <c r="Y132" i="31"/>
  <c r="Y133" i="31"/>
  <c r="Y134" i="31"/>
  <c r="Y135" i="31"/>
  <c r="Y136" i="31"/>
  <c r="Y137" i="31"/>
  <c r="Y138" i="31"/>
  <c r="Y139" i="31"/>
  <c r="Y140" i="31"/>
  <c r="Y141" i="31"/>
  <c r="Y142" i="31"/>
  <c r="Y143" i="31"/>
  <c r="Y144" i="31"/>
  <c r="Y145" i="31"/>
  <c r="Y146" i="31"/>
  <c r="Y147" i="31"/>
  <c r="Y148" i="31"/>
  <c r="Y149" i="31"/>
  <c r="Y150" i="31"/>
  <c r="Y151" i="31"/>
  <c r="Y152" i="31"/>
  <c r="Y153" i="31"/>
  <c r="Y154" i="31"/>
  <c r="Y155" i="31"/>
  <c r="Y156" i="31"/>
  <c r="Y157" i="31"/>
  <c r="Y158" i="31"/>
  <c r="Y159" i="31"/>
  <c r="Y160" i="31"/>
  <c r="Y161" i="31"/>
  <c r="Y162" i="31"/>
  <c r="Y163" i="31"/>
  <c r="Y164" i="31"/>
  <c r="Y165" i="31"/>
  <c r="Y166" i="31"/>
  <c r="Y167" i="31"/>
  <c r="Y168" i="31"/>
  <c r="Y169" i="31"/>
  <c r="Y170" i="31"/>
  <c r="Y171" i="31"/>
  <c r="Y172" i="31"/>
  <c r="Y173" i="31"/>
  <c r="Y174" i="31"/>
  <c r="Y175" i="31"/>
  <c r="Y176" i="31"/>
  <c r="Y177" i="31"/>
  <c r="Y178" i="31"/>
  <c r="Y179" i="31"/>
  <c r="Y180" i="31"/>
  <c r="Y181" i="31"/>
  <c r="Y182" i="31"/>
  <c r="Y183" i="31"/>
  <c r="Y184" i="31"/>
  <c r="Y185" i="31"/>
  <c r="Y186" i="31"/>
  <c r="Y187" i="31"/>
  <c r="Y188" i="31"/>
  <c r="Y189" i="31"/>
  <c r="Y190" i="31"/>
  <c r="Y191" i="31"/>
  <c r="Y192" i="31"/>
  <c r="Y193" i="31"/>
  <c r="Y194" i="31"/>
  <c r="Y195" i="31"/>
  <c r="Y196" i="31"/>
  <c r="Y197" i="31"/>
  <c r="Y198" i="31"/>
  <c r="Y199" i="31"/>
  <c r="Y200" i="31"/>
  <c r="Y201" i="31"/>
  <c r="Y202" i="31"/>
  <c r="Y203" i="31"/>
  <c r="Y204" i="31"/>
  <c r="Y205" i="31"/>
  <c r="Y206" i="31"/>
  <c r="Y207" i="31"/>
  <c r="Y208" i="31"/>
  <c r="Y209" i="31"/>
  <c r="Y210" i="31"/>
  <c r="Y211" i="31"/>
  <c r="Y212" i="31"/>
  <c r="Y213" i="31"/>
  <c r="Y214" i="31"/>
  <c r="Y215" i="31"/>
  <c r="Y216" i="31"/>
  <c r="Y217" i="31"/>
  <c r="Y218" i="31"/>
  <c r="Y219" i="31"/>
  <c r="Y220" i="31"/>
  <c r="Y221" i="31"/>
  <c r="Y222" i="31"/>
  <c r="Y223" i="31"/>
  <c r="Y224" i="31"/>
  <c r="Y225" i="31"/>
  <c r="Y226" i="31"/>
  <c r="Y227" i="31"/>
  <c r="Y228" i="31"/>
  <c r="Y229" i="31"/>
  <c r="Y230" i="31"/>
  <c r="Y231" i="31"/>
  <c r="Y232" i="31"/>
  <c r="Y233" i="31"/>
  <c r="Y234" i="31"/>
  <c r="Y235" i="31"/>
  <c r="Y236" i="31"/>
  <c r="Y237" i="31"/>
  <c r="Y238" i="31"/>
  <c r="Y239" i="31"/>
  <c r="Y240" i="31"/>
  <c r="Y241" i="31"/>
  <c r="Y242" i="31"/>
  <c r="Y243" i="31"/>
  <c r="Y244" i="31"/>
  <c r="Y245" i="31"/>
  <c r="Y246" i="31"/>
  <c r="Y247" i="31"/>
  <c r="Y248" i="31"/>
  <c r="Y249" i="31"/>
  <c r="Y250" i="31"/>
  <c r="Y251" i="31"/>
  <c r="Y252" i="31"/>
  <c r="Y253" i="31"/>
  <c r="Y254" i="31"/>
  <c r="Y255" i="31"/>
  <c r="Y256" i="31"/>
  <c r="Y257" i="31"/>
  <c r="Y258" i="31"/>
  <c r="Y259" i="31"/>
  <c r="Y260" i="31"/>
  <c r="Y261" i="31"/>
  <c r="Y262" i="31"/>
  <c r="Y263" i="31"/>
  <c r="Y264" i="31"/>
  <c r="Y265" i="31"/>
  <c r="Y266" i="31"/>
  <c r="Y267" i="31"/>
  <c r="Y268" i="31"/>
  <c r="Y269" i="31"/>
  <c r="Y270" i="31"/>
  <c r="Y271" i="31"/>
  <c r="Y272" i="31"/>
  <c r="Y273" i="31"/>
  <c r="Y274" i="31"/>
  <c r="Y275" i="31"/>
  <c r="Y276" i="31"/>
  <c r="Y277" i="31"/>
  <c r="Y278" i="31"/>
  <c r="Y279" i="31"/>
  <c r="Y280" i="31"/>
  <c r="Y281" i="31"/>
  <c r="Y282" i="31"/>
  <c r="Y283" i="31"/>
  <c r="Y284" i="31"/>
  <c r="Y285" i="31"/>
  <c r="Y286" i="31"/>
  <c r="Y287" i="31"/>
  <c r="Y288" i="31"/>
  <c r="Y289" i="31"/>
  <c r="Y290" i="31"/>
  <c r="Y291" i="31"/>
  <c r="Y292" i="31"/>
  <c r="Y293" i="31"/>
  <c r="Y294" i="31"/>
  <c r="Y295" i="31"/>
  <c r="Y296" i="31"/>
  <c r="Y297" i="31"/>
  <c r="Y298" i="31"/>
  <c r="Y299" i="31"/>
  <c r="Y300" i="31"/>
  <c r="Y301" i="31"/>
  <c r="Y302" i="31"/>
  <c r="Y303" i="31"/>
  <c r="Y304" i="31"/>
  <c r="Y305" i="31"/>
  <c r="Y306" i="31"/>
  <c r="Y307" i="31"/>
  <c r="Y308" i="31"/>
  <c r="Y309" i="31"/>
  <c r="Y313" i="31"/>
  <c r="Y314" i="31"/>
  <c r="Y315" i="31"/>
  <c r="Y316" i="31"/>
  <c r="Y317" i="31"/>
  <c r="Y318" i="31"/>
  <c r="Y319" i="31"/>
  <c r="Y320" i="31"/>
  <c r="Y321" i="31"/>
  <c r="Y322" i="31"/>
  <c r="Y323" i="31"/>
  <c r="Y324" i="31"/>
  <c r="Y325" i="31"/>
  <c r="Y326" i="31"/>
  <c r="Y328" i="31"/>
  <c r="Y329" i="31"/>
  <c r="Y330" i="31"/>
  <c r="Y331" i="31"/>
  <c r="Y332" i="31"/>
  <c r="Y333" i="31"/>
  <c r="Y334" i="31"/>
  <c r="Y335" i="31"/>
  <c r="Y336" i="31"/>
  <c r="Y337" i="31"/>
  <c r="Y338" i="31"/>
  <c r="Y339" i="31"/>
  <c r="Y340" i="31"/>
  <c r="Y341" i="31"/>
  <c r="Y342" i="31"/>
  <c r="Y343" i="31"/>
  <c r="Y344" i="31"/>
  <c r="Y345" i="31"/>
  <c r="Y346" i="31"/>
  <c r="Y347" i="31"/>
  <c r="Y348" i="31"/>
  <c r="Y349" i="31"/>
  <c r="Y350" i="31"/>
  <c r="Y351" i="31"/>
  <c r="Y352" i="31"/>
  <c r="Y353" i="31"/>
  <c r="Y354" i="31"/>
  <c r="Y355" i="31"/>
  <c r="Y356" i="31"/>
  <c r="Y357" i="31"/>
  <c r="Y358" i="31"/>
  <c r="Y359" i="31"/>
  <c r="Y360" i="31"/>
  <c r="Y361" i="31"/>
  <c r="Y362" i="31"/>
  <c r="Y363" i="31"/>
  <c r="Y364" i="31"/>
  <c r="Y365" i="31"/>
  <c r="Y366" i="31"/>
  <c r="Y367" i="31"/>
  <c r="Y368" i="31"/>
  <c r="Y369" i="31"/>
  <c r="Y370" i="31"/>
  <c r="Y371" i="31"/>
  <c r="Y372" i="31"/>
  <c r="Y373" i="31"/>
  <c r="Y374" i="31"/>
  <c r="Y375" i="31"/>
  <c r="Y376" i="31"/>
  <c r="Y377" i="31"/>
  <c r="Y378" i="31"/>
  <c r="Y379" i="31"/>
  <c r="Y380" i="31"/>
  <c r="Y381" i="31"/>
  <c r="Y382" i="31"/>
  <c r="Y383" i="31"/>
  <c r="Y384" i="31"/>
  <c r="Y385" i="31"/>
  <c r="Y386" i="31"/>
  <c r="Y387" i="31"/>
  <c r="Y388" i="31"/>
  <c r="Y389" i="31"/>
  <c r="Y390" i="31"/>
  <c r="Y391" i="31"/>
  <c r="Y392" i="31"/>
  <c r="Y393" i="31"/>
  <c r="Y394" i="31"/>
  <c r="Y395" i="31"/>
  <c r="Y396" i="31"/>
  <c r="Y397" i="31"/>
  <c r="Y398" i="31"/>
  <c r="Y399" i="31"/>
  <c r="Y400" i="31"/>
  <c r="Y401" i="31"/>
  <c r="Y402" i="31"/>
  <c r="Y403" i="31"/>
  <c r="Y404" i="31"/>
  <c r="Y405" i="31"/>
  <c r="Y406" i="31"/>
  <c r="Y407" i="31"/>
  <c r="Y408" i="31"/>
  <c r="Y409" i="31"/>
  <c r="Y410" i="31"/>
  <c r="Y411" i="31"/>
  <c r="Y412" i="31"/>
  <c r="Y413" i="31"/>
  <c r="Y414" i="31"/>
  <c r="Y415" i="31"/>
  <c r="Y416" i="31"/>
  <c r="Y417" i="31"/>
  <c r="Y418" i="31"/>
  <c r="Y419" i="31"/>
  <c r="Y420" i="31"/>
  <c r="Y421" i="31"/>
  <c r="Y422" i="31"/>
  <c r="Y423" i="31"/>
  <c r="Y424" i="31"/>
  <c r="Y425" i="31"/>
  <c r="Y426" i="31"/>
  <c r="Y427" i="31"/>
  <c r="Y428" i="31"/>
  <c r="Y429" i="31"/>
  <c r="Y430" i="31"/>
  <c r="Y431" i="31"/>
  <c r="Y432" i="31"/>
  <c r="Y433" i="31"/>
  <c r="Y434" i="31"/>
  <c r="Y435" i="31"/>
  <c r="Y436" i="31"/>
  <c r="BV10" i="31"/>
  <c r="BV9" i="31"/>
  <c r="BV8" i="31"/>
  <c r="BV7" i="31"/>
  <c r="BV6" i="31"/>
  <c r="BV5" i="31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0" i="31"/>
  <c r="X61" i="31"/>
  <c r="X62" i="3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96" i="31"/>
  <c r="X97" i="31"/>
  <c r="X98" i="31"/>
  <c r="X99" i="31"/>
  <c r="X100" i="31"/>
  <c r="X101" i="31"/>
  <c r="X102" i="31"/>
  <c r="X103" i="31"/>
  <c r="X104" i="31"/>
  <c r="X105" i="31"/>
  <c r="X106" i="31"/>
  <c r="X107" i="31"/>
  <c r="X108" i="31"/>
  <c r="X109" i="31"/>
  <c r="X110" i="31"/>
  <c r="X111" i="31"/>
  <c r="X112" i="31"/>
  <c r="X113" i="31"/>
  <c r="X114" i="31"/>
  <c r="X115" i="31"/>
  <c r="X116" i="31"/>
  <c r="X117" i="31"/>
  <c r="X118" i="31"/>
  <c r="X119" i="31"/>
  <c r="X120" i="31"/>
  <c r="X121" i="31"/>
  <c r="X122" i="31"/>
  <c r="X123" i="31"/>
  <c r="X124" i="31"/>
  <c r="X125" i="31"/>
  <c r="X126" i="31"/>
  <c r="X127" i="31"/>
  <c r="X128" i="31"/>
  <c r="X129" i="31"/>
  <c r="X130" i="31"/>
  <c r="X131" i="31"/>
  <c r="X132" i="31"/>
  <c r="X133" i="31"/>
  <c r="X134" i="31"/>
  <c r="X135" i="31"/>
  <c r="X136" i="31"/>
  <c r="X137" i="31"/>
  <c r="X138" i="31"/>
  <c r="X139" i="31"/>
  <c r="X140" i="31"/>
  <c r="X141" i="31"/>
  <c r="X142" i="31"/>
  <c r="X143" i="31"/>
  <c r="X144" i="31"/>
  <c r="X145" i="31"/>
  <c r="X146" i="31"/>
  <c r="X147" i="31"/>
  <c r="X148" i="31"/>
  <c r="X149" i="31"/>
  <c r="X150" i="31"/>
  <c r="X151" i="31"/>
  <c r="X152" i="31"/>
  <c r="X153" i="31"/>
  <c r="X154" i="31"/>
  <c r="X155" i="31"/>
  <c r="X156" i="31"/>
  <c r="X157" i="31"/>
  <c r="X158" i="31"/>
  <c r="X159" i="31"/>
  <c r="X160" i="31"/>
  <c r="X161" i="31"/>
  <c r="X162" i="31"/>
  <c r="X163" i="31"/>
  <c r="X164" i="31"/>
  <c r="X165" i="31"/>
  <c r="X166" i="31"/>
  <c r="X167" i="31"/>
  <c r="X168" i="31"/>
  <c r="X169" i="31"/>
  <c r="X170" i="31"/>
  <c r="X171" i="31"/>
  <c r="X172" i="31"/>
  <c r="X173" i="31"/>
  <c r="X174" i="31"/>
  <c r="X175" i="31"/>
  <c r="X176" i="31"/>
  <c r="X177" i="31"/>
  <c r="X178" i="31"/>
  <c r="X179" i="31"/>
  <c r="X180" i="31"/>
  <c r="X181" i="31"/>
  <c r="X182" i="31"/>
  <c r="X183" i="31"/>
  <c r="X184" i="31"/>
  <c r="X185" i="31"/>
  <c r="X186" i="31"/>
  <c r="X187" i="31"/>
  <c r="X188" i="31"/>
  <c r="X189" i="31"/>
  <c r="X190" i="31"/>
  <c r="X191" i="31"/>
  <c r="X192" i="31"/>
  <c r="X193" i="31"/>
  <c r="X194" i="31"/>
  <c r="X195" i="31"/>
  <c r="X196" i="31"/>
  <c r="X197" i="31"/>
  <c r="X198" i="31"/>
  <c r="X199" i="31"/>
  <c r="X200" i="31"/>
  <c r="X201" i="31"/>
  <c r="X202" i="31"/>
  <c r="X203" i="31"/>
  <c r="X204" i="31"/>
  <c r="X205" i="31"/>
  <c r="X206" i="31"/>
  <c r="X207" i="31"/>
  <c r="X208" i="31"/>
  <c r="X209" i="31"/>
  <c r="X210" i="31"/>
  <c r="X211" i="31"/>
  <c r="X212" i="31"/>
  <c r="X213" i="31"/>
  <c r="X214" i="31"/>
  <c r="X215" i="31"/>
  <c r="X216" i="31"/>
  <c r="X217" i="31"/>
  <c r="X218" i="31"/>
  <c r="X219" i="31"/>
  <c r="X220" i="31"/>
  <c r="X221" i="31"/>
  <c r="X222" i="31"/>
  <c r="X223" i="31"/>
  <c r="X224" i="31"/>
  <c r="X225" i="31"/>
  <c r="X226" i="31"/>
  <c r="X227" i="31"/>
  <c r="X228" i="31"/>
  <c r="X229" i="31"/>
  <c r="X230" i="31"/>
  <c r="X231" i="31"/>
  <c r="X232" i="31"/>
  <c r="X233" i="31"/>
  <c r="X234" i="31"/>
  <c r="X235" i="31"/>
  <c r="X236" i="31"/>
  <c r="X237" i="31"/>
  <c r="X238" i="31"/>
  <c r="X239" i="31"/>
  <c r="X240" i="31"/>
  <c r="X241" i="31"/>
  <c r="X242" i="31"/>
  <c r="X243" i="31"/>
  <c r="X244" i="31"/>
  <c r="X245" i="31"/>
  <c r="X246" i="31"/>
  <c r="X247" i="31"/>
  <c r="X248" i="31"/>
  <c r="X249" i="31"/>
  <c r="X250" i="31"/>
  <c r="X251" i="31"/>
  <c r="X252" i="31"/>
  <c r="X253" i="31"/>
  <c r="X254" i="31"/>
  <c r="X255" i="31"/>
  <c r="X256" i="31"/>
  <c r="X257" i="31"/>
  <c r="X258" i="31"/>
  <c r="X259" i="31"/>
  <c r="X260" i="31"/>
  <c r="X261" i="31"/>
  <c r="X262" i="31"/>
  <c r="X263" i="31"/>
  <c r="X264" i="31"/>
  <c r="X265" i="31"/>
  <c r="X266" i="31"/>
  <c r="X267" i="31"/>
  <c r="X268" i="31"/>
  <c r="X269" i="31"/>
  <c r="X270" i="31"/>
  <c r="X271" i="31"/>
  <c r="X272" i="31"/>
  <c r="X273" i="31"/>
  <c r="X274" i="31"/>
  <c r="X275" i="31"/>
  <c r="X276" i="31"/>
  <c r="X277" i="31"/>
  <c r="X278" i="31"/>
  <c r="X279" i="31"/>
  <c r="X280" i="31"/>
  <c r="X281" i="31"/>
  <c r="X282" i="31"/>
  <c r="X283" i="31"/>
  <c r="X284" i="31"/>
  <c r="X285" i="31"/>
  <c r="X286" i="31"/>
  <c r="X287" i="31"/>
  <c r="X288" i="31"/>
  <c r="X289" i="31"/>
  <c r="X290" i="31"/>
  <c r="X291" i="31"/>
  <c r="X292" i="31"/>
  <c r="X293" i="31"/>
  <c r="X294" i="31"/>
  <c r="X295" i="31"/>
  <c r="X296" i="31"/>
  <c r="X297" i="31"/>
  <c r="X298" i="31"/>
  <c r="X299" i="31"/>
  <c r="X300" i="31"/>
  <c r="X301" i="31"/>
  <c r="X302" i="31"/>
  <c r="X303" i="31"/>
  <c r="X304" i="31"/>
  <c r="X305" i="31"/>
  <c r="X306" i="31"/>
  <c r="X307" i="31"/>
  <c r="X308" i="31"/>
  <c r="X309" i="31"/>
  <c r="X313" i="31"/>
  <c r="X314" i="31"/>
  <c r="X315" i="31"/>
  <c r="X316" i="31"/>
  <c r="X317" i="31"/>
  <c r="X318" i="31"/>
  <c r="X319" i="31"/>
  <c r="X320" i="31"/>
  <c r="X321" i="31"/>
  <c r="X322" i="31"/>
  <c r="X323" i="31"/>
  <c r="X324" i="31"/>
  <c r="X325" i="31"/>
  <c r="X326" i="31"/>
  <c r="X328" i="31"/>
  <c r="X329" i="31"/>
  <c r="X330" i="31"/>
  <c r="X331" i="31"/>
  <c r="X332" i="31"/>
  <c r="X333" i="31"/>
  <c r="X334" i="31"/>
  <c r="X335" i="31"/>
  <c r="X336" i="31"/>
  <c r="X337" i="31"/>
  <c r="X338" i="31"/>
  <c r="X339" i="31"/>
  <c r="X340" i="31"/>
  <c r="X341" i="31"/>
  <c r="X342" i="31"/>
  <c r="X343" i="31"/>
  <c r="X344" i="31"/>
  <c r="X345" i="31"/>
  <c r="X346" i="31"/>
  <c r="X347" i="31"/>
  <c r="X348" i="31"/>
  <c r="X349" i="31"/>
  <c r="X350" i="31"/>
  <c r="X351" i="31"/>
  <c r="X352" i="31"/>
  <c r="X353" i="31"/>
  <c r="X354" i="31"/>
  <c r="X355" i="31"/>
  <c r="X356" i="31"/>
  <c r="X357" i="31"/>
  <c r="X358" i="31"/>
  <c r="X359" i="31"/>
  <c r="X360" i="31"/>
  <c r="X361" i="31"/>
  <c r="X362" i="31"/>
  <c r="X363" i="31"/>
  <c r="X364" i="31"/>
  <c r="X365" i="31"/>
  <c r="X366" i="31"/>
  <c r="X367" i="31"/>
  <c r="X368" i="31"/>
  <c r="X369" i="31"/>
  <c r="X370" i="31"/>
  <c r="X371" i="31"/>
  <c r="X372" i="31"/>
  <c r="X373" i="31"/>
  <c r="X374" i="31"/>
  <c r="X375" i="31"/>
  <c r="X376" i="31"/>
  <c r="X377" i="31"/>
  <c r="X378" i="31"/>
  <c r="X379" i="31"/>
  <c r="X380" i="31"/>
  <c r="X381" i="31"/>
  <c r="X382" i="31"/>
  <c r="X383" i="31"/>
  <c r="X384" i="31"/>
  <c r="X385" i="31"/>
  <c r="X386" i="31"/>
  <c r="X387" i="31"/>
  <c r="X388" i="31"/>
  <c r="X389" i="31"/>
  <c r="X390" i="31"/>
  <c r="X391" i="31"/>
  <c r="X392" i="31"/>
  <c r="X393" i="31"/>
  <c r="X394" i="31"/>
  <c r="X395" i="31"/>
  <c r="X396" i="31"/>
  <c r="X397" i="31"/>
  <c r="X398" i="31"/>
  <c r="X399" i="31"/>
  <c r="X400" i="31"/>
  <c r="X401" i="31"/>
  <c r="X402" i="31"/>
  <c r="X403" i="31"/>
  <c r="X404" i="31"/>
  <c r="X405" i="31"/>
  <c r="X406" i="31"/>
  <c r="X407" i="31"/>
  <c r="X408" i="31"/>
  <c r="X409" i="31"/>
  <c r="X410" i="31"/>
  <c r="X411" i="31"/>
  <c r="X412" i="31"/>
  <c r="X413" i="31"/>
  <c r="X414" i="31"/>
  <c r="X415" i="31"/>
  <c r="X416" i="31"/>
  <c r="X417" i="31"/>
  <c r="X418" i="31"/>
  <c r="X419" i="31"/>
  <c r="X420" i="31"/>
  <c r="X421" i="31"/>
  <c r="X422" i="31"/>
  <c r="X423" i="31"/>
  <c r="X424" i="31"/>
  <c r="X425" i="31"/>
  <c r="X426" i="31"/>
  <c r="X427" i="31"/>
  <c r="X428" i="31"/>
  <c r="X429" i="31"/>
  <c r="X430" i="31"/>
  <c r="X431" i="31"/>
  <c r="X432" i="31"/>
  <c r="X433" i="31"/>
  <c r="X434" i="31"/>
  <c r="X435" i="31"/>
  <c r="X436" i="31"/>
  <c r="BO10" i="31"/>
  <c r="BO9" i="31"/>
  <c r="BO8" i="31"/>
  <c r="BO7" i="31"/>
  <c r="BO6" i="31"/>
  <c r="BO5" i="31"/>
  <c r="BH10" i="31"/>
  <c r="BH9" i="31"/>
  <c r="BH8" i="31"/>
  <c r="BH7" i="31"/>
  <c r="BH6" i="3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70" i="21"/>
  <c r="AC71" i="21"/>
  <c r="AC72" i="21"/>
  <c r="AC73" i="21"/>
  <c r="AC74" i="21"/>
  <c r="AC75" i="21"/>
  <c r="AC76" i="21"/>
  <c r="AC77" i="21"/>
  <c r="AC78" i="21"/>
  <c r="AC79" i="21"/>
  <c r="AC80" i="21"/>
  <c r="AC81" i="21"/>
  <c r="AC82" i="21"/>
  <c r="AC83" i="21"/>
  <c r="AC84" i="21"/>
  <c r="AC85" i="21"/>
  <c r="AC86" i="21"/>
  <c r="AC87" i="21"/>
  <c r="AC88" i="21"/>
  <c r="AC89" i="21"/>
  <c r="AC90" i="21"/>
  <c r="AC91" i="21"/>
  <c r="AC92" i="21"/>
  <c r="AC93" i="21"/>
  <c r="AC94" i="21"/>
  <c r="AC95" i="21"/>
  <c r="AC96" i="21"/>
  <c r="AC97" i="21"/>
  <c r="AC98" i="21"/>
  <c r="AC99" i="21"/>
  <c r="AC100" i="21"/>
  <c r="AC101" i="21"/>
  <c r="AC102" i="21"/>
  <c r="AC103" i="21"/>
  <c r="AC104" i="21"/>
  <c r="AC105" i="21"/>
  <c r="AC106" i="21"/>
  <c r="AC107" i="21"/>
  <c r="AC108" i="21"/>
  <c r="AC109" i="21"/>
  <c r="AC110" i="21"/>
  <c r="AC111" i="21"/>
  <c r="AC112" i="21"/>
  <c r="AC113" i="21"/>
  <c r="AC114" i="21"/>
  <c r="AC115" i="21"/>
  <c r="AC116" i="21"/>
  <c r="AC117" i="21"/>
  <c r="AC118" i="21"/>
  <c r="AC119" i="21"/>
  <c r="AC120" i="21"/>
  <c r="AC121" i="21"/>
  <c r="AC122" i="21"/>
  <c r="AC123" i="21"/>
  <c r="AC124" i="21"/>
  <c r="AC125" i="21"/>
  <c r="AC126" i="21"/>
  <c r="AC127" i="21"/>
  <c r="AC128" i="21"/>
  <c r="AC129" i="21"/>
  <c r="AC130" i="21"/>
  <c r="AC131" i="21"/>
  <c r="AC132" i="21"/>
  <c r="AC133" i="21"/>
  <c r="AC134" i="21"/>
  <c r="AC135" i="21"/>
  <c r="AC136" i="21"/>
  <c r="AC137" i="21"/>
  <c r="AC138" i="21"/>
  <c r="AC139" i="21"/>
  <c r="AC140" i="21"/>
  <c r="AC141" i="21"/>
  <c r="AC142" i="21"/>
  <c r="AC143" i="21"/>
  <c r="AC144" i="21"/>
  <c r="AC145" i="21"/>
  <c r="AC146" i="21"/>
  <c r="AC147" i="21"/>
  <c r="AC148" i="21"/>
  <c r="AC149" i="21"/>
  <c r="AC150" i="21"/>
  <c r="AC151" i="21"/>
  <c r="AC152" i="21"/>
  <c r="AC153" i="21"/>
  <c r="AC154" i="21"/>
  <c r="AC155" i="21"/>
  <c r="AC156" i="21"/>
  <c r="AC157" i="21"/>
  <c r="AC158" i="21"/>
  <c r="AC159" i="21"/>
  <c r="AC160" i="21"/>
  <c r="AC161" i="21"/>
  <c r="AC162" i="21"/>
  <c r="AC163" i="21"/>
  <c r="AC164" i="21"/>
  <c r="AC165" i="21"/>
  <c r="AC166" i="21"/>
  <c r="AC167" i="21"/>
  <c r="AC168" i="21"/>
  <c r="AC169" i="21"/>
  <c r="AC170" i="21"/>
  <c r="AC171" i="21"/>
  <c r="AC172" i="21"/>
  <c r="AC173" i="21"/>
  <c r="AC174" i="21"/>
  <c r="AC175" i="21"/>
  <c r="AC176" i="21"/>
  <c r="AC177" i="21"/>
  <c r="AC178" i="21"/>
  <c r="AC179" i="21"/>
  <c r="AC180" i="21"/>
  <c r="AC181" i="21"/>
  <c r="AC182" i="21"/>
  <c r="AC183" i="21"/>
  <c r="AC184" i="21"/>
  <c r="AC185" i="21"/>
  <c r="AC186" i="21"/>
  <c r="AC187" i="21"/>
  <c r="AC188" i="21"/>
  <c r="AC189" i="21"/>
  <c r="AC190" i="21"/>
  <c r="AC191" i="21"/>
  <c r="AC192" i="21"/>
  <c r="AC193" i="21"/>
  <c r="AC194" i="21"/>
  <c r="AC195" i="21"/>
  <c r="AC196" i="21"/>
  <c r="AC197" i="21"/>
  <c r="AC198" i="21"/>
  <c r="AC199" i="21"/>
  <c r="AC200" i="21"/>
  <c r="AC201" i="21"/>
  <c r="AC202" i="21"/>
  <c r="AC203" i="21"/>
  <c r="AC204" i="21"/>
  <c r="AC205" i="21"/>
  <c r="AC206" i="21"/>
  <c r="AC207" i="21"/>
  <c r="AC208" i="21"/>
  <c r="AC209" i="21"/>
  <c r="AC210" i="21"/>
  <c r="AC211" i="21"/>
  <c r="AC212" i="21"/>
  <c r="AC213" i="21"/>
  <c r="AC214" i="21"/>
  <c r="AC215" i="21"/>
  <c r="AC216" i="21"/>
  <c r="AC217" i="21"/>
  <c r="AC218" i="21"/>
  <c r="AC219" i="21"/>
  <c r="AC220" i="21"/>
  <c r="AC221" i="21"/>
  <c r="AC222" i="21"/>
  <c r="AC223" i="21"/>
  <c r="AC224" i="21"/>
  <c r="AC225" i="21"/>
  <c r="AC226" i="21"/>
  <c r="AC227" i="21"/>
  <c r="AC228" i="21"/>
  <c r="AC229" i="21"/>
  <c r="AC230" i="21"/>
  <c r="AC231" i="21"/>
  <c r="AC232" i="21"/>
  <c r="AC233" i="21"/>
  <c r="AC234" i="21"/>
  <c r="AC235" i="21"/>
  <c r="AC236" i="21"/>
  <c r="AC237" i="21"/>
  <c r="AC238" i="21"/>
  <c r="AC239" i="21"/>
  <c r="AC240" i="21"/>
  <c r="AC241" i="21"/>
  <c r="AC242" i="21"/>
  <c r="AC243" i="21"/>
  <c r="AC244" i="21"/>
  <c r="AC245" i="21"/>
  <c r="AC246" i="21"/>
  <c r="AC247" i="21"/>
  <c r="AC248" i="21"/>
  <c r="AC249" i="21"/>
  <c r="AC250" i="21"/>
  <c r="AC251" i="21"/>
  <c r="AC252" i="21"/>
  <c r="AC253" i="21"/>
  <c r="AC254" i="21"/>
  <c r="AC255" i="21"/>
  <c r="AC256" i="21"/>
  <c r="AC257" i="21"/>
  <c r="AC258" i="21"/>
  <c r="AC259" i="21"/>
  <c r="AC260" i="21"/>
  <c r="AC261" i="21"/>
  <c r="AC262" i="21"/>
  <c r="AC263" i="21"/>
  <c r="AC264" i="21"/>
  <c r="AC265" i="21"/>
  <c r="AC266" i="21"/>
  <c r="AC267" i="21"/>
  <c r="AC268" i="21"/>
  <c r="AC269" i="21"/>
  <c r="AC270" i="21"/>
  <c r="AC271" i="21"/>
  <c r="AC272" i="21"/>
  <c r="AC273" i="21"/>
  <c r="AC274" i="21"/>
  <c r="AC275" i="21"/>
  <c r="AC276" i="21"/>
  <c r="AC277" i="21"/>
  <c r="AC278" i="21"/>
  <c r="AC279" i="21"/>
  <c r="AC280" i="21"/>
  <c r="AC281" i="21"/>
  <c r="AC282" i="21"/>
  <c r="AC283" i="21"/>
  <c r="AC284" i="21"/>
  <c r="AC285" i="21"/>
  <c r="AC286" i="21"/>
  <c r="AC287" i="21"/>
  <c r="AC288" i="21"/>
  <c r="AC289" i="21"/>
  <c r="AC290" i="21"/>
  <c r="AC291" i="21"/>
  <c r="AC292" i="21"/>
  <c r="AC293" i="21"/>
  <c r="AC294" i="21"/>
  <c r="AC295" i="21"/>
  <c r="AC296" i="21"/>
  <c r="AC297" i="21"/>
  <c r="AC298" i="21"/>
  <c r="AC299" i="21"/>
  <c r="AC300" i="21"/>
  <c r="AC301" i="21"/>
  <c r="AC302" i="21"/>
  <c r="AC303" i="21"/>
  <c r="AC304" i="21"/>
  <c r="AC305" i="21"/>
  <c r="AC306" i="21"/>
  <c r="AC307" i="21"/>
  <c r="AC308" i="21"/>
  <c r="AC309" i="21"/>
  <c r="AC313" i="21"/>
  <c r="AC314" i="21"/>
  <c r="AC315" i="21"/>
  <c r="AC316" i="21"/>
  <c r="AC317" i="21"/>
  <c r="AC318" i="21"/>
  <c r="AC319" i="21"/>
  <c r="AC320" i="21"/>
  <c r="AC321" i="21"/>
  <c r="AC322" i="21"/>
  <c r="AC323" i="21"/>
  <c r="AC324" i="21"/>
  <c r="AC325" i="21"/>
  <c r="AC326" i="21"/>
  <c r="AC328" i="21"/>
  <c r="AC329" i="21"/>
  <c r="AC330" i="21"/>
  <c r="AC331" i="21"/>
  <c r="AC332" i="21"/>
  <c r="AC333" i="21"/>
  <c r="AC334" i="21"/>
  <c r="AC335" i="21"/>
  <c r="AC336" i="21"/>
  <c r="AC337" i="21"/>
  <c r="AC338" i="21"/>
  <c r="AC339" i="21"/>
  <c r="AC340" i="21"/>
  <c r="AC341" i="21"/>
  <c r="AC342" i="21"/>
  <c r="AC343" i="21"/>
  <c r="AC344" i="21"/>
  <c r="AC345" i="21"/>
  <c r="AC346" i="21"/>
  <c r="AC347" i="21"/>
  <c r="AC348" i="21"/>
  <c r="AC349" i="21"/>
  <c r="AC350" i="21"/>
  <c r="AC351" i="21"/>
  <c r="AC352" i="21"/>
  <c r="AC353" i="21"/>
  <c r="AC354" i="21"/>
  <c r="AC355" i="21"/>
  <c r="AC356" i="21"/>
  <c r="AC357" i="21"/>
  <c r="AC358" i="21"/>
  <c r="AC359" i="21"/>
  <c r="AC360" i="21"/>
  <c r="AC361" i="21"/>
  <c r="AC362" i="21"/>
  <c r="AC363" i="21"/>
  <c r="AC364" i="21"/>
  <c r="AC365" i="21"/>
  <c r="AC366" i="21"/>
  <c r="AC367" i="21"/>
  <c r="AC368" i="21"/>
  <c r="AC369" i="21"/>
  <c r="AC370" i="21"/>
  <c r="AC371" i="21"/>
  <c r="AC372" i="21"/>
  <c r="AC373" i="21"/>
  <c r="AC374" i="21"/>
  <c r="AC375" i="21"/>
  <c r="AC376" i="21"/>
  <c r="AC377" i="21"/>
  <c r="AC378" i="21"/>
  <c r="AC379" i="21"/>
  <c r="AC380" i="21"/>
  <c r="AC381" i="21"/>
  <c r="AC382" i="21"/>
  <c r="AC383" i="21"/>
  <c r="AC384" i="21"/>
  <c r="AC385" i="21"/>
  <c r="AC386" i="21"/>
  <c r="AC387" i="21"/>
  <c r="AC388" i="21"/>
  <c r="AC389" i="21"/>
  <c r="AC390" i="21"/>
  <c r="AC391" i="21"/>
  <c r="AC392" i="21"/>
  <c r="AC393" i="21"/>
  <c r="AC394" i="21"/>
  <c r="AC395" i="21"/>
  <c r="AC396" i="21"/>
  <c r="AC397" i="21"/>
  <c r="AC398" i="21"/>
  <c r="AC399" i="21"/>
  <c r="AC400" i="21"/>
  <c r="AC401" i="21"/>
  <c r="AC402" i="21"/>
  <c r="AC403" i="21"/>
  <c r="AC404" i="21"/>
  <c r="AC405" i="21"/>
  <c r="AC406" i="21"/>
  <c r="AC407" i="21"/>
  <c r="AC408" i="21"/>
  <c r="AC409" i="21"/>
  <c r="AC410" i="21"/>
  <c r="AC411" i="21"/>
  <c r="AC412" i="21"/>
  <c r="AC413" i="21"/>
  <c r="AC414" i="21"/>
  <c r="AC415" i="21"/>
  <c r="AC416" i="21"/>
  <c r="AC417" i="21"/>
  <c r="AC418" i="21"/>
  <c r="AC419" i="21"/>
  <c r="AC420" i="21"/>
  <c r="AC421" i="21"/>
  <c r="AC422" i="21"/>
  <c r="AC423" i="21"/>
  <c r="AC424" i="21"/>
  <c r="AC425" i="21"/>
  <c r="AC426" i="21"/>
  <c r="AC427" i="21"/>
  <c r="AC428" i="21"/>
  <c r="AC429" i="21"/>
  <c r="AC430" i="21"/>
  <c r="AC431" i="21"/>
  <c r="AC432" i="21"/>
  <c r="AC433" i="21"/>
  <c r="AC434" i="21"/>
  <c r="AC435" i="21"/>
  <c r="AC436" i="21"/>
  <c r="BJ10" i="21"/>
  <c r="BJ9" i="21"/>
  <c r="BJ8" i="21"/>
  <c r="BJ7" i="21"/>
  <c r="BJ6" i="21"/>
  <c r="BJ5" i="21"/>
  <c r="BH10" i="21"/>
  <c r="BH9" i="21"/>
  <c r="BH8" i="21"/>
  <c r="BH7" i="21"/>
  <c r="BH6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F401" i="21"/>
  <c r="F402" i="21"/>
  <c r="F403" i="21"/>
  <c r="F404" i="21"/>
  <c r="F405" i="21"/>
  <c r="F406" i="21"/>
  <c r="F407" i="21"/>
  <c r="F408" i="21"/>
  <c r="F409" i="21"/>
  <c r="F410" i="21"/>
  <c r="F411" i="21"/>
  <c r="F412" i="21"/>
  <c r="F413" i="21"/>
  <c r="F414" i="21"/>
  <c r="F415" i="21"/>
  <c r="F416" i="21"/>
  <c r="F417" i="21"/>
  <c r="F418" i="21"/>
  <c r="F419" i="21"/>
  <c r="F420" i="21"/>
  <c r="F421" i="21"/>
  <c r="F422" i="21"/>
  <c r="F423" i="21"/>
  <c r="F424" i="21"/>
  <c r="F425" i="21"/>
  <c r="F426" i="21"/>
  <c r="F427" i="21"/>
  <c r="F428" i="21"/>
  <c r="F429" i="21"/>
  <c r="F430" i="21"/>
  <c r="F431" i="21"/>
  <c r="F432" i="21"/>
  <c r="F433" i="21"/>
  <c r="F434" i="21"/>
  <c r="F435" i="21"/>
  <c r="F436" i="21"/>
  <c r="BA437" i="21"/>
  <c r="BA6" i="31"/>
  <c r="BA7" i="31"/>
  <c r="BA8" i="31"/>
  <c r="BA9" i="31"/>
  <c r="BA10" i="31"/>
  <c r="BA11" i="31"/>
  <c r="BA12" i="31"/>
  <c r="BA13" i="31"/>
  <c r="BA14" i="31"/>
  <c r="BA15" i="31"/>
  <c r="BA16" i="31"/>
  <c r="BA17" i="31"/>
  <c r="BA18" i="31"/>
  <c r="BA19" i="31"/>
  <c r="BA20" i="31"/>
  <c r="BA21" i="31"/>
  <c r="BA22" i="31"/>
  <c r="BA23" i="31"/>
  <c r="BA24" i="31"/>
  <c r="BA25" i="31"/>
  <c r="BA26" i="31"/>
  <c r="BA27" i="31"/>
  <c r="BA28" i="31"/>
  <c r="BA29" i="31"/>
  <c r="BA30" i="31"/>
  <c r="BA31" i="31"/>
  <c r="BA32" i="31"/>
  <c r="BA33" i="31"/>
  <c r="BA34" i="31"/>
  <c r="BA35" i="31"/>
  <c r="BA36" i="31"/>
  <c r="BA37" i="31"/>
  <c r="BA38" i="31"/>
  <c r="BA39" i="31"/>
  <c r="BA40" i="31"/>
  <c r="BA41" i="31"/>
  <c r="BA42" i="31"/>
  <c r="BA43" i="31"/>
  <c r="BA44" i="31"/>
  <c r="BA45" i="31"/>
  <c r="BA46" i="31"/>
  <c r="BA47" i="31"/>
  <c r="BA48" i="31"/>
  <c r="BA49" i="31"/>
  <c r="BA50" i="31"/>
  <c r="BA51" i="31"/>
  <c r="BA52" i="31"/>
  <c r="BA53" i="31"/>
  <c r="BA54" i="31"/>
  <c r="BA55" i="31"/>
  <c r="BA56" i="31"/>
  <c r="BA57" i="31"/>
  <c r="BA58" i="31"/>
  <c r="BA59" i="31"/>
  <c r="BA60" i="31"/>
  <c r="BA61" i="31"/>
  <c r="BA62" i="31"/>
  <c r="BA63" i="31"/>
  <c r="BA64" i="31"/>
  <c r="BA65" i="31"/>
  <c r="BA66" i="31"/>
  <c r="BA67" i="31"/>
  <c r="BA68" i="31"/>
  <c r="BA69" i="31"/>
  <c r="BA70" i="31"/>
  <c r="BA71" i="31"/>
  <c r="BA72" i="31"/>
  <c r="BA73" i="31"/>
  <c r="BA74" i="31"/>
  <c r="BA75" i="31"/>
  <c r="BA76" i="31"/>
  <c r="BA77" i="31"/>
  <c r="BA78" i="31"/>
  <c r="BA79" i="31"/>
  <c r="BA80" i="31"/>
  <c r="BA81" i="31"/>
  <c r="BA82" i="31"/>
  <c r="BA83" i="31"/>
  <c r="BA84" i="31"/>
  <c r="BA85" i="31"/>
  <c r="BA86" i="31"/>
  <c r="BA87" i="31"/>
  <c r="BA88" i="31"/>
  <c r="BA89" i="31"/>
  <c r="BA90" i="31"/>
  <c r="BA91" i="31"/>
  <c r="BA92" i="31"/>
  <c r="BA93" i="31"/>
  <c r="BA94" i="31"/>
  <c r="BA95" i="31"/>
  <c r="BA96" i="31"/>
  <c r="BA97" i="31"/>
  <c r="BA98" i="31"/>
  <c r="BA99" i="31"/>
  <c r="BA100" i="31"/>
  <c r="BA101" i="31"/>
  <c r="BA102" i="31"/>
  <c r="BA103" i="31"/>
  <c r="BA104" i="31"/>
  <c r="BA105" i="31"/>
  <c r="BA106" i="31"/>
  <c r="BA107" i="31"/>
  <c r="BA108" i="31"/>
  <c r="BA109" i="31"/>
  <c r="BA110" i="31"/>
  <c r="BA111" i="31"/>
  <c r="BA112" i="31"/>
  <c r="BA113" i="31"/>
  <c r="BA114" i="31"/>
  <c r="BA115" i="31"/>
  <c r="BA116" i="31"/>
  <c r="BA117" i="31"/>
  <c r="BA118" i="31"/>
  <c r="BA119" i="31"/>
  <c r="BA120" i="31"/>
  <c r="BA121" i="31"/>
  <c r="BA122" i="31"/>
  <c r="BA123" i="31"/>
  <c r="BA124" i="31"/>
  <c r="BA125" i="31"/>
  <c r="BA126" i="31"/>
  <c r="BA127" i="31"/>
  <c r="BA128" i="31"/>
  <c r="BA129" i="31"/>
  <c r="BA130" i="31"/>
  <c r="BA131" i="31"/>
  <c r="BA132" i="31"/>
  <c r="BA133" i="31"/>
  <c r="BA134" i="31"/>
  <c r="BA135" i="31"/>
  <c r="BA136" i="31"/>
  <c r="BA137" i="31"/>
  <c r="BA138" i="31"/>
  <c r="BA139" i="31"/>
  <c r="BA140" i="31"/>
  <c r="BA141" i="31"/>
  <c r="BA142" i="31"/>
  <c r="BA143" i="31"/>
  <c r="BA144" i="31"/>
  <c r="BA145" i="31"/>
  <c r="BA146" i="31"/>
  <c r="BA147" i="31"/>
  <c r="BA148" i="31"/>
  <c r="BA149" i="31"/>
  <c r="BA150" i="31"/>
  <c r="BA151" i="31"/>
  <c r="BA152" i="31"/>
  <c r="BA153" i="31"/>
  <c r="BA154" i="31"/>
  <c r="BA155" i="31"/>
  <c r="BA156" i="31"/>
  <c r="BA157" i="31"/>
  <c r="BA158" i="31"/>
  <c r="BA159" i="31"/>
  <c r="BA160" i="31"/>
  <c r="BA161" i="31"/>
  <c r="BA162" i="31"/>
  <c r="BA163" i="31"/>
  <c r="BA164" i="31"/>
  <c r="BA165" i="31"/>
  <c r="BA166" i="31"/>
  <c r="BA167" i="31"/>
  <c r="BA168" i="31"/>
  <c r="BA169" i="31"/>
  <c r="BA170" i="31"/>
  <c r="BA171" i="31"/>
  <c r="BA172" i="31"/>
  <c r="BA173" i="31"/>
  <c r="BA174" i="31"/>
  <c r="BA175" i="31"/>
  <c r="BA176" i="31"/>
  <c r="BA177" i="31"/>
  <c r="BA178" i="31"/>
  <c r="BA179" i="31"/>
  <c r="BA180" i="31"/>
  <c r="BA181" i="31"/>
  <c r="BA182" i="31"/>
  <c r="BA183" i="31"/>
  <c r="BA184" i="31"/>
  <c r="BA185" i="31"/>
  <c r="BA186" i="31"/>
  <c r="BA187" i="31"/>
  <c r="BA188" i="31"/>
  <c r="BA189" i="31"/>
  <c r="BA190" i="31"/>
  <c r="BA191" i="31"/>
  <c r="BA192" i="31"/>
  <c r="BA193" i="31"/>
  <c r="BA194" i="31"/>
  <c r="BA195" i="31"/>
  <c r="BA196" i="31"/>
  <c r="BA197" i="31"/>
  <c r="BA198" i="31"/>
  <c r="BA199" i="31"/>
  <c r="BA200" i="31"/>
  <c r="BA201" i="31"/>
  <c r="BA202" i="31"/>
  <c r="BA203" i="31"/>
  <c r="BA204" i="31"/>
  <c r="BA205" i="31"/>
  <c r="BA206" i="31"/>
  <c r="BA207" i="31"/>
  <c r="BA208" i="31"/>
  <c r="BA209" i="31"/>
  <c r="BA210" i="31"/>
  <c r="BA211" i="31"/>
  <c r="BA212" i="31"/>
  <c r="BA213" i="31"/>
  <c r="BA214" i="31"/>
  <c r="BA215" i="31"/>
  <c r="BA216" i="31"/>
  <c r="BA217" i="31"/>
  <c r="BA218" i="31"/>
  <c r="BA219" i="31"/>
  <c r="BA220" i="31"/>
  <c r="BA221" i="31"/>
  <c r="BA222" i="31"/>
  <c r="BA223" i="31"/>
  <c r="BA224" i="31"/>
  <c r="BA225" i="31"/>
  <c r="BA226" i="31"/>
  <c r="BA227" i="31"/>
  <c r="BA228" i="31"/>
  <c r="BA229" i="31"/>
  <c r="BA230" i="31"/>
  <c r="BA231" i="31"/>
  <c r="BA232" i="31"/>
  <c r="BA233" i="31"/>
  <c r="BA234" i="31"/>
  <c r="BA235" i="31"/>
  <c r="BA236" i="31"/>
  <c r="BA237" i="31"/>
  <c r="BA238" i="31"/>
  <c r="BA239" i="31"/>
  <c r="BA240" i="31"/>
  <c r="BA241" i="31"/>
  <c r="BA242" i="31"/>
  <c r="BA243" i="31"/>
  <c r="BA244" i="31"/>
  <c r="BA245" i="31"/>
  <c r="BA246" i="31"/>
  <c r="BA247" i="31"/>
  <c r="BA248" i="31"/>
  <c r="BA249" i="31"/>
  <c r="BA250" i="31"/>
  <c r="BA251" i="31"/>
  <c r="BA252" i="31"/>
  <c r="BA253" i="31"/>
  <c r="BA254" i="31"/>
  <c r="BA255" i="31"/>
  <c r="BA256" i="31"/>
  <c r="BA257" i="31"/>
  <c r="BA258" i="31"/>
  <c r="BA259" i="31"/>
  <c r="BA260" i="31"/>
  <c r="BA261" i="31"/>
  <c r="BA262" i="31"/>
  <c r="BA263" i="31"/>
  <c r="BA264" i="31"/>
  <c r="BA265" i="31"/>
  <c r="BA266" i="31"/>
  <c r="BA267" i="31"/>
  <c r="BA268" i="31"/>
  <c r="BA269" i="31"/>
  <c r="BA270" i="31"/>
  <c r="BA271" i="31"/>
  <c r="BA272" i="31"/>
  <c r="BA273" i="31"/>
  <c r="BA274" i="31"/>
  <c r="BA275" i="31"/>
  <c r="BA276" i="31"/>
  <c r="BA277" i="31"/>
  <c r="BA278" i="31"/>
  <c r="BA279" i="31"/>
  <c r="BA280" i="31"/>
  <c r="BA281" i="31"/>
  <c r="BA282" i="31"/>
  <c r="BA283" i="31"/>
  <c r="BA284" i="31"/>
  <c r="BA285" i="31"/>
  <c r="BA286" i="31"/>
  <c r="BA287" i="31"/>
  <c r="BA288" i="31"/>
  <c r="BA289" i="31"/>
  <c r="BA290" i="31"/>
  <c r="BA291" i="31"/>
  <c r="BA292" i="31"/>
  <c r="BA293" i="31"/>
  <c r="BA294" i="31"/>
  <c r="BA295" i="31"/>
  <c r="BA296" i="31"/>
  <c r="BA297" i="31"/>
  <c r="BA298" i="31"/>
  <c r="BA299" i="31"/>
  <c r="BA300" i="31"/>
  <c r="BA301" i="31"/>
  <c r="BA302" i="31"/>
  <c r="BA303" i="31"/>
  <c r="BA304" i="31"/>
  <c r="BA305" i="31"/>
  <c r="BA306" i="31"/>
  <c r="BA307" i="31"/>
  <c r="BA308" i="31"/>
  <c r="BA309" i="31"/>
  <c r="BA313" i="31"/>
  <c r="BA314" i="31"/>
  <c r="BA315" i="31"/>
  <c r="BA316" i="31"/>
  <c r="BA317" i="31"/>
  <c r="BA318" i="31"/>
  <c r="BA319" i="31"/>
  <c r="BA320" i="31"/>
  <c r="BA321" i="31"/>
  <c r="BA322" i="31"/>
  <c r="BA323" i="31"/>
  <c r="BA324" i="31"/>
  <c r="BA325" i="31"/>
  <c r="BA326" i="31"/>
  <c r="BA328" i="31"/>
  <c r="BA329" i="31"/>
  <c r="BA330" i="31"/>
  <c r="BA331" i="31"/>
  <c r="BA332" i="31"/>
  <c r="BA333" i="31"/>
  <c r="BA334" i="31"/>
  <c r="BA335" i="31"/>
  <c r="BA336" i="31"/>
  <c r="BA337" i="31"/>
  <c r="BA338" i="31"/>
  <c r="BA339" i="31"/>
  <c r="BA340" i="31"/>
  <c r="BA341" i="31"/>
  <c r="BA342" i="31"/>
  <c r="BA343" i="31"/>
  <c r="BA344" i="31"/>
  <c r="BA345" i="31"/>
  <c r="BA346" i="31"/>
  <c r="BA347" i="31"/>
  <c r="BA348" i="31"/>
  <c r="BA349" i="31"/>
  <c r="BA350" i="31"/>
  <c r="BA351" i="31"/>
  <c r="BA352" i="31"/>
  <c r="BA353" i="31"/>
  <c r="BA354" i="31"/>
  <c r="BA355" i="31"/>
  <c r="BA356" i="31"/>
  <c r="BA357" i="31"/>
  <c r="BA358" i="31"/>
  <c r="BA359" i="31"/>
  <c r="BA360" i="31"/>
  <c r="BA361" i="31"/>
  <c r="BA362" i="31"/>
  <c r="BA363" i="31"/>
  <c r="BA364" i="31"/>
  <c r="BA365" i="31"/>
  <c r="BA366" i="31"/>
  <c r="BA367" i="31"/>
  <c r="BA368" i="31"/>
  <c r="BA369" i="31"/>
  <c r="BA370" i="31"/>
  <c r="BA371" i="31"/>
  <c r="BA372" i="31"/>
  <c r="BA373" i="31"/>
  <c r="BA374" i="31"/>
  <c r="BA375" i="31"/>
  <c r="BA376" i="31"/>
  <c r="BA377" i="31"/>
  <c r="BA378" i="31"/>
  <c r="BA379" i="31"/>
  <c r="BA380" i="31"/>
  <c r="BA381" i="31"/>
  <c r="BA382" i="31"/>
  <c r="BA383" i="31"/>
  <c r="BA384" i="31"/>
  <c r="BA385" i="31"/>
  <c r="BA386" i="31"/>
  <c r="BA387" i="31"/>
  <c r="BA388" i="31"/>
  <c r="BA389" i="31"/>
  <c r="BA390" i="31"/>
  <c r="BA391" i="31"/>
  <c r="BA392" i="31"/>
  <c r="BA393" i="31"/>
  <c r="BA394" i="31"/>
  <c r="BA395" i="31"/>
  <c r="BA396" i="31"/>
  <c r="BA397" i="31"/>
  <c r="BA398" i="31"/>
  <c r="BA399" i="31"/>
  <c r="BA400" i="31"/>
  <c r="BA401" i="31"/>
  <c r="BA402" i="31"/>
  <c r="BA403" i="31"/>
  <c r="BA404" i="31"/>
  <c r="BA405" i="31"/>
  <c r="BA406" i="31"/>
  <c r="BA407" i="31"/>
  <c r="BA408" i="31"/>
  <c r="BA409" i="31"/>
  <c r="BA410" i="31"/>
  <c r="BA411" i="31"/>
  <c r="BA412" i="31"/>
  <c r="BA413" i="31"/>
  <c r="BA414" i="31"/>
  <c r="G415" i="31"/>
  <c r="I415" i="31"/>
  <c r="BA415" i="31"/>
  <c r="G416" i="31"/>
  <c r="I416" i="31"/>
  <c r="BA416" i="31"/>
  <c r="G417" i="31"/>
  <c r="I417" i="31"/>
  <c r="BA417" i="31"/>
  <c r="G418" i="31"/>
  <c r="I418" i="31"/>
  <c r="BA418" i="31"/>
  <c r="G419" i="31"/>
  <c r="I419" i="31"/>
  <c r="BA419" i="31"/>
  <c r="G420" i="31"/>
  <c r="I420" i="31"/>
  <c r="BA420" i="31"/>
  <c r="G421" i="31"/>
  <c r="I421" i="31"/>
  <c r="BA421" i="31"/>
  <c r="G422" i="31"/>
  <c r="I422" i="31"/>
  <c r="BA422" i="31"/>
  <c r="G423" i="31"/>
  <c r="I423" i="31"/>
  <c r="BA423" i="31"/>
  <c r="G424" i="31"/>
  <c r="I424" i="31"/>
  <c r="BA424" i="31"/>
  <c r="G425" i="31"/>
  <c r="I425" i="31"/>
  <c r="BA425" i="31"/>
  <c r="G426" i="31"/>
  <c r="I426" i="31"/>
  <c r="BA426" i="31"/>
  <c r="G427" i="31"/>
  <c r="I427" i="31"/>
  <c r="BA427" i="31"/>
  <c r="G428" i="31"/>
  <c r="I428" i="31"/>
  <c r="BA428" i="31"/>
  <c r="G429" i="31"/>
  <c r="I429" i="31"/>
  <c r="BA429" i="31"/>
  <c r="G430" i="31"/>
  <c r="I430" i="31"/>
  <c r="BA430" i="31"/>
  <c r="G431" i="31"/>
  <c r="I431" i="31"/>
  <c r="BA431" i="31"/>
  <c r="G432" i="31"/>
  <c r="I432" i="31"/>
  <c r="BA432" i="31"/>
  <c r="G433" i="31"/>
  <c r="I433" i="31"/>
  <c r="BA433" i="31"/>
  <c r="G434" i="31"/>
  <c r="I434" i="31"/>
  <c r="BA434" i="31"/>
  <c r="G435" i="31"/>
  <c r="I435" i="31"/>
  <c r="BA435" i="31"/>
  <c r="G436" i="31"/>
  <c r="I436" i="31"/>
  <c r="BA436" i="31"/>
  <c r="CU10" i="31"/>
  <c r="CU9" i="31"/>
  <c r="CU8" i="31"/>
  <c r="CU7" i="31"/>
  <c r="CU6" i="31"/>
  <c r="CU5" i="31"/>
  <c r="AZ6" i="31"/>
  <c r="AZ7" i="31"/>
  <c r="AZ8" i="31"/>
  <c r="AZ9" i="31"/>
  <c r="AZ10" i="31"/>
  <c r="AZ11" i="31"/>
  <c r="AZ12" i="31"/>
  <c r="AZ13" i="31"/>
  <c r="AZ14" i="31"/>
  <c r="AZ15" i="31"/>
  <c r="AZ16" i="31"/>
  <c r="AZ17" i="31"/>
  <c r="AZ18" i="31"/>
  <c r="AZ19" i="31"/>
  <c r="AZ20" i="31"/>
  <c r="AZ21" i="31"/>
  <c r="AZ22" i="31"/>
  <c r="AZ23" i="31"/>
  <c r="AZ24" i="31"/>
  <c r="AZ25" i="31"/>
  <c r="AZ26" i="31"/>
  <c r="AZ27" i="31"/>
  <c r="AZ28" i="31"/>
  <c r="AZ29" i="31"/>
  <c r="AZ30" i="31"/>
  <c r="AZ31" i="31"/>
  <c r="AZ32" i="31"/>
  <c r="AZ33" i="31"/>
  <c r="AZ34" i="31"/>
  <c r="AZ35" i="31"/>
  <c r="AZ36" i="31"/>
  <c r="AZ37" i="31"/>
  <c r="AZ38" i="31"/>
  <c r="AZ39" i="31"/>
  <c r="AZ40" i="31"/>
  <c r="AZ41" i="31"/>
  <c r="AZ42" i="31"/>
  <c r="AZ43" i="31"/>
  <c r="AZ44" i="31"/>
  <c r="AZ45" i="31"/>
  <c r="AZ46" i="31"/>
  <c r="AZ47" i="31"/>
  <c r="AZ48" i="31"/>
  <c r="AZ49" i="31"/>
  <c r="AZ50" i="31"/>
  <c r="AZ51" i="31"/>
  <c r="AZ52" i="31"/>
  <c r="AZ53" i="31"/>
  <c r="AZ54" i="31"/>
  <c r="AZ55" i="31"/>
  <c r="AZ56" i="31"/>
  <c r="AZ57" i="31"/>
  <c r="AZ58" i="31"/>
  <c r="AZ59" i="31"/>
  <c r="AZ60" i="31"/>
  <c r="AZ61" i="31"/>
  <c r="AZ62" i="31"/>
  <c r="AZ63" i="31"/>
  <c r="AZ64" i="31"/>
  <c r="AZ65" i="31"/>
  <c r="AZ66" i="31"/>
  <c r="AZ67" i="31"/>
  <c r="AZ68" i="31"/>
  <c r="AZ69" i="31"/>
  <c r="AZ70" i="31"/>
  <c r="AZ71" i="31"/>
  <c r="AZ72" i="31"/>
  <c r="AZ73" i="31"/>
  <c r="AZ74" i="31"/>
  <c r="AZ75" i="31"/>
  <c r="AZ76" i="31"/>
  <c r="AZ77" i="31"/>
  <c r="AZ78" i="31"/>
  <c r="AZ79" i="31"/>
  <c r="AZ80" i="31"/>
  <c r="AZ81" i="31"/>
  <c r="AZ82" i="31"/>
  <c r="AZ83" i="31"/>
  <c r="AZ84" i="31"/>
  <c r="AZ85" i="31"/>
  <c r="AZ86" i="31"/>
  <c r="AZ87" i="31"/>
  <c r="AZ88" i="31"/>
  <c r="AZ89" i="31"/>
  <c r="AZ90" i="31"/>
  <c r="AZ91" i="31"/>
  <c r="AZ92" i="31"/>
  <c r="AZ93" i="31"/>
  <c r="AZ94" i="31"/>
  <c r="AZ95" i="31"/>
  <c r="AZ96" i="31"/>
  <c r="AZ97" i="31"/>
  <c r="AZ98" i="31"/>
  <c r="AZ99" i="31"/>
  <c r="AZ100" i="31"/>
  <c r="AZ101" i="31"/>
  <c r="AZ102" i="31"/>
  <c r="AZ103" i="31"/>
  <c r="AZ104" i="31"/>
  <c r="AZ105" i="31"/>
  <c r="AZ106" i="31"/>
  <c r="AZ107" i="31"/>
  <c r="AZ108" i="31"/>
  <c r="AZ109" i="31"/>
  <c r="AZ110" i="31"/>
  <c r="AZ111" i="31"/>
  <c r="AZ112" i="31"/>
  <c r="AZ113" i="31"/>
  <c r="AZ114" i="31"/>
  <c r="AZ115" i="31"/>
  <c r="AZ116" i="31"/>
  <c r="AZ117" i="31"/>
  <c r="AZ118" i="31"/>
  <c r="AZ119" i="31"/>
  <c r="AZ120" i="31"/>
  <c r="AZ121" i="31"/>
  <c r="AZ122" i="31"/>
  <c r="AZ123" i="31"/>
  <c r="AZ124" i="31"/>
  <c r="AZ125" i="31"/>
  <c r="AZ126" i="31"/>
  <c r="AZ127" i="31"/>
  <c r="AZ128" i="31"/>
  <c r="AZ129" i="31"/>
  <c r="AZ130" i="31"/>
  <c r="AZ131" i="31"/>
  <c r="AZ132" i="31"/>
  <c r="AZ133" i="31"/>
  <c r="AZ134" i="31"/>
  <c r="AZ135" i="31"/>
  <c r="AZ136" i="31"/>
  <c r="AZ137" i="31"/>
  <c r="AZ138" i="31"/>
  <c r="AZ139" i="31"/>
  <c r="AZ140" i="31"/>
  <c r="AZ141" i="31"/>
  <c r="AZ142" i="31"/>
  <c r="AZ143" i="31"/>
  <c r="AZ144" i="31"/>
  <c r="AZ145" i="31"/>
  <c r="AZ146" i="31"/>
  <c r="AZ147" i="31"/>
  <c r="AZ148" i="31"/>
  <c r="AZ149" i="31"/>
  <c r="AZ150" i="31"/>
  <c r="AZ151" i="31"/>
  <c r="AZ152" i="31"/>
  <c r="AZ153" i="31"/>
  <c r="AZ154" i="31"/>
  <c r="AZ155" i="31"/>
  <c r="AZ156" i="31"/>
  <c r="AZ157" i="31"/>
  <c r="AZ158" i="31"/>
  <c r="AZ159" i="31"/>
  <c r="AZ160" i="31"/>
  <c r="AZ161" i="31"/>
  <c r="AZ162" i="31"/>
  <c r="AZ163" i="31"/>
  <c r="AZ164" i="31"/>
  <c r="AZ165" i="31"/>
  <c r="AZ166" i="31"/>
  <c r="AZ167" i="31"/>
  <c r="AZ168" i="31"/>
  <c r="AZ169" i="31"/>
  <c r="AZ170" i="31"/>
  <c r="AZ171" i="31"/>
  <c r="AZ172" i="31"/>
  <c r="AZ173" i="31"/>
  <c r="AZ174" i="31"/>
  <c r="AZ175" i="31"/>
  <c r="AZ176" i="31"/>
  <c r="AZ177" i="31"/>
  <c r="AZ178" i="31"/>
  <c r="AZ179" i="31"/>
  <c r="AZ180" i="31"/>
  <c r="AZ181" i="31"/>
  <c r="AZ182" i="31"/>
  <c r="AZ183" i="31"/>
  <c r="AZ184" i="31"/>
  <c r="AZ185" i="31"/>
  <c r="AZ186" i="31"/>
  <c r="AZ187" i="31"/>
  <c r="AZ188" i="31"/>
  <c r="AZ189" i="31"/>
  <c r="AZ190" i="31"/>
  <c r="AZ191" i="31"/>
  <c r="AZ192" i="31"/>
  <c r="AZ193" i="31"/>
  <c r="AZ194" i="31"/>
  <c r="AZ195" i="31"/>
  <c r="AZ196" i="31"/>
  <c r="AZ197" i="31"/>
  <c r="AZ198" i="31"/>
  <c r="AZ199" i="31"/>
  <c r="AZ200" i="31"/>
  <c r="AZ201" i="31"/>
  <c r="AZ202" i="31"/>
  <c r="AZ203" i="31"/>
  <c r="AZ204" i="31"/>
  <c r="AZ205" i="31"/>
  <c r="AZ206" i="31"/>
  <c r="AZ207" i="31"/>
  <c r="AZ208" i="31"/>
  <c r="AZ209" i="31"/>
  <c r="AZ210" i="31"/>
  <c r="AZ211" i="31"/>
  <c r="AZ212" i="31"/>
  <c r="AZ213" i="31"/>
  <c r="AZ214" i="31"/>
  <c r="AZ215" i="31"/>
  <c r="AZ216" i="31"/>
  <c r="AZ217" i="31"/>
  <c r="AZ218" i="31"/>
  <c r="AZ219" i="31"/>
  <c r="AZ220" i="31"/>
  <c r="AZ221" i="31"/>
  <c r="AZ222" i="31"/>
  <c r="AZ223" i="31"/>
  <c r="AZ224" i="31"/>
  <c r="AZ225" i="31"/>
  <c r="AZ226" i="31"/>
  <c r="AZ227" i="31"/>
  <c r="AZ228" i="31"/>
  <c r="AZ229" i="31"/>
  <c r="AZ230" i="31"/>
  <c r="AZ231" i="31"/>
  <c r="AZ232" i="31"/>
  <c r="AZ233" i="31"/>
  <c r="AZ234" i="31"/>
  <c r="AZ235" i="31"/>
  <c r="AZ236" i="31"/>
  <c r="AZ237" i="31"/>
  <c r="AZ238" i="31"/>
  <c r="AZ239" i="31"/>
  <c r="AZ240" i="31"/>
  <c r="AZ241" i="31"/>
  <c r="AZ242" i="31"/>
  <c r="AZ243" i="31"/>
  <c r="AZ244" i="31"/>
  <c r="AZ245" i="31"/>
  <c r="AZ246" i="31"/>
  <c r="AZ247" i="31"/>
  <c r="AZ248" i="31"/>
  <c r="AZ249" i="31"/>
  <c r="AZ250" i="31"/>
  <c r="AZ251" i="31"/>
  <c r="AZ252" i="31"/>
  <c r="AZ253" i="31"/>
  <c r="AZ254" i="31"/>
  <c r="AZ255" i="31"/>
  <c r="AZ256" i="31"/>
  <c r="AZ257" i="31"/>
  <c r="AZ258" i="31"/>
  <c r="AZ259" i="31"/>
  <c r="AZ260" i="31"/>
  <c r="AZ261" i="31"/>
  <c r="AZ262" i="31"/>
  <c r="AZ263" i="31"/>
  <c r="AZ264" i="31"/>
  <c r="AZ265" i="31"/>
  <c r="AZ266" i="31"/>
  <c r="AZ267" i="31"/>
  <c r="AZ268" i="31"/>
  <c r="AZ269" i="31"/>
  <c r="AZ270" i="31"/>
  <c r="AZ271" i="31"/>
  <c r="AZ272" i="31"/>
  <c r="AZ273" i="31"/>
  <c r="AZ274" i="31"/>
  <c r="AZ275" i="31"/>
  <c r="AZ276" i="31"/>
  <c r="AZ277" i="31"/>
  <c r="AZ278" i="31"/>
  <c r="AZ279" i="31"/>
  <c r="AZ280" i="31"/>
  <c r="AZ281" i="31"/>
  <c r="AZ282" i="31"/>
  <c r="AZ283" i="31"/>
  <c r="AZ284" i="31"/>
  <c r="AZ285" i="31"/>
  <c r="AZ286" i="31"/>
  <c r="AZ287" i="31"/>
  <c r="AZ288" i="31"/>
  <c r="AZ289" i="31"/>
  <c r="AZ290" i="31"/>
  <c r="AZ291" i="31"/>
  <c r="AZ292" i="31"/>
  <c r="AZ293" i="31"/>
  <c r="AZ294" i="31"/>
  <c r="AZ295" i="31"/>
  <c r="AZ296" i="31"/>
  <c r="AZ297" i="31"/>
  <c r="AZ298" i="31"/>
  <c r="AZ299" i="31"/>
  <c r="AZ300" i="31"/>
  <c r="AZ301" i="31"/>
  <c r="AZ302" i="31"/>
  <c r="AZ303" i="31"/>
  <c r="AZ304" i="31"/>
  <c r="AZ305" i="31"/>
  <c r="AZ306" i="31"/>
  <c r="AZ307" i="31"/>
  <c r="AZ308" i="31"/>
  <c r="AZ309" i="31"/>
  <c r="AZ313" i="31"/>
  <c r="AZ314" i="31"/>
  <c r="AZ315" i="31"/>
  <c r="AZ316" i="31"/>
  <c r="AZ317" i="31"/>
  <c r="AZ318" i="31"/>
  <c r="AZ319" i="31"/>
  <c r="AZ320" i="31"/>
  <c r="AZ321" i="31"/>
  <c r="AZ322" i="31"/>
  <c r="AZ323" i="31"/>
  <c r="AZ324" i="31"/>
  <c r="AZ325" i="31"/>
  <c r="AZ326" i="31"/>
  <c r="AZ328" i="31"/>
  <c r="AZ329" i="31"/>
  <c r="AZ330" i="31"/>
  <c r="AZ331" i="31"/>
  <c r="AZ332" i="31"/>
  <c r="AZ333" i="31"/>
  <c r="AZ334" i="31"/>
  <c r="AZ335" i="31"/>
  <c r="AZ336" i="31"/>
  <c r="AZ337" i="31"/>
  <c r="AZ338" i="31"/>
  <c r="AZ339" i="31"/>
  <c r="AZ340" i="31"/>
  <c r="AZ341" i="31"/>
  <c r="AZ342" i="31"/>
  <c r="AZ343" i="31"/>
  <c r="AZ344" i="31"/>
  <c r="AZ345" i="31"/>
  <c r="AZ346" i="31"/>
  <c r="AZ347" i="31"/>
  <c r="AZ348" i="31"/>
  <c r="AZ349" i="31"/>
  <c r="AZ350" i="31"/>
  <c r="AZ351" i="31"/>
  <c r="AZ352" i="31"/>
  <c r="AZ353" i="31"/>
  <c r="AZ354" i="31"/>
  <c r="AZ355" i="31"/>
  <c r="AZ356" i="31"/>
  <c r="AZ357" i="31"/>
  <c r="AZ358" i="31"/>
  <c r="AZ359" i="31"/>
  <c r="AZ360" i="31"/>
  <c r="AZ361" i="31"/>
  <c r="AZ362" i="31"/>
  <c r="AZ363" i="31"/>
  <c r="AZ364" i="31"/>
  <c r="AZ365" i="31"/>
  <c r="AZ366" i="31"/>
  <c r="AZ367" i="31"/>
  <c r="AZ368" i="31"/>
  <c r="AZ369" i="31"/>
  <c r="AZ370" i="31"/>
  <c r="AZ371" i="31"/>
  <c r="AZ372" i="31"/>
  <c r="AZ373" i="31"/>
  <c r="AZ374" i="31"/>
  <c r="AZ375" i="31"/>
  <c r="AZ376" i="31"/>
  <c r="AZ377" i="31"/>
  <c r="AZ378" i="31"/>
  <c r="AZ379" i="31"/>
  <c r="AZ380" i="31"/>
  <c r="AZ381" i="31"/>
  <c r="AZ382" i="31"/>
  <c r="AZ383" i="31"/>
  <c r="AZ384" i="31"/>
  <c r="AZ385" i="31"/>
  <c r="AZ386" i="31"/>
  <c r="AZ387" i="31"/>
  <c r="AZ388" i="31"/>
  <c r="AZ389" i="31"/>
  <c r="AZ390" i="31"/>
  <c r="AZ391" i="31"/>
  <c r="AZ392" i="31"/>
  <c r="AZ393" i="31"/>
  <c r="AZ394" i="31"/>
  <c r="AZ395" i="31"/>
  <c r="AZ396" i="31"/>
  <c r="AZ397" i="31"/>
  <c r="AZ398" i="31"/>
  <c r="AZ399" i="31"/>
  <c r="AZ400" i="31"/>
  <c r="AZ401" i="31"/>
  <c r="AZ402" i="31"/>
  <c r="AZ403" i="31"/>
  <c r="AZ404" i="31"/>
  <c r="AZ405" i="31"/>
  <c r="AZ406" i="31"/>
  <c r="AZ407" i="31"/>
  <c r="AZ408" i="31"/>
  <c r="AZ409" i="31"/>
  <c r="AZ410" i="31"/>
  <c r="AZ411" i="31"/>
  <c r="AZ412" i="31"/>
  <c r="AZ413" i="31"/>
  <c r="AZ414" i="31"/>
  <c r="AZ415" i="31"/>
  <c r="AZ416" i="31"/>
  <c r="AZ417" i="31"/>
  <c r="AZ418" i="31"/>
  <c r="AZ419" i="31"/>
  <c r="AZ420" i="31"/>
  <c r="AZ421" i="31"/>
  <c r="AZ422" i="31"/>
  <c r="AZ423" i="31"/>
  <c r="AZ424" i="31"/>
  <c r="AZ425" i="31"/>
  <c r="AZ426" i="31"/>
  <c r="AZ427" i="31"/>
  <c r="AZ428" i="31"/>
  <c r="AZ429" i="31"/>
  <c r="AZ430" i="31"/>
  <c r="AZ431" i="31"/>
  <c r="AZ432" i="31"/>
  <c r="AZ433" i="31"/>
  <c r="AZ434" i="31"/>
  <c r="AZ435" i="31"/>
  <c r="AZ436" i="31"/>
  <c r="CN10" i="31"/>
  <c r="CN9" i="31"/>
  <c r="CN8" i="31"/>
  <c r="CN7" i="31"/>
  <c r="CN6" i="31"/>
  <c r="CN5" i="31"/>
  <c r="AY6" i="31"/>
  <c r="AY7" i="31"/>
  <c r="AY8" i="31"/>
  <c r="AY9" i="31"/>
  <c r="AY10" i="31"/>
  <c r="AY11" i="31"/>
  <c r="AY12" i="31"/>
  <c r="AY13" i="31"/>
  <c r="AY14" i="31"/>
  <c r="AY15" i="31"/>
  <c r="AY16" i="31"/>
  <c r="AY17" i="31"/>
  <c r="AY18" i="31"/>
  <c r="AY19" i="31"/>
  <c r="AY20" i="31"/>
  <c r="AY21" i="31"/>
  <c r="AY22" i="31"/>
  <c r="AY23" i="31"/>
  <c r="AY24" i="31"/>
  <c r="AY25" i="31"/>
  <c r="AY26" i="31"/>
  <c r="AY27" i="31"/>
  <c r="AY28" i="31"/>
  <c r="AY29" i="31"/>
  <c r="AY30" i="31"/>
  <c r="AY31" i="31"/>
  <c r="AY32" i="31"/>
  <c r="AY33" i="31"/>
  <c r="AY34" i="31"/>
  <c r="AY35" i="31"/>
  <c r="AY36" i="31"/>
  <c r="AY37" i="31"/>
  <c r="AY38" i="31"/>
  <c r="AY39" i="31"/>
  <c r="AY40" i="31"/>
  <c r="AY41" i="31"/>
  <c r="AY42" i="31"/>
  <c r="AY43" i="31"/>
  <c r="AY44" i="31"/>
  <c r="AY45" i="31"/>
  <c r="AY46" i="31"/>
  <c r="AY47" i="31"/>
  <c r="AY48" i="31"/>
  <c r="AY49" i="31"/>
  <c r="AY50" i="31"/>
  <c r="AY51" i="31"/>
  <c r="AY52" i="31"/>
  <c r="AY53" i="31"/>
  <c r="AY54" i="31"/>
  <c r="AY55" i="31"/>
  <c r="AY56" i="31"/>
  <c r="AY57" i="31"/>
  <c r="AY58" i="31"/>
  <c r="AY59" i="31"/>
  <c r="AY60" i="31"/>
  <c r="AY61" i="31"/>
  <c r="AY62" i="31"/>
  <c r="AY63" i="31"/>
  <c r="AY64" i="31"/>
  <c r="AY65" i="31"/>
  <c r="AY66" i="31"/>
  <c r="AY67" i="31"/>
  <c r="AY68" i="31"/>
  <c r="AY69" i="31"/>
  <c r="AY70" i="31"/>
  <c r="AY71" i="31"/>
  <c r="AY72" i="31"/>
  <c r="AY73" i="31"/>
  <c r="AY74" i="31"/>
  <c r="AY75" i="31"/>
  <c r="AY76" i="31"/>
  <c r="AY77" i="31"/>
  <c r="AY78" i="31"/>
  <c r="AY79" i="31"/>
  <c r="AY80" i="31"/>
  <c r="AY81" i="31"/>
  <c r="AY82" i="31"/>
  <c r="AY83" i="31"/>
  <c r="AY84" i="31"/>
  <c r="AY85" i="31"/>
  <c r="AY86" i="31"/>
  <c r="AY87" i="31"/>
  <c r="AY88" i="31"/>
  <c r="AY89" i="31"/>
  <c r="AY90" i="31"/>
  <c r="AY91" i="31"/>
  <c r="AY92" i="31"/>
  <c r="AY93" i="31"/>
  <c r="AY94" i="31"/>
  <c r="AY95" i="31"/>
  <c r="AY96" i="31"/>
  <c r="AY97" i="31"/>
  <c r="AY98" i="31"/>
  <c r="AY99" i="31"/>
  <c r="AY100" i="31"/>
  <c r="AY101" i="31"/>
  <c r="AY102" i="31"/>
  <c r="AY103" i="31"/>
  <c r="AY104" i="31"/>
  <c r="AY105" i="31"/>
  <c r="AY106" i="31"/>
  <c r="AY107" i="31"/>
  <c r="AY108" i="31"/>
  <c r="AY109" i="31"/>
  <c r="AY110" i="31"/>
  <c r="AY111" i="31"/>
  <c r="AY112" i="31"/>
  <c r="AY113" i="31"/>
  <c r="AY114" i="31"/>
  <c r="AY115" i="31"/>
  <c r="AY116" i="31"/>
  <c r="AY117" i="31"/>
  <c r="AY118" i="31"/>
  <c r="AY119" i="31"/>
  <c r="AY120" i="31"/>
  <c r="AY121" i="31"/>
  <c r="AY122" i="31"/>
  <c r="AY123" i="31"/>
  <c r="AY124" i="31"/>
  <c r="AY125" i="31"/>
  <c r="AY126" i="31"/>
  <c r="AY127" i="31"/>
  <c r="AY128" i="31"/>
  <c r="AY129" i="31"/>
  <c r="AY130" i="31"/>
  <c r="AY131" i="31"/>
  <c r="AY132" i="31"/>
  <c r="AY133" i="31"/>
  <c r="AY134" i="31"/>
  <c r="AY135" i="31"/>
  <c r="AY136" i="31"/>
  <c r="AY137" i="31"/>
  <c r="AY138" i="31"/>
  <c r="AY139" i="31"/>
  <c r="AY140" i="31"/>
  <c r="AY141" i="31"/>
  <c r="AY142" i="31"/>
  <c r="AY143" i="31"/>
  <c r="AY144" i="31"/>
  <c r="AY145" i="31"/>
  <c r="AY146" i="31"/>
  <c r="AY147" i="31"/>
  <c r="AY148" i="31"/>
  <c r="AY149" i="31"/>
  <c r="AY150" i="31"/>
  <c r="AY151" i="31"/>
  <c r="AY152" i="31"/>
  <c r="AY153" i="31"/>
  <c r="AY154" i="31"/>
  <c r="AY155" i="31"/>
  <c r="AY156" i="31"/>
  <c r="AY157" i="31"/>
  <c r="AY158" i="31"/>
  <c r="AY159" i="31"/>
  <c r="AY160" i="31"/>
  <c r="AY161" i="31"/>
  <c r="AY162" i="31"/>
  <c r="AY163" i="31"/>
  <c r="AY164" i="31"/>
  <c r="AY165" i="31"/>
  <c r="AY166" i="31"/>
  <c r="AY167" i="31"/>
  <c r="AY168" i="31"/>
  <c r="AY169" i="31"/>
  <c r="AY170" i="31"/>
  <c r="AY171" i="31"/>
  <c r="AY172" i="31"/>
  <c r="AY173" i="31"/>
  <c r="AY174" i="31"/>
  <c r="AY175" i="31"/>
  <c r="AY176" i="31"/>
  <c r="AY177" i="31"/>
  <c r="AY178" i="31"/>
  <c r="AY179" i="31"/>
  <c r="AY180" i="31"/>
  <c r="AY181" i="31"/>
  <c r="AY182" i="31"/>
  <c r="AY183" i="31"/>
  <c r="AY184" i="31"/>
  <c r="AY185" i="31"/>
  <c r="AY186" i="31"/>
  <c r="AY187" i="31"/>
  <c r="AY188" i="31"/>
  <c r="AY189" i="31"/>
  <c r="AY190" i="31"/>
  <c r="AY191" i="31"/>
  <c r="AY192" i="31"/>
  <c r="AY193" i="31"/>
  <c r="AY194" i="31"/>
  <c r="AY195" i="31"/>
  <c r="AY196" i="31"/>
  <c r="AY197" i="31"/>
  <c r="AY198" i="31"/>
  <c r="AY199" i="31"/>
  <c r="AY200" i="31"/>
  <c r="AY201" i="31"/>
  <c r="AY202" i="31"/>
  <c r="AY203" i="31"/>
  <c r="AY204" i="31"/>
  <c r="AY205" i="31"/>
  <c r="AY206" i="31"/>
  <c r="AY207" i="31"/>
  <c r="AY208" i="31"/>
  <c r="AY209" i="31"/>
  <c r="AY210" i="31"/>
  <c r="AY211" i="31"/>
  <c r="AY212" i="31"/>
  <c r="AY213" i="31"/>
  <c r="AY214" i="31"/>
  <c r="AY215" i="31"/>
  <c r="AY216" i="31"/>
  <c r="AY217" i="31"/>
  <c r="AY218" i="31"/>
  <c r="AY219" i="31"/>
  <c r="AY220" i="31"/>
  <c r="AY221" i="31"/>
  <c r="AY222" i="31"/>
  <c r="AY223" i="31"/>
  <c r="AY224" i="31"/>
  <c r="AY225" i="31"/>
  <c r="AY226" i="31"/>
  <c r="AY227" i="31"/>
  <c r="AY228" i="31"/>
  <c r="AY229" i="31"/>
  <c r="AY230" i="31"/>
  <c r="AY231" i="31"/>
  <c r="AY232" i="31"/>
  <c r="AY233" i="31"/>
  <c r="AY234" i="31"/>
  <c r="AY235" i="31"/>
  <c r="AY236" i="31"/>
  <c r="AY237" i="31"/>
  <c r="AY238" i="31"/>
  <c r="AY239" i="31"/>
  <c r="AY240" i="31"/>
  <c r="AY241" i="31"/>
  <c r="AY242" i="31"/>
  <c r="AY243" i="31"/>
  <c r="AY244" i="31"/>
  <c r="AY245" i="31"/>
  <c r="AY246" i="31"/>
  <c r="AY247" i="31"/>
  <c r="AY248" i="31"/>
  <c r="AY249" i="31"/>
  <c r="AY250" i="31"/>
  <c r="AY251" i="31"/>
  <c r="AY252" i="31"/>
  <c r="AY253" i="31"/>
  <c r="AY254" i="31"/>
  <c r="AY255" i="31"/>
  <c r="AY256" i="31"/>
  <c r="AY257" i="31"/>
  <c r="AY258" i="31"/>
  <c r="AY259" i="31"/>
  <c r="AY260" i="31"/>
  <c r="AY261" i="31"/>
  <c r="AY262" i="31"/>
  <c r="AY263" i="31"/>
  <c r="AY264" i="31"/>
  <c r="AY265" i="31"/>
  <c r="AY266" i="31"/>
  <c r="AY267" i="31"/>
  <c r="AY268" i="31"/>
  <c r="AY269" i="31"/>
  <c r="AY270" i="31"/>
  <c r="AY271" i="31"/>
  <c r="AY272" i="31"/>
  <c r="AY273" i="31"/>
  <c r="AY274" i="31"/>
  <c r="AY275" i="31"/>
  <c r="AY276" i="31"/>
  <c r="AY277" i="31"/>
  <c r="AY278" i="31"/>
  <c r="AY279" i="31"/>
  <c r="AY280" i="31"/>
  <c r="AY281" i="31"/>
  <c r="AY282" i="31"/>
  <c r="AY283" i="31"/>
  <c r="AY284" i="31"/>
  <c r="AY285" i="31"/>
  <c r="AY286" i="31"/>
  <c r="AY287" i="31"/>
  <c r="AY288" i="31"/>
  <c r="AY289" i="31"/>
  <c r="AY290" i="31"/>
  <c r="AY291" i="31"/>
  <c r="AY292" i="31"/>
  <c r="AY293" i="31"/>
  <c r="AY294" i="31"/>
  <c r="AY295" i="31"/>
  <c r="AY296" i="31"/>
  <c r="AY297" i="31"/>
  <c r="AY298" i="31"/>
  <c r="AY299" i="31"/>
  <c r="AY300" i="31"/>
  <c r="AY301" i="31"/>
  <c r="AY302" i="31"/>
  <c r="AY303" i="31"/>
  <c r="AY304" i="31"/>
  <c r="AY305" i="31"/>
  <c r="AY306" i="31"/>
  <c r="AY307" i="31"/>
  <c r="AY308" i="31"/>
  <c r="AY309" i="31"/>
  <c r="AY313" i="31"/>
  <c r="AY314" i="31"/>
  <c r="AY315" i="31"/>
  <c r="AY316" i="31"/>
  <c r="AY317" i="31"/>
  <c r="AY318" i="31"/>
  <c r="AY319" i="31"/>
  <c r="AY320" i="31"/>
  <c r="AY321" i="31"/>
  <c r="AY322" i="31"/>
  <c r="AY323" i="31"/>
  <c r="AY324" i="31"/>
  <c r="AY325" i="31"/>
  <c r="AY326" i="31"/>
  <c r="AY328" i="31"/>
  <c r="AY329" i="31"/>
  <c r="AY330" i="31"/>
  <c r="AY331" i="31"/>
  <c r="AY332" i="31"/>
  <c r="AY333" i="31"/>
  <c r="AY334" i="31"/>
  <c r="AY335" i="31"/>
  <c r="AY336" i="31"/>
  <c r="AY337" i="31"/>
  <c r="AY338" i="31"/>
  <c r="AY339" i="31"/>
  <c r="AY340" i="31"/>
  <c r="AY341" i="31"/>
  <c r="AY342" i="31"/>
  <c r="AY343" i="31"/>
  <c r="AY344" i="31"/>
  <c r="AY345" i="31"/>
  <c r="AY346" i="31"/>
  <c r="AY347" i="31"/>
  <c r="AY348" i="31"/>
  <c r="AY349" i="31"/>
  <c r="AY350" i="31"/>
  <c r="AY351" i="31"/>
  <c r="AY352" i="31"/>
  <c r="AY353" i="31"/>
  <c r="AY354" i="31"/>
  <c r="AY355" i="31"/>
  <c r="AY356" i="31"/>
  <c r="AY357" i="31"/>
  <c r="AY358" i="31"/>
  <c r="AY359" i="31"/>
  <c r="AY360" i="31"/>
  <c r="AY361" i="31"/>
  <c r="AY362" i="31"/>
  <c r="AY363" i="31"/>
  <c r="AY364" i="31"/>
  <c r="AY365" i="31"/>
  <c r="AY366" i="31"/>
  <c r="AY367" i="31"/>
  <c r="AY368" i="31"/>
  <c r="AY369" i="31"/>
  <c r="AY370" i="31"/>
  <c r="AY371" i="31"/>
  <c r="AY372" i="31"/>
  <c r="AY373" i="31"/>
  <c r="AY374" i="31"/>
  <c r="AY375" i="31"/>
  <c r="AY376" i="31"/>
  <c r="AY377" i="31"/>
  <c r="AY378" i="31"/>
  <c r="AY379" i="31"/>
  <c r="AY380" i="31"/>
  <c r="AY381" i="31"/>
  <c r="AY382" i="31"/>
  <c r="AY383" i="31"/>
  <c r="AY384" i="31"/>
  <c r="AY385" i="31"/>
  <c r="AY386" i="31"/>
  <c r="AY387" i="31"/>
  <c r="AY388" i="31"/>
  <c r="AY389" i="31"/>
  <c r="AY390" i="31"/>
  <c r="AY391" i="31"/>
  <c r="AY392" i="31"/>
  <c r="AY393" i="31"/>
  <c r="AY394" i="31"/>
  <c r="AY395" i="31"/>
  <c r="AY396" i="31"/>
  <c r="AY397" i="31"/>
  <c r="AY398" i="31"/>
  <c r="AY399" i="31"/>
  <c r="AY400" i="31"/>
  <c r="AY401" i="31"/>
  <c r="AY402" i="31"/>
  <c r="AY403" i="31"/>
  <c r="AY404" i="31"/>
  <c r="AY405" i="31"/>
  <c r="AY406" i="31"/>
  <c r="AY407" i="31"/>
  <c r="AY408" i="31"/>
  <c r="AY409" i="31"/>
  <c r="AY410" i="31"/>
  <c r="AY411" i="31"/>
  <c r="AY412" i="31"/>
  <c r="AY413" i="31"/>
  <c r="AY414" i="31"/>
  <c r="AY415" i="31"/>
  <c r="AY416" i="31"/>
  <c r="AY417" i="31"/>
  <c r="AY418" i="31"/>
  <c r="AY419" i="31"/>
  <c r="AY420" i="31"/>
  <c r="AY421" i="31"/>
  <c r="AY422" i="31"/>
  <c r="AY423" i="31"/>
  <c r="AY424" i="31"/>
  <c r="AY425" i="31"/>
  <c r="AY426" i="31"/>
  <c r="AY427" i="31"/>
  <c r="AY428" i="31"/>
  <c r="AY429" i="31"/>
  <c r="AY430" i="31"/>
  <c r="AY431" i="31"/>
  <c r="AY432" i="31"/>
  <c r="AY433" i="31"/>
  <c r="AY434" i="31"/>
  <c r="AY435" i="31"/>
  <c r="AY436" i="31"/>
  <c r="CG10" i="31"/>
  <c r="CG9" i="31"/>
  <c r="CG8" i="31"/>
  <c r="CG7" i="31"/>
  <c r="CG6" i="31"/>
  <c r="CG5" i="31"/>
  <c r="AE6" i="31"/>
  <c r="AE7" i="31"/>
  <c r="AE8" i="31"/>
  <c r="AE9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25" i="31"/>
  <c r="AE26" i="31"/>
  <c r="AE27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40" i="31"/>
  <c r="AE41" i="31"/>
  <c r="AE42" i="31"/>
  <c r="AE43" i="31"/>
  <c r="AE44" i="31"/>
  <c r="AE45" i="31"/>
  <c r="AE46" i="31"/>
  <c r="AE47" i="31"/>
  <c r="AE48" i="31"/>
  <c r="AE49" i="31"/>
  <c r="AE50" i="31"/>
  <c r="AE51" i="31"/>
  <c r="AE52" i="31"/>
  <c r="AE53" i="31"/>
  <c r="AE54" i="31"/>
  <c r="AE55" i="31"/>
  <c r="AE56" i="31"/>
  <c r="AE57" i="31"/>
  <c r="AE58" i="31"/>
  <c r="AE59" i="31"/>
  <c r="AE60" i="31"/>
  <c r="AE61" i="31"/>
  <c r="AE62" i="31"/>
  <c r="AE63" i="31"/>
  <c r="AE64" i="31"/>
  <c r="AE65" i="31"/>
  <c r="AE66" i="31"/>
  <c r="AE67" i="31"/>
  <c r="AE68" i="31"/>
  <c r="AE69" i="31"/>
  <c r="AE70" i="31"/>
  <c r="AE71" i="31"/>
  <c r="AE72" i="31"/>
  <c r="AE73" i="31"/>
  <c r="AE74" i="31"/>
  <c r="AE75" i="31"/>
  <c r="AE76" i="31"/>
  <c r="AE77" i="31"/>
  <c r="AE78" i="31"/>
  <c r="AE79" i="31"/>
  <c r="AE80" i="31"/>
  <c r="AE81" i="31"/>
  <c r="AE82" i="31"/>
  <c r="AE83" i="31"/>
  <c r="AE84" i="31"/>
  <c r="AE85" i="31"/>
  <c r="AE86" i="31"/>
  <c r="AE87" i="31"/>
  <c r="AE88" i="31"/>
  <c r="AE89" i="31"/>
  <c r="AE90" i="31"/>
  <c r="AE91" i="31"/>
  <c r="AE92" i="31"/>
  <c r="AE93" i="31"/>
  <c r="AE94" i="31"/>
  <c r="AE95" i="31"/>
  <c r="AE96" i="31"/>
  <c r="AE97" i="31"/>
  <c r="AE98" i="31"/>
  <c r="AE99" i="31"/>
  <c r="AE100" i="31"/>
  <c r="AE101" i="31"/>
  <c r="AE102" i="31"/>
  <c r="AE103" i="31"/>
  <c r="AE104" i="31"/>
  <c r="AE105" i="31"/>
  <c r="AE106" i="31"/>
  <c r="AE107" i="31"/>
  <c r="AE108" i="31"/>
  <c r="AE109" i="31"/>
  <c r="AE110" i="31"/>
  <c r="AE111" i="31"/>
  <c r="AE112" i="31"/>
  <c r="AE113" i="31"/>
  <c r="AE114" i="31"/>
  <c r="AE115" i="31"/>
  <c r="AE116" i="31"/>
  <c r="AE117" i="31"/>
  <c r="AE118" i="31"/>
  <c r="AE119" i="31"/>
  <c r="AE120" i="31"/>
  <c r="AE121" i="31"/>
  <c r="AE122" i="31"/>
  <c r="AE123" i="31"/>
  <c r="AE124" i="31"/>
  <c r="AE125" i="31"/>
  <c r="AE126" i="31"/>
  <c r="AE127" i="31"/>
  <c r="AE128" i="31"/>
  <c r="AE129" i="31"/>
  <c r="AE130" i="31"/>
  <c r="AE131" i="31"/>
  <c r="AE132" i="31"/>
  <c r="AE133" i="31"/>
  <c r="AE134" i="31"/>
  <c r="AE135" i="31"/>
  <c r="AE136" i="31"/>
  <c r="AE137" i="31"/>
  <c r="AE138" i="31"/>
  <c r="AE139" i="31"/>
  <c r="AE140" i="31"/>
  <c r="AE141" i="31"/>
  <c r="AE142" i="31"/>
  <c r="AE143" i="31"/>
  <c r="AE144" i="31"/>
  <c r="AE145" i="31"/>
  <c r="AE146" i="31"/>
  <c r="AE147" i="31"/>
  <c r="AE148" i="31"/>
  <c r="AE149" i="31"/>
  <c r="AE150" i="31"/>
  <c r="AE151" i="31"/>
  <c r="AE152" i="31"/>
  <c r="AE153" i="31"/>
  <c r="AE154" i="31"/>
  <c r="AE155" i="31"/>
  <c r="AE156" i="31"/>
  <c r="AE157" i="31"/>
  <c r="AE158" i="31"/>
  <c r="AE159" i="31"/>
  <c r="AE160" i="31"/>
  <c r="AE161" i="31"/>
  <c r="AE162" i="31"/>
  <c r="AE163" i="31"/>
  <c r="AE164" i="31"/>
  <c r="AE165" i="31"/>
  <c r="AE166" i="31"/>
  <c r="AE167" i="31"/>
  <c r="AE168" i="31"/>
  <c r="AE169" i="31"/>
  <c r="AE170" i="31"/>
  <c r="AE171" i="31"/>
  <c r="AE172" i="31"/>
  <c r="AE173" i="31"/>
  <c r="AE174" i="31"/>
  <c r="AE175" i="31"/>
  <c r="AE176" i="31"/>
  <c r="AE177" i="31"/>
  <c r="AE178" i="31"/>
  <c r="AE179" i="31"/>
  <c r="AE180" i="31"/>
  <c r="AE181" i="31"/>
  <c r="AE182" i="31"/>
  <c r="AE183" i="31"/>
  <c r="AE184" i="31"/>
  <c r="AE185" i="31"/>
  <c r="AE186" i="31"/>
  <c r="AE187" i="31"/>
  <c r="AE188" i="31"/>
  <c r="AE189" i="31"/>
  <c r="AE190" i="31"/>
  <c r="AE191" i="31"/>
  <c r="AE192" i="31"/>
  <c r="AE193" i="31"/>
  <c r="AE194" i="31"/>
  <c r="AE195" i="31"/>
  <c r="AE196" i="31"/>
  <c r="AE197" i="31"/>
  <c r="AE198" i="31"/>
  <c r="AE199" i="31"/>
  <c r="AE200" i="31"/>
  <c r="AE201" i="31"/>
  <c r="AE202" i="31"/>
  <c r="AE203" i="31"/>
  <c r="AE204" i="31"/>
  <c r="AE205" i="31"/>
  <c r="AE206" i="31"/>
  <c r="AE207" i="31"/>
  <c r="AE208" i="31"/>
  <c r="AE209" i="31"/>
  <c r="AE210" i="31"/>
  <c r="AE211" i="31"/>
  <c r="AE212" i="31"/>
  <c r="AE213" i="31"/>
  <c r="AE214" i="31"/>
  <c r="AE215" i="31"/>
  <c r="AE216" i="31"/>
  <c r="AE217" i="31"/>
  <c r="AE218" i="31"/>
  <c r="AE219" i="31"/>
  <c r="AE220" i="31"/>
  <c r="AE221" i="31"/>
  <c r="AE222" i="31"/>
  <c r="AE223" i="31"/>
  <c r="AE224" i="31"/>
  <c r="AE225" i="31"/>
  <c r="AE226" i="31"/>
  <c r="AE227" i="31"/>
  <c r="AE228" i="31"/>
  <c r="AE229" i="31"/>
  <c r="AE230" i="31"/>
  <c r="AE231" i="31"/>
  <c r="AE232" i="31"/>
  <c r="AE233" i="31"/>
  <c r="AE234" i="31"/>
  <c r="AE235" i="31"/>
  <c r="AE236" i="31"/>
  <c r="AE237" i="31"/>
  <c r="AE238" i="31"/>
  <c r="AE239" i="31"/>
  <c r="AE240" i="31"/>
  <c r="AE241" i="31"/>
  <c r="AE242" i="31"/>
  <c r="AE243" i="31"/>
  <c r="AE244" i="31"/>
  <c r="AE245" i="31"/>
  <c r="AE246" i="31"/>
  <c r="AE247" i="31"/>
  <c r="AE248" i="31"/>
  <c r="AE249" i="31"/>
  <c r="AE250" i="31"/>
  <c r="AE251" i="31"/>
  <c r="AE252" i="31"/>
  <c r="AE253" i="31"/>
  <c r="AE254" i="31"/>
  <c r="AE255" i="31"/>
  <c r="AE256" i="31"/>
  <c r="AE257" i="31"/>
  <c r="AE258" i="31"/>
  <c r="AE259" i="31"/>
  <c r="AE260" i="31"/>
  <c r="AE261" i="31"/>
  <c r="AE262" i="31"/>
  <c r="AE263" i="31"/>
  <c r="AE264" i="31"/>
  <c r="AE265" i="31"/>
  <c r="AE266" i="31"/>
  <c r="AE267" i="31"/>
  <c r="AE268" i="31"/>
  <c r="AE269" i="31"/>
  <c r="AE270" i="31"/>
  <c r="AE271" i="31"/>
  <c r="AE272" i="31"/>
  <c r="AE273" i="31"/>
  <c r="AE274" i="31"/>
  <c r="AE275" i="31"/>
  <c r="AE276" i="31"/>
  <c r="AE277" i="31"/>
  <c r="AE278" i="31"/>
  <c r="AE279" i="31"/>
  <c r="AE280" i="31"/>
  <c r="AE281" i="31"/>
  <c r="AE282" i="31"/>
  <c r="AE283" i="31"/>
  <c r="AE284" i="31"/>
  <c r="AE285" i="31"/>
  <c r="AE286" i="31"/>
  <c r="AE287" i="31"/>
  <c r="AE288" i="31"/>
  <c r="AE289" i="31"/>
  <c r="AE290" i="31"/>
  <c r="AE291" i="31"/>
  <c r="AE292" i="31"/>
  <c r="AE293" i="31"/>
  <c r="AE294" i="31"/>
  <c r="AE295" i="31"/>
  <c r="AE296" i="31"/>
  <c r="AE297" i="31"/>
  <c r="AE298" i="31"/>
  <c r="AE299" i="31"/>
  <c r="AE300" i="31"/>
  <c r="AE301" i="31"/>
  <c r="AE302" i="31"/>
  <c r="AE303" i="31"/>
  <c r="AE304" i="31"/>
  <c r="AE305" i="31"/>
  <c r="AE306" i="31"/>
  <c r="AE307" i="31"/>
  <c r="AE308" i="31"/>
  <c r="AE309" i="31"/>
  <c r="AE313" i="31"/>
  <c r="AE314" i="31"/>
  <c r="AE315" i="31"/>
  <c r="AE316" i="31"/>
  <c r="AE317" i="31"/>
  <c r="AE318" i="31"/>
  <c r="AE319" i="31"/>
  <c r="AE320" i="31"/>
  <c r="AE321" i="31"/>
  <c r="AE322" i="31"/>
  <c r="AE323" i="31"/>
  <c r="AE324" i="31"/>
  <c r="AE325" i="31"/>
  <c r="AE326" i="31"/>
  <c r="AE328" i="31"/>
  <c r="AE329" i="31"/>
  <c r="AE330" i="31"/>
  <c r="AE331" i="31"/>
  <c r="AE332" i="31"/>
  <c r="AE333" i="31"/>
  <c r="AE334" i="31"/>
  <c r="AE335" i="31"/>
  <c r="AE336" i="31"/>
  <c r="AE337" i="31"/>
  <c r="AE338" i="31"/>
  <c r="AE339" i="31"/>
  <c r="AE340" i="31"/>
  <c r="AE341" i="31"/>
  <c r="AE342" i="31"/>
  <c r="AE343" i="31"/>
  <c r="AE344" i="31"/>
  <c r="AE345" i="31"/>
  <c r="AE346" i="31"/>
  <c r="AE347" i="31"/>
  <c r="AE348" i="31"/>
  <c r="AE349" i="31"/>
  <c r="AE350" i="31"/>
  <c r="AE351" i="31"/>
  <c r="AE352" i="31"/>
  <c r="AE353" i="31"/>
  <c r="AE354" i="31"/>
  <c r="AE355" i="31"/>
  <c r="AE356" i="31"/>
  <c r="AE357" i="31"/>
  <c r="AE358" i="31"/>
  <c r="AE359" i="31"/>
  <c r="AE360" i="31"/>
  <c r="AE361" i="31"/>
  <c r="AE362" i="31"/>
  <c r="AE363" i="31"/>
  <c r="AE364" i="31"/>
  <c r="AE365" i="31"/>
  <c r="AE366" i="31"/>
  <c r="AE367" i="31"/>
  <c r="AE368" i="31"/>
  <c r="AE369" i="31"/>
  <c r="AE370" i="31"/>
  <c r="AE371" i="31"/>
  <c r="AE372" i="31"/>
  <c r="AE373" i="31"/>
  <c r="AE374" i="31"/>
  <c r="AE375" i="31"/>
  <c r="AE376" i="31"/>
  <c r="AE377" i="31"/>
  <c r="AE378" i="31"/>
  <c r="AE379" i="31"/>
  <c r="AE380" i="31"/>
  <c r="AE381" i="31"/>
  <c r="AE382" i="31"/>
  <c r="AE383" i="31"/>
  <c r="AE384" i="31"/>
  <c r="AE385" i="31"/>
  <c r="AE386" i="31"/>
  <c r="AE387" i="31"/>
  <c r="AE388" i="31"/>
  <c r="AE389" i="31"/>
  <c r="AE390" i="31"/>
  <c r="AE391" i="31"/>
  <c r="AE392" i="31"/>
  <c r="AE393" i="31"/>
  <c r="AE394" i="31"/>
  <c r="AE395" i="31"/>
  <c r="AE396" i="31"/>
  <c r="AE397" i="31"/>
  <c r="AE398" i="31"/>
  <c r="AE399" i="31"/>
  <c r="AE400" i="31"/>
  <c r="AE401" i="31"/>
  <c r="AE402" i="31"/>
  <c r="AE403" i="31"/>
  <c r="AE404" i="31"/>
  <c r="AE405" i="31"/>
  <c r="AE406" i="31"/>
  <c r="AE407" i="31"/>
  <c r="AE408" i="31"/>
  <c r="AE409" i="31"/>
  <c r="AE410" i="31"/>
  <c r="AE411" i="31"/>
  <c r="AE412" i="31"/>
  <c r="AE413" i="31"/>
  <c r="AE414" i="31"/>
  <c r="AE415" i="31"/>
  <c r="AE416" i="31"/>
  <c r="AE417" i="31"/>
  <c r="AE418" i="31"/>
  <c r="AE419" i="31"/>
  <c r="AE420" i="31"/>
  <c r="AE421" i="31"/>
  <c r="AE422" i="31"/>
  <c r="AE423" i="31"/>
  <c r="AE424" i="31"/>
  <c r="AE425" i="31"/>
  <c r="AE426" i="31"/>
  <c r="AE427" i="31"/>
  <c r="AE428" i="31"/>
  <c r="AE429" i="31"/>
  <c r="AE430" i="31"/>
  <c r="AE431" i="31"/>
  <c r="AE432" i="31"/>
  <c r="AE433" i="31"/>
  <c r="AE434" i="31"/>
  <c r="AE435" i="31"/>
  <c r="AE436" i="31"/>
  <c r="BX10" i="31"/>
  <c r="BX9" i="31"/>
  <c r="BX8" i="31"/>
  <c r="BX7" i="31"/>
  <c r="BX6" i="31"/>
  <c r="BX5" i="31"/>
  <c r="AD6" i="31"/>
  <c r="AD7" i="31"/>
  <c r="AD8" i="31"/>
  <c r="AD9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25" i="31"/>
  <c r="AD26" i="31"/>
  <c r="AD27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7" i="31"/>
  <c r="AD48" i="31"/>
  <c r="AD49" i="31"/>
  <c r="AD50" i="31"/>
  <c r="AD51" i="31"/>
  <c r="AD52" i="31"/>
  <c r="AD53" i="31"/>
  <c r="AD54" i="31"/>
  <c r="AD55" i="31"/>
  <c r="AD56" i="31"/>
  <c r="AD57" i="31"/>
  <c r="AD58" i="31"/>
  <c r="AD59" i="31"/>
  <c r="AD60" i="31"/>
  <c r="AD61" i="31"/>
  <c r="AD62" i="31"/>
  <c r="AD63" i="31"/>
  <c r="AD64" i="31"/>
  <c r="AD65" i="31"/>
  <c r="AD66" i="31"/>
  <c r="AD67" i="31"/>
  <c r="AD68" i="31"/>
  <c r="AD69" i="31"/>
  <c r="AD70" i="31"/>
  <c r="AD71" i="31"/>
  <c r="AD72" i="31"/>
  <c r="AD73" i="31"/>
  <c r="AD74" i="31"/>
  <c r="AD75" i="31"/>
  <c r="AD76" i="31"/>
  <c r="AD77" i="31"/>
  <c r="AD78" i="31"/>
  <c r="AD79" i="31"/>
  <c r="AD80" i="31"/>
  <c r="AD81" i="31"/>
  <c r="AD82" i="31"/>
  <c r="AD83" i="31"/>
  <c r="AD84" i="31"/>
  <c r="AD85" i="31"/>
  <c r="AD86" i="31"/>
  <c r="AD87" i="31"/>
  <c r="AD88" i="31"/>
  <c r="AD89" i="31"/>
  <c r="AD90" i="31"/>
  <c r="AD91" i="31"/>
  <c r="AD92" i="31"/>
  <c r="AD93" i="31"/>
  <c r="AD94" i="31"/>
  <c r="AD95" i="31"/>
  <c r="AD96" i="31"/>
  <c r="AD97" i="31"/>
  <c r="AD98" i="31"/>
  <c r="AD99" i="31"/>
  <c r="AD100" i="31"/>
  <c r="AD101" i="31"/>
  <c r="AD102" i="31"/>
  <c r="AD103" i="31"/>
  <c r="AD104" i="31"/>
  <c r="AD105" i="31"/>
  <c r="AD106" i="31"/>
  <c r="AD107" i="31"/>
  <c r="AD108" i="31"/>
  <c r="AD109" i="31"/>
  <c r="AD110" i="31"/>
  <c r="AD111" i="31"/>
  <c r="AD112" i="31"/>
  <c r="AD113" i="31"/>
  <c r="AD114" i="31"/>
  <c r="AD115" i="31"/>
  <c r="AD116" i="31"/>
  <c r="AD117" i="31"/>
  <c r="AD118" i="31"/>
  <c r="AD119" i="31"/>
  <c r="AD120" i="31"/>
  <c r="AD121" i="31"/>
  <c r="AD122" i="31"/>
  <c r="AD123" i="31"/>
  <c r="AD124" i="31"/>
  <c r="AD125" i="31"/>
  <c r="AD126" i="31"/>
  <c r="AD127" i="31"/>
  <c r="AD128" i="31"/>
  <c r="AD129" i="31"/>
  <c r="AD130" i="31"/>
  <c r="AD131" i="31"/>
  <c r="AD132" i="31"/>
  <c r="AD133" i="31"/>
  <c r="AD134" i="31"/>
  <c r="AD135" i="31"/>
  <c r="AD136" i="31"/>
  <c r="AD137" i="31"/>
  <c r="AD138" i="31"/>
  <c r="AD139" i="31"/>
  <c r="AD140" i="31"/>
  <c r="AD141" i="31"/>
  <c r="AD142" i="31"/>
  <c r="AD143" i="31"/>
  <c r="AD144" i="31"/>
  <c r="AD145" i="31"/>
  <c r="AD146" i="31"/>
  <c r="AD147" i="31"/>
  <c r="AD148" i="31"/>
  <c r="AD149" i="31"/>
  <c r="AD150" i="31"/>
  <c r="AD151" i="31"/>
  <c r="AD152" i="31"/>
  <c r="AD153" i="31"/>
  <c r="AD154" i="31"/>
  <c r="AD155" i="31"/>
  <c r="AD156" i="31"/>
  <c r="AD157" i="31"/>
  <c r="AD158" i="31"/>
  <c r="AD159" i="31"/>
  <c r="AD160" i="31"/>
  <c r="AD161" i="31"/>
  <c r="AD162" i="31"/>
  <c r="AD163" i="31"/>
  <c r="AD164" i="31"/>
  <c r="AD165" i="31"/>
  <c r="AD166" i="31"/>
  <c r="AD167" i="31"/>
  <c r="AD168" i="31"/>
  <c r="AD169" i="31"/>
  <c r="AD170" i="31"/>
  <c r="AD171" i="31"/>
  <c r="AD172" i="31"/>
  <c r="AD173" i="31"/>
  <c r="AD174" i="31"/>
  <c r="AD175" i="31"/>
  <c r="AD176" i="31"/>
  <c r="AD177" i="31"/>
  <c r="AD178" i="31"/>
  <c r="AD179" i="31"/>
  <c r="AD180" i="31"/>
  <c r="AD181" i="31"/>
  <c r="AD182" i="31"/>
  <c r="AD183" i="31"/>
  <c r="AD184" i="31"/>
  <c r="AD185" i="31"/>
  <c r="AD186" i="31"/>
  <c r="AD187" i="31"/>
  <c r="AD188" i="31"/>
  <c r="AD189" i="31"/>
  <c r="AD190" i="31"/>
  <c r="AD191" i="31"/>
  <c r="AD192" i="31"/>
  <c r="AD193" i="31"/>
  <c r="AD194" i="31"/>
  <c r="AD195" i="31"/>
  <c r="AD196" i="31"/>
  <c r="AD197" i="31"/>
  <c r="AD198" i="31"/>
  <c r="AD199" i="31"/>
  <c r="AD200" i="31"/>
  <c r="AD201" i="31"/>
  <c r="AD202" i="31"/>
  <c r="AD203" i="31"/>
  <c r="AD204" i="31"/>
  <c r="AD205" i="31"/>
  <c r="AD206" i="31"/>
  <c r="AD207" i="31"/>
  <c r="AD208" i="31"/>
  <c r="AD209" i="31"/>
  <c r="AD210" i="31"/>
  <c r="AD211" i="31"/>
  <c r="AD212" i="31"/>
  <c r="AD213" i="31"/>
  <c r="AD214" i="31"/>
  <c r="AD215" i="31"/>
  <c r="AD216" i="31"/>
  <c r="AD217" i="31"/>
  <c r="AD218" i="31"/>
  <c r="AD219" i="31"/>
  <c r="AD220" i="31"/>
  <c r="AD221" i="31"/>
  <c r="AD222" i="31"/>
  <c r="AD223" i="31"/>
  <c r="AD224" i="31"/>
  <c r="AD225" i="31"/>
  <c r="AD226" i="31"/>
  <c r="AD227" i="31"/>
  <c r="AD228" i="31"/>
  <c r="AD229" i="31"/>
  <c r="AD230" i="31"/>
  <c r="AD231" i="31"/>
  <c r="AD232" i="31"/>
  <c r="AD233" i="31"/>
  <c r="AD234" i="31"/>
  <c r="AD235" i="31"/>
  <c r="AD236" i="31"/>
  <c r="AD237" i="31"/>
  <c r="AD238" i="31"/>
  <c r="AD239" i="31"/>
  <c r="AD240" i="31"/>
  <c r="AD241" i="31"/>
  <c r="AD242" i="31"/>
  <c r="AD243" i="31"/>
  <c r="AD244" i="31"/>
  <c r="AD245" i="31"/>
  <c r="AD246" i="31"/>
  <c r="AD247" i="31"/>
  <c r="AD248" i="31"/>
  <c r="AD249" i="31"/>
  <c r="AD250" i="31"/>
  <c r="AD251" i="31"/>
  <c r="AD252" i="31"/>
  <c r="AD253" i="31"/>
  <c r="AD254" i="31"/>
  <c r="AD255" i="31"/>
  <c r="AD256" i="31"/>
  <c r="AD257" i="31"/>
  <c r="AD258" i="31"/>
  <c r="AD259" i="31"/>
  <c r="AD260" i="31"/>
  <c r="AD261" i="31"/>
  <c r="AD262" i="31"/>
  <c r="AD263" i="31"/>
  <c r="AD264" i="31"/>
  <c r="AD265" i="31"/>
  <c r="AD266" i="31"/>
  <c r="AD267" i="31"/>
  <c r="AD268" i="31"/>
  <c r="AD269" i="31"/>
  <c r="AD270" i="31"/>
  <c r="AD271" i="31"/>
  <c r="AD272" i="31"/>
  <c r="AD273" i="31"/>
  <c r="AD274" i="31"/>
  <c r="AD275" i="31"/>
  <c r="AD276" i="31"/>
  <c r="AD277" i="31"/>
  <c r="AD278" i="31"/>
  <c r="AD279" i="31"/>
  <c r="AD280" i="31"/>
  <c r="AD281" i="31"/>
  <c r="AD282" i="31"/>
  <c r="AD283" i="31"/>
  <c r="AD284" i="31"/>
  <c r="AD285" i="31"/>
  <c r="AD286" i="31"/>
  <c r="AD287" i="31"/>
  <c r="AD288" i="31"/>
  <c r="AD289" i="31"/>
  <c r="AD290" i="31"/>
  <c r="AD291" i="31"/>
  <c r="AD292" i="31"/>
  <c r="AD293" i="31"/>
  <c r="AD294" i="31"/>
  <c r="AD295" i="31"/>
  <c r="AD296" i="31"/>
  <c r="AD297" i="31"/>
  <c r="AD298" i="31"/>
  <c r="AD299" i="31"/>
  <c r="AD300" i="31"/>
  <c r="AD301" i="31"/>
  <c r="AD302" i="31"/>
  <c r="AD303" i="31"/>
  <c r="AD304" i="31"/>
  <c r="AD305" i="31"/>
  <c r="AD306" i="31"/>
  <c r="AD307" i="31"/>
  <c r="AD308" i="31"/>
  <c r="AD309" i="31"/>
  <c r="AD313" i="31"/>
  <c r="AD314" i="31"/>
  <c r="AD315" i="31"/>
  <c r="AD316" i="31"/>
  <c r="AD317" i="31"/>
  <c r="AD318" i="31"/>
  <c r="AD319" i="31"/>
  <c r="AD320" i="31"/>
  <c r="AD321" i="31"/>
  <c r="AD322" i="31"/>
  <c r="AD323" i="31"/>
  <c r="AD324" i="31"/>
  <c r="AD325" i="31"/>
  <c r="AD326" i="31"/>
  <c r="AD328" i="31"/>
  <c r="AD329" i="31"/>
  <c r="AD330" i="31"/>
  <c r="AD331" i="31"/>
  <c r="AD332" i="31"/>
  <c r="AD333" i="31"/>
  <c r="AD334" i="31"/>
  <c r="AD335" i="31"/>
  <c r="AD336" i="31"/>
  <c r="AD337" i="31"/>
  <c r="AD338" i="31"/>
  <c r="AD339" i="31"/>
  <c r="AD340" i="31"/>
  <c r="AD341" i="31"/>
  <c r="AD342" i="31"/>
  <c r="AD343" i="31"/>
  <c r="AD344" i="31"/>
  <c r="AD345" i="31"/>
  <c r="AD346" i="31"/>
  <c r="AD347" i="31"/>
  <c r="AD348" i="31"/>
  <c r="AD349" i="31"/>
  <c r="AD350" i="31"/>
  <c r="AD351" i="31"/>
  <c r="AD352" i="31"/>
  <c r="AD353" i="31"/>
  <c r="AD354" i="31"/>
  <c r="AD355" i="31"/>
  <c r="AD356" i="31"/>
  <c r="AD357" i="31"/>
  <c r="AD358" i="31"/>
  <c r="AD359" i="31"/>
  <c r="AD360" i="31"/>
  <c r="AD361" i="31"/>
  <c r="AD362" i="31"/>
  <c r="AD363" i="31"/>
  <c r="AD364" i="31"/>
  <c r="AD365" i="31"/>
  <c r="AD366" i="31"/>
  <c r="AD367" i="31"/>
  <c r="AD368" i="31"/>
  <c r="AD369" i="31"/>
  <c r="AD370" i="31"/>
  <c r="AD371" i="31"/>
  <c r="AD372" i="31"/>
  <c r="AD373" i="31"/>
  <c r="AD374" i="31"/>
  <c r="AD375" i="31"/>
  <c r="AD376" i="31"/>
  <c r="AD377" i="31"/>
  <c r="AD378" i="31"/>
  <c r="AD379" i="31"/>
  <c r="AD380" i="31"/>
  <c r="AD381" i="31"/>
  <c r="AD382" i="31"/>
  <c r="AD383" i="31"/>
  <c r="AD384" i="31"/>
  <c r="AD385" i="31"/>
  <c r="AD386" i="31"/>
  <c r="AD387" i="31"/>
  <c r="AD388" i="31"/>
  <c r="AD389" i="31"/>
  <c r="AD390" i="31"/>
  <c r="AD391" i="31"/>
  <c r="AD392" i="31"/>
  <c r="AD393" i="31"/>
  <c r="AD394" i="31"/>
  <c r="AD395" i="31"/>
  <c r="AD396" i="31"/>
  <c r="AD397" i="31"/>
  <c r="AD398" i="31"/>
  <c r="AD399" i="31"/>
  <c r="AD400" i="31"/>
  <c r="AD401" i="31"/>
  <c r="AD402" i="31"/>
  <c r="AD403" i="31"/>
  <c r="AD404" i="31"/>
  <c r="AD405" i="31"/>
  <c r="AD406" i="31"/>
  <c r="AD407" i="31"/>
  <c r="AD408" i="31"/>
  <c r="AD409" i="31"/>
  <c r="AD410" i="31"/>
  <c r="AD411" i="31"/>
  <c r="AD412" i="31"/>
  <c r="AD413" i="31"/>
  <c r="AD414" i="31"/>
  <c r="AD415" i="31"/>
  <c r="AD416" i="31"/>
  <c r="AD417" i="31"/>
  <c r="AD418" i="31"/>
  <c r="AD419" i="31"/>
  <c r="AD420" i="31"/>
  <c r="AD421" i="31"/>
  <c r="AD422" i="31"/>
  <c r="AD423" i="31"/>
  <c r="AD424" i="31"/>
  <c r="AD425" i="31"/>
  <c r="AD426" i="31"/>
  <c r="AD427" i="31"/>
  <c r="AD428" i="31"/>
  <c r="AD429" i="31"/>
  <c r="AD430" i="31"/>
  <c r="AD431" i="31"/>
  <c r="AD432" i="31"/>
  <c r="AD433" i="31"/>
  <c r="AD434" i="31"/>
  <c r="AD435" i="31"/>
  <c r="AD436" i="31"/>
  <c r="BQ10" i="31"/>
  <c r="BQ9" i="31"/>
  <c r="BQ8" i="31"/>
  <c r="BQ7" i="31"/>
  <c r="BQ6" i="31"/>
  <c r="BQ5" i="31"/>
  <c r="AC6" i="31"/>
  <c r="AC7" i="31"/>
  <c r="AC8" i="31"/>
  <c r="AC9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C42" i="31"/>
  <c r="AC43" i="31"/>
  <c r="AC44" i="31"/>
  <c r="AC45" i="31"/>
  <c r="AC46" i="31"/>
  <c r="AC47" i="31"/>
  <c r="AC48" i="31"/>
  <c r="AC49" i="31"/>
  <c r="AC50" i="31"/>
  <c r="AC51" i="31"/>
  <c r="AC52" i="31"/>
  <c r="AC53" i="31"/>
  <c r="AC54" i="31"/>
  <c r="AC55" i="31"/>
  <c r="AC56" i="31"/>
  <c r="AC57" i="31"/>
  <c r="AC58" i="31"/>
  <c r="AC59" i="31"/>
  <c r="AC60" i="31"/>
  <c r="AC61" i="31"/>
  <c r="AC62" i="31"/>
  <c r="AC63" i="31"/>
  <c r="AC64" i="31"/>
  <c r="AC65" i="31"/>
  <c r="AC66" i="31"/>
  <c r="AC67" i="31"/>
  <c r="AC68" i="31"/>
  <c r="AC69" i="31"/>
  <c r="AC70" i="31"/>
  <c r="AC71" i="31"/>
  <c r="AC72" i="31"/>
  <c r="AC73" i="31"/>
  <c r="AC74" i="31"/>
  <c r="AC75" i="31"/>
  <c r="AC76" i="31"/>
  <c r="AC77" i="31"/>
  <c r="AC78" i="31"/>
  <c r="AC79" i="31"/>
  <c r="AC80" i="31"/>
  <c r="AC81" i="31"/>
  <c r="AC82" i="31"/>
  <c r="AC83" i="31"/>
  <c r="AC84" i="31"/>
  <c r="AC85" i="31"/>
  <c r="AC86" i="31"/>
  <c r="AC87" i="31"/>
  <c r="AC88" i="31"/>
  <c r="AC89" i="31"/>
  <c r="AC90" i="31"/>
  <c r="AC91" i="31"/>
  <c r="AC92" i="31"/>
  <c r="AC93" i="31"/>
  <c r="AC94" i="31"/>
  <c r="AC95" i="31"/>
  <c r="AC96" i="31"/>
  <c r="AC97" i="31"/>
  <c r="AC98" i="31"/>
  <c r="AC99" i="31"/>
  <c r="AC100" i="31"/>
  <c r="AC101" i="31"/>
  <c r="AC102" i="31"/>
  <c r="AC103" i="31"/>
  <c r="AC104" i="31"/>
  <c r="AC105" i="31"/>
  <c r="AC106" i="31"/>
  <c r="AC107" i="31"/>
  <c r="AC108" i="31"/>
  <c r="AC109" i="31"/>
  <c r="AC110" i="31"/>
  <c r="AC111" i="31"/>
  <c r="AC112" i="31"/>
  <c r="AC113" i="31"/>
  <c r="AC114" i="31"/>
  <c r="AC115" i="31"/>
  <c r="AC116" i="31"/>
  <c r="AC117" i="31"/>
  <c r="AC118" i="31"/>
  <c r="AC119" i="31"/>
  <c r="AC120" i="31"/>
  <c r="AC121" i="31"/>
  <c r="AC122" i="31"/>
  <c r="AC123" i="31"/>
  <c r="AC124" i="31"/>
  <c r="AC125" i="31"/>
  <c r="AC126" i="31"/>
  <c r="AC127" i="31"/>
  <c r="AC128" i="31"/>
  <c r="AC129" i="31"/>
  <c r="AC130" i="31"/>
  <c r="AC131" i="31"/>
  <c r="AC132" i="31"/>
  <c r="AC133" i="31"/>
  <c r="AC134" i="31"/>
  <c r="AC135" i="31"/>
  <c r="AC136" i="31"/>
  <c r="AC137" i="31"/>
  <c r="AC138" i="31"/>
  <c r="AC139" i="31"/>
  <c r="AC140" i="31"/>
  <c r="AC141" i="31"/>
  <c r="AC142" i="31"/>
  <c r="AC143" i="31"/>
  <c r="AC144" i="31"/>
  <c r="AC145" i="31"/>
  <c r="AC146" i="31"/>
  <c r="AC147" i="31"/>
  <c r="AC148" i="31"/>
  <c r="AC149" i="31"/>
  <c r="AC150" i="31"/>
  <c r="AC151" i="31"/>
  <c r="AC152" i="31"/>
  <c r="AC153" i="31"/>
  <c r="AC154" i="31"/>
  <c r="AC155" i="31"/>
  <c r="AC156" i="31"/>
  <c r="AC157" i="31"/>
  <c r="AC158" i="31"/>
  <c r="AC159" i="31"/>
  <c r="AC160" i="31"/>
  <c r="AC161" i="31"/>
  <c r="AC162" i="31"/>
  <c r="AC163" i="31"/>
  <c r="AC164" i="31"/>
  <c r="AC165" i="31"/>
  <c r="AC166" i="31"/>
  <c r="AC167" i="31"/>
  <c r="AC168" i="31"/>
  <c r="AC169" i="31"/>
  <c r="AC170" i="31"/>
  <c r="AC171" i="31"/>
  <c r="AC172" i="31"/>
  <c r="AC173" i="31"/>
  <c r="AC174" i="31"/>
  <c r="AC175" i="31"/>
  <c r="AC176" i="31"/>
  <c r="AC177" i="31"/>
  <c r="AC178" i="31"/>
  <c r="AC179" i="31"/>
  <c r="AC180" i="31"/>
  <c r="AC181" i="31"/>
  <c r="AC182" i="31"/>
  <c r="AC183" i="31"/>
  <c r="AC184" i="31"/>
  <c r="AC185" i="31"/>
  <c r="AC186" i="31"/>
  <c r="AC187" i="31"/>
  <c r="AC188" i="31"/>
  <c r="AC189" i="31"/>
  <c r="AC190" i="31"/>
  <c r="AC191" i="31"/>
  <c r="AC192" i="31"/>
  <c r="AC193" i="31"/>
  <c r="AC194" i="31"/>
  <c r="AC195" i="31"/>
  <c r="AC196" i="31"/>
  <c r="AC197" i="31"/>
  <c r="AC198" i="31"/>
  <c r="AC199" i="31"/>
  <c r="AC200" i="31"/>
  <c r="AC201" i="31"/>
  <c r="AC202" i="31"/>
  <c r="AC203" i="31"/>
  <c r="AC204" i="31"/>
  <c r="AC205" i="31"/>
  <c r="AC206" i="31"/>
  <c r="AC207" i="31"/>
  <c r="AC208" i="31"/>
  <c r="AC209" i="31"/>
  <c r="AC210" i="31"/>
  <c r="AC211" i="31"/>
  <c r="AC212" i="31"/>
  <c r="AC213" i="31"/>
  <c r="AC214" i="31"/>
  <c r="AC215" i="31"/>
  <c r="AC216" i="31"/>
  <c r="AC217" i="31"/>
  <c r="AC218" i="31"/>
  <c r="AC219" i="31"/>
  <c r="AC220" i="31"/>
  <c r="AC221" i="31"/>
  <c r="AC222" i="31"/>
  <c r="AC223" i="31"/>
  <c r="AC224" i="31"/>
  <c r="AC225" i="31"/>
  <c r="AC226" i="31"/>
  <c r="AC227" i="31"/>
  <c r="AC228" i="31"/>
  <c r="AC229" i="31"/>
  <c r="AC230" i="31"/>
  <c r="AC231" i="31"/>
  <c r="AC232" i="31"/>
  <c r="AC233" i="31"/>
  <c r="AC234" i="31"/>
  <c r="AC235" i="31"/>
  <c r="AC236" i="31"/>
  <c r="AC237" i="31"/>
  <c r="AC238" i="31"/>
  <c r="AC239" i="31"/>
  <c r="AC240" i="31"/>
  <c r="AC241" i="31"/>
  <c r="AC242" i="31"/>
  <c r="AC243" i="31"/>
  <c r="AC244" i="31"/>
  <c r="AC245" i="31"/>
  <c r="AC246" i="31"/>
  <c r="AC247" i="31"/>
  <c r="AC248" i="31"/>
  <c r="AC249" i="31"/>
  <c r="AC250" i="31"/>
  <c r="AC251" i="31"/>
  <c r="AC252" i="31"/>
  <c r="AC253" i="31"/>
  <c r="AC254" i="31"/>
  <c r="AC255" i="31"/>
  <c r="AC256" i="31"/>
  <c r="AC257" i="31"/>
  <c r="AC258" i="31"/>
  <c r="AC259" i="31"/>
  <c r="AC260" i="31"/>
  <c r="AC261" i="31"/>
  <c r="AC262" i="31"/>
  <c r="AC263" i="31"/>
  <c r="AC264" i="31"/>
  <c r="AC265" i="31"/>
  <c r="AC266" i="31"/>
  <c r="AC267" i="31"/>
  <c r="AC268" i="31"/>
  <c r="AC269" i="31"/>
  <c r="AC270" i="31"/>
  <c r="AC271" i="31"/>
  <c r="AC272" i="31"/>
  <c r="AC273" i="31"/>
  <c r="AC274" i="31"/>
  <c r="AC275" i="31"/>
  <c r="AC276" i="31"/>
  <c r="AC277" i="31"/>
  <c r="AC278" i="31"/>
  <c r="AC279" i="31"/>
  <c r="AC280" i="31"/>
  <c r="AC281" i="31"/>
  <c r="AC282" i="31"/>
  <c r="AC283" i="31"/>
  <c r="AC284" i="31"/>
  <c r="AC285" i="31"/>
  <c r="AC286" i="31"/>
  <c r="AC287" i="31"/>
  <c r="AC288" i="31"/>
  <c r="AC289" i="31"/>
  <c r="AC290" i="31"/>
  <c r="AC291" i="31"/>
  <c r="AC292" i="31"/>
  <c r="AC293" i="31"/>
  <c r="AC294" i="31"/>
  <c r="AC295" i="31"/>
  <c r="AC296" i="31"/>
  <c r="AC297" i="31"/>
  <c r="AC298" i="31"/>
  <c r="AC299" i="31"/>
  <c r="AC300" i="31"/>
  <c r="AC301" i="31"/>
  <c r="AC302" i="31"/>
  <c r="AC303" i="31"/>
  <c r="AC304" i="31"/>
  <c r="AC305" i="31"/>
  <c r="AC306" i="31"/>
  <c r="AC307" i="31"/>
  <c r="AC308" i="31"/>
  <c r="AC309" i="31"/>
  <c r="AC313" i="31"/>
  <c r="AC314" i="31"/>
  <c r="AC315" i="31"/>
  <c r="AC316" i="31"/>
  <c r="AC317" i="31"/>
  <c r="AC318" i="31"/>
  <c r="AC319" i="31"/>
  <c r="AC320" i="31"/>
  <c r="AC321" i="31"/>
  <c r="AC322" i="31"/>
  <c r="AC323" i="31"/>
  <c r="AC324" i="31"/>
  <c r="AC325" i="31"/>
  <c r="AC326" i="31"/>
  <c r="AC328" i="31"/>
  <c r="AC329" i="31"/>
  <c r="AC330" i="31"/>
  <c r="AC331" i="31"/>
  <c r="AC332" i="31"/>
  <c r="AC333" i="31"/>
  <c r="AC334" i="31"/>
  <c r="AC335" i="31"/>
  <c r="AC336" i="31"/>
  <c r="AC337" i="31"/>
  <c r="AC338" i="31"/>
  <c r="AC339" i="31"/>
  <c r="AC340" i="31"/>
  <c r="AC341" i="31"/>
  <c r="AC342" i="31"/>
  <c r="AC343" i="31"/>
  <c r="AC344" i="31"/>
  <c r="AC345" i="31"/>
  <c r="AC346" i="31"/>
  <c r="AC347" i="31"/>
  <c r="AC348" i="31"/>
  <c r="AC349" i="31"/>
  <c r="AC350" i="31"/>
  <c r="AC351" i="31"/>
  <c r="AC352" i="31"/>
  <c r="AC353" i="31"/>
  <c r="AC354" i="31"/>
  <c r="AC355" i="31"/>
  <c r="AC356" i="31"/>
  <c r="AC357" i="31"/>
  <c r="AC358" i="31"/>
  <c r="AC359" i="31"/>
  <c r="AC360" i="31"/>
  <c r="AC361" i="31"/>
  <c r="AC362" i="31"/>
  <c r="AC363" i="31"/>
  <c r="AC364" i="31"/>
  <c r="AC365" i="31"/>
  <c r="AC366" i="31"/>
  <c r="AC367" i="31"/>
  <c r="AC368" i="31"/>
  <c r="AC369" i="31"/>
  <c r="AC370" i="31"/>
  <c r="AC371" i="31"/>
  <c r="AC372" i="31"/>
  <c r="AC373" i="31"/>
  <c r="AC374" i="31"/>
  <c r="AC375" i="31"/>
  <c r="AC376" i="31"/>
  <c r="AC377" i="31"/>
  <c r="AC378" i="31"/>
  <c r="AC379" i="31"/>
  <c r="AC380" i="31"/>
  <c r="AC381" i="31"/>
  <c r="AC382" i="31"/>
  <c r="AC383" i="31"/>
  <c r="AC384" i="31"/>
  <c r="AC385" i="31"/>
  <c r="AC386" i="31"/>
  <c r="AC387" i="31"/>
  <c r="AC388" i="31"/>
  <c r="AC389" i="31"/>
  <c r="AC390" i="31"/>
  <c r="AC391" i="31"/>
  <c r="AC392" i="31"/>
  <c r="AC393" i="31"/>
  <c r="AC394" i="31"/>
  <c r="AC395" i="31"/>
  <c r="AC396" i="31"/>
  <c r="AC397" i="31"/>
  <c r="AC398" i="31"/>
  <c r="AC399" i="31"/>
  <c r="AC400" i="31"/>
  <c r="AC401" i="31"/>
  <c r="AC402" i="31"/>
  <c r="AC403" i="31"/>
  <c r="AC404" i="31"/>
  <c r="AC405" i="31"/>
  <c r="AC406" i="31"/>
  <c r="AC407" i="31"/>
  <c r="AC408" i="31"/>
  <c r="AC409" i="31"/>
  <c r="AC410" i="31"/>
  <c r="AC411" i="31"/>
  <c r="AC412" i="31"/>
  <c r="AC413" i="31"/>
  <c r="AC414" i="31"/>
  <c r="AC415" i="31"/>
  <c r="AC416" i="31"/>
  <c r="AC417" i="31"/>
  <c r="AC418" i="31"/>
  <c r="AC419" i="31"/>
  <c r="AC420" i="31"/>
  <c r="AC421" i="31"/>
  <c r="AC422" i="31"/>
  <c r="AC423" i="31"/>
  <c r="AC424" i="31"/>
  <c r="AC425" i="31"/>
  <c r="AC426" i="31"/>
  <c r="AC427" i="31"/>
  <c r="AC428" i="31"/>
  <c r="AC429" i="31"/>
  <c r="AC430" i="31"/>
  <c r="AC431" i="31"/>
  <c r="AC432" i="31"/>
  <c r="AC433" i="31"/>
  <c r="AC434" i="31"/>
  <c r="AC435" i="31"/>
  <c r="AC436" i="31"/>
  <c r="BJ10" i="31"/>
  <c r="BJ9" i="31"/>
  <c r="BJ8" i="31"/>
  <c r="BJ7" i="31"/>
  <c r="BJ6" i="31"/>
  <c r="BJ5" i="31"/>
  <c r="H401" i="31"/>
  <c r="H402" i="31"/>
  <c r="H403" i="31"/>
  <c r="H404" i="31"/>
  <c r="H405" i="31"/>
  <c r="H406" i="31"/>
  <c r="H407" i="31"/>
  <c r="H408" i="31"/>
  <c r="H409" i="31"/>
  <c r="H410" i="31"/>
  <c r="H411" i="31"/>
  <c r="H412" i="31"/>
  <c r="H413" i="31"/>
  <c r="H414" i="31"/>
  <c r="H415" i="31"/>
  <c r="H416" i="31"/>
  <c r="H417" i="31"/>
  <c r="H418" i="31"/>
  <c r="H419" i="31"/>
  <c r="H420" i="31"/>
  <c r="H421" i="31"/>
  <c r="H422" i="31"/>
  <c r="H423" i="31"/>
  <c r="H424" i="31"/>
  <c r="H425" i="31"/>
  <c r="H426" i="31"/>
  <c r="H427" i="31"/>
  <c r="H428" i="31"/>
  <c r="H429" i="31"/>
  <c r="H430" i="31"/>
  <c r="H431" i="31"/>
  <c r="H432" i="31"/>
  <c r="H433" i="31"/>
  <c r="H434" i="31"/>
  <c r="H435" i="31"/>
  <c r="H436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348" i="31"/>
  <c r="H348" i="31"/>
  <c r="F349" i="31"/>
  <c r="H349" i="31"/>
  <c r="F350" i="31"/>
  <c r="H350" i="31"/>
  <c r="F351" i="31"/>
  <c r="H351" i="31"/>
  <c r="F352" i="31"/>
  <c r="H352" i="31"/>
  <c r="F353" i="31"/>
  <c r="H353" i="31"/>
  <c r="F354" i="31"/>
  <c r="H354" i="31"/>
  <c r="F355" i="31"/>
  <c r="H355" i="31"/>
  <c r="F356" i="31"/>
  <c r="H356" i="31"/>
  <c r="F357" i="31"/>
  <c r="H357" i="31"/>
  <c r="F358" i="31"/>
  <c r="H358" i="31"/>
  <c r="F359" i="31"/>
  <c r="H359" i="31"/>
  <c r="F360" i="31"/>
  <c r="H360" i="31"/>
  <c r="F361" i="31"/>
  <c r="H361" i="31"/>
  <c r="F362" i="31"/>
  <c r="H362" i="31"/>
  <c r="F363" i="31"/>
  <c r="H363" i="31"/>
  <c r="F364" i="31"/>
  <c r="H364" i="31"/>
  <c r="F365" i="31"/>
  <c r="H365" i="31"/>
  <c r="F366" i="31"/>
  <c r="H366" i="31"/>
  <c r="F367" i="31"/>
  <c r="H367" i="31"/>
  <c r="F368" i="31"/>
  <c r="H368" i="31"/>
  <c r="F369" i="31"/>
  <c r="H369" i="31"/>
  <c r="F370" i="31"/>
  <c r="H370" i="31"/>
  <c r="F371" i="31"/>
  <c r="H371" i="31"/>
  <c r="F372" i="31"/>
  <c r="H372" i="31"/>
  <c r="F373" i="31"/>
  <c r="H373" i="31"/>
  <c r="F374" i="31"/>
  <c r="H374" i="31"/>
  <c r="F375" i="31"/>
  <c r="H375" i="31"/>
  <c r="F376" i="31"/>
  <c r="H376" i="31"/>
  <c r="F377" i="31"/>
  <c r="H377" i="31"/>
  <c r="F378" i="31"/>
  <c r="H378" i="31"/>
  <c r="F379" i="31"/>
  <c r="H379" i="31"/>
  <c r="F380" i="31"/>
  <c r="H380" i="31"/>
  <c r="F381" i="31"/>
  <c r="H381" i="31"/>
  <c r="F382" i="31"/>
  <c r="H382" i="31"/>
  <c r="F383" i="31"/>
  <c r="H383" i="31"/>
  <c r="F384" i="31"/>
  <c r="H384" i="31"/>
  <c r="F385" i="31"/>
  <c r="H385" i="31"/>
  <c r="F386" i="31"/>
  <c r="H386" i="31"/>
  <c r="F387" i="31"/>
  <c r="H387" i="31"/>
  <c r="F388" i="31"/>
  <c r="H388" i="31"/>
  <c r="F389" i="31"/>
  <c r="H389" i="31"/>
  <c r="F390" i="31"/>
  <c r="H390" i="31"/>
  <c r="F391" i="31"/>
  <c r="H391" i="31"/>
  <c r="F392" i="31"/>
  <c r="H392" i="31"/>
  <c r="F393" i="31"/>
  <c r="H393" i="31"/>
  <c r="F394" i="31"/>
  <c r="H394" i="31"/>
  <c r="F395" i="31"/>
  <c r="H395" i="31"/>
  <c r="F396" i="31"/>
  <c r="H396" i="31"/>
  <c r="F397" i="31"/>
  <c r="H397" i="31"/>
  <c r="F398" i="31"/>
  <c r="H398" i="31"/>
  <c r="F399" i="31"/>
  <c r="H399" i="31"/>
  <c r="F400" i="31"/>
  <c r="H400" i="31"/>
  <c r="F348" i="21"/>
  <c r="F349" i="21"/>
  <c r="F350" i="21"/>
  <c r="F351" i="21"/>
  <c r="F352" i="21"/>
  <c r="F353" i="21"/>
  <c r="F354" i="21"/>
  <c r="F355" i="21"/>
  <c r="F356" i="21"/>
  <c r="F357" i="21"/>
  <c r="F358" i="21"/>
  <c r="F359" i="21"/>
  <c r="F360" i="21"/>
  <c r="F361" i="21"/>
  <c r="F362" i="21"/>
  <c r="F363" i="21"/>
  <c r="F364" i="21"/>
  <c r="F365" i="21"/>
  <c r="F366" i="21"/>
  <c r="F367" i="21"/>
  <c r="F368" i="21"/>
  <c r="F369" i="21"/>
  <c r="F370" i="21"/>
  <c r="F371" i="21"/>
  <c r="F372" i="21"/>
  <c r="F373" i="21"/>
  <c r="F374" i="21"/>
  <c r="F375" i="21"/>
  <c r="F376" i="21"/>
  <c r="F377" i="21"/>
  <c r="F378" i="21"/>
  <c r="F379" i="21"/>
  <c r="F380" i="21"/>
  <c r="F381" i="21"/>
  <c r="F382" i="21"/>
  <c r="F383" i="21"/>
  <c r="F384" i="21"/>
  <c r="F385" i="21"/>
  <c r="F386" i="21"/>
  <c r="F387" i="21"/>
  <c r="F388" i="21"/>
  <c r="F389" i="21"/>
  <c r="F390" i="21"/>
  <c r="F391" i="21"/>
  <c r="F392" i="21"/>
  <c r="F393" i="21"/>
  <c r="F394" i="21"/>
  <c r="F395" i="21"/>
  <c r="F396" i="21"/>
  <c r="F397" i="21"/>
  <c r="F398" i="21"/>
  <c r="F399" i="21"/>
  <c r="F400" i="21"/>
  <c r="AC11" i="22"/>
  <c r="H348" i="22"/>
  <c r="H349" i="22"/>
  <c r="H350" i="22"/>
  <c r="H351" i="22"/>
  <c r="H352" i="22"/>
  <c r="H353" i="22"/>
  <c r="H354" i="22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88" i="22"/>
  <c r="H389" i="22"/>
  <c r="H390" i="22"/>
  <c r="H391" i="22"/>
  <c r="H392" i="22"/>
  <c r="H393" i="22"/>
  <c r="H394" i="22"/>
  <c r="H395" i="22"/>
  <c r="H396" i="22"/>
  <c r="H397" i="22"/>
  <c r="H398" i="22"/>
  <c r="H399" i="22"/>
  <c r="H400" i="22"/>
  <c r="AQ8" i="20"/>
  <c r="H347" i="20"/>
  <c r="K347" i="20"/>
  <c r="H348" i="20"/>
  <c r="K348" i="20"/>
  <c r="H349" i="20"/>
  <c r="K349" i="20"/>
  <c r="H350" i="20"/>
  <c r="K350" i="20"/>
  <c r="H351" i="20"/>
  <c r="K351" i="20"/>
  <c r="H352" i="20"/>
  <c r="K352" i="20"/>
  <c r="H353" i="20"/>
  <c r="K353" i="20"/>
  <c r="H354" i="20"/>
  <c r="K354" i="20"/>
  <c r="H355" i="20"/>
  <c r="K355" i="20"/>
  <c r="H356" i="20"/>
  <c r="K356" i="20"/>
  <c r="H357" i="20"/>
  <c r="K357" i="20"/>
  <c r="H358" i="20"/>
  <c r="K358" i="20"/>
  <c r="H359" i="20"/>
  <c r="K359" i="20"/>
  <c r="H360" i="20"/>
  <c r="K360" i="20"/>
  <c r="H361" i="20"/>
  <c r="K361" i="20"/>
  <c r="H362" i="20"/>
  <c r="K362" i="20"/>
  <c r="H363" i="20"/>
  <c r="K363" i="20"/>
  <c r="H364" i="20"/>
  <c r="K364" i="20"/>
  <c r="H365" i="20"/>
  <c r="K365" i="20"/>
  <c r="H366" i="20"/>
  <c r="K366" i="20"/>
  <c r="H367" i="20"/>
  <c r="K367" i="20"/>
  <c r="H368" i="20"/>
  <c r="K368" i="20"/>
  <c r="H369" i="20"/>
  <c r="K369" i="20"/>
  <c r="H370" i="20"/>
  <c r="K370" i="20"/>
  <c r="H371" i="20"/>
  <c r="K371" i="20"/>
  <c r="H372" i="20"/>
  <c r="K372" i="20"/>
  <c r="H373" i="20"/>
  <c r="K373" i="20"/>
  <c r="H374" i="20"/>
  <c r="K374" i="20"/>
  <c r="H375" i="20"/>
  <c r="K375" i="20"/>
  <c r="H376" i="20"/>
  <c r="K376" i="20"/>
  <c r="H377" i="20"/>
  <c r="K377" i="20"/>
  <c r="H378" i="20"/>
  <c r="K378" i="20"/>
  <c r="H379" i="20"/>
  <c r="K379" i="20"/>
  <c r="H380" i="20"/>
  <c r="K380" i="20"/>
  <c r="H381" i="20"/>
  <c r="K381" i="20"/>
  <c r="H382" i="20"/>
  <c r="K382" i="20"/>
  <c r="H383" i="20"/>
  <c r="K383" i="20"/>
  <c r="H384" i="20"/>
  <c r="K384" i="20"/>
  <c r="H385" i="20"/>
  <c r="K385" i="20"/>
  <c r="H386" i="20"/>
  <c r="K386" i="20"/>
  <c r="H387" i="20"/>
  <c r="K387" i="20"/>
  <c r="H388" i="20"/>
  <c r="K388" i="20"/>
  <c r="H389" i="20"/>
  <c r="K389" i="20"/>
  <c r="H390" i="20"/>
  <c r="K390" i="20"/>
  <c r="H391" i="20"/>
  <c r="K391" i="20"/>
  <c r="H392" i="20"/>
  <c r="K392" i="20"/>
  <c r="H393" i="20"/>
  <c r="K393" i="20"/>
  <c r="H394" i="20"/>
  <c r="K394" i="20"/>
  <c r="H395" i="20"/>
  <c r="K395" i="20"/>
  <c r="H396" i="20"/>
  <c r="K396" i="20"/>
  <c r="H397" i="20"/>
  <c r="K397" i="20"/>
  <c r="H398" i="20"/>
  <c r="K398" i="20"/>
  <c r="H399" i="20"/>
  <c r="K399" i="20"/>
  <c r="I204" i="23"/>
  <c r="J204" i="23"/>
  <c r="I205" i="23"/>
  <c r="J205" i="23"/>
  <c r="I206" i="23"/>
  <c r="J206" i="23"/>
  <c r="I207" i="23"/>
  <c r="J207" i="23"/>
  <c r="I208" i="23"/>
  <c r="J208" i="23"/>
  <c r="I209" i="23"/>
  <c r="J209" i="23"/>
  <c r="I210" i="23"/>
  <c r="J210" i="23"/>
  <c r="I211" i="23"/>
  <c r="J211" i="23"/>
  <c r="I212" i="23"/>
  <c r="J212" i="23"/>
  <c r="I213" i="23"/>
  <c r="J213" i="23"/>
  <c r="I214" i="23"/>
  <c r="J214" i="23"/>
  <c r="I215" i="23"/>
  <c r="J215" i="23"/>
  <c r="I216" i="23"/>
  <c r="J216" i="23"/>
  <c r="I217" i="23"/>
  <c r="J217" i="23"/>
  <c r="I218" i="23"/>
  <c r="J218" i="23"/>
  <c r="I219" i="23"/>
  <c r="J219" i="23"/>
  <c r="I220" i="23"/>
  <c r="J220" i="23"/>
  <c r="I221" i="23"/>
  <c r="J221" i="23"/>
  <c r="I222" i="23"/>
  <c r="J222" i="23"/>
  <c r="I223" i="23"/>
  <c r="J223" i="23"/>
  <c r="I224" i="23"/>
  <c r="J224" i="23"/>
  <c r="I225" i="23"/>
  <c r="J225" i="23"/>
  <c r="I226" i="23"/>
  <c r="J226" i="23"/>
  <c r="I227" i="23"/>
  <c r="J227" i="23"/>
  <c r="I231" i="23"/>
  <c r="J231" i="23"/>
  <c r="I232" i="23"/>
  <c r="J232" i="23"/>
  <c r="I233" i="23"/>
  <c r="J233" i="23"/>
  <c r="I234" i="23"/>
  <c r="J234" i="23"/>
  <c r="I235" i="23"/>
  <c r="J235" i="23"/>
  <c r="I236" i="23"/>
  <c r="J236" i="23"/>
  <c r="I237" i="23"/>
  <c r="J237" i="23"/>
  <c r="I238" i="23"/>
  <c r="J238" i="23"/>
  <c r="I239" i="23"/>
  <c r="J239" i="23"/>
  <c r="I240" i="23"/>
  <c r="J240" i="23"/>
  <c r="I241" i="23"/>
  <c r="J241" i="23"/>
  <c r="I242" i="23"/>
  <c r="J242" i="23"/>
  <c r="I243" i="23"/>
  <c r="J243" i="23"/>
  <c r="I244" i="23"/>
  <c r="J244" i="23"/>
  <c r="I245" i="23"/>
  <c r="J245" i="23"/>
  <c r="I246" i="23"/>
  <c r="J246" i="23"/>
  <c r="I247" i="23"/>
  <c r="J247" i="23"/>
  <c r="I248" i="23"/>
  <c r="J248" i="23"/>
  <c r="I249" i="23"/>
  <c r="J249" i="23"/>
  <c r="I250" i="23"/>
  <c r="J250" i="23"/>
  <c r="I251" i="23"/>
  <c r="J251" i="23"/>
  <c r="I252" i="23"/>
  <c r="J252" i="23"/>
  <c r="I253" i="23"/>
  <c r="J253" i="23"/>
  <c r="I254" i="23"/>
  <c r="J254" i="23"/>
  <c r="I255" i="23"/>
  <c r="J255" i="23"/>
  <c r="I256" i="23"/>
  <c r="J256" i="23"/>
  <c r="I257" i="23"/>
  <c r="J257" i="23"/>
  <c r="I258" i="23"/>
  <c r="J258" i="23"/>
  <c r="I259" i="23"/>
  <c r="J259" i="23"/>
  <c r="I260" i="23"/>
  <c r="J260" i="23"/>
  <c r="I261" i="23"/>
  <c r="J261" i="23"/>
  <c r="I262" i="23"/>
  <c r="J262" i="23"/>
  <c r="I263" i="23"/>
  <c r="J263" i="23"/>
  <c r="I264" i="23"/>
  <c r="J264" i="23"/>
  <c r="I265" i="23"/>
  <c r="J265" i="23"/>
  <c r="I266" i="23"/>
  <c r="J266" i="23"/>
  <c r="I267" i="23"/>
  <c r="J267" i="23"/>
  <c r="I271" i="23"/>
  <c r="J271" i="23"/>
  <c r="I272" i="23"/>
  <c r="J272" i="23"/>
  <c r="I273" i="23"/>
  <c r="J273" i="23"/>
  <c r="I274" i="23"/>
  <c r="J274" i="23"/>
  <c r="I275" i="23"/>
  <c r="J275" i="23"/>
  <c r="I276" i="23"/>
  <c r="J276" i="23"/>
  <c r="I277" i="23"/>
  <c r="J277" i="23"/>
  <c r="I278" i="23"/>
  <c r="J278" i="23"/>
  <c r="I279" i="23"/>
  <c r="J279" i="23"/>
  <c r="I280" i="23"/>
  <c r="J280" i="23"/>
  <c r="I281" i="23"/>
  <c r="J281" i="23"/>
  <c r="I282" i="23"/>
  <c r="J282" i="23"/>
  <c r="I283" i="23"/>
  <c r="J283" i="23"/>
  <c r="I284" i="23"/>
  <c r="J284" i="23"/>
  <c r="I285" i="23"/>
  <c r="J285" i="23"/>
  <c r="I286" i="23"/>
  <c r="J286" i="23"/>
  <c r="I287" i="23"/>
  <c r="J287" i="23"/>
  <c r="I288" i="23"/>
  <c r="J288" i="23"/>
  <c r="I289" i="23"/>
  <c r="J289" i="23"/>
  <c r="I290" i="23"/>
  <c r="J290" i="23"/>
  <c r="I291" i="23"/>
  <c r="J291" i="23"/>
  <c r="I292" i="23"/>
  <c r="J292" i="23"/>
  <c r="I293" i="23"/>
  <c r="J293" i="23"/>
  <c r="I294" i="23"/>
  <c r="J294" i="23"/>
  <c r="I295" i="23"/>
  <c r="J295" i="23"/>
  <c r="I296" i="23"/>
  <c r="J296" i="23"/>
  <c r="I297" i="23"/>
  <c r="J297" i="23"/>
  <c r="I298" i="23"/>
  <c r="J298" i="23"/>
  <c r="I299" i="23"/>
  <c r="J299" i="23"/>
  <c r="I300" i="23"/>
  <c r="J300" i="23"/>
  <c r="I301" i="23"/>
  <c r="J301" i="23"/>
  <c r="I302" i="23"/>
  <c r="J302" i="23"/>
  <c r="I303" i="23"/>
  <c r="J303" i="23"/>
  <c r="I304" i="23"/>
  <c r="J304" i="23"/>
  <c r="I305" i="23"/>
  <c r="J305" i="23"/>
  <c r="I306" i="23"/>
  <c r="J306" i="23"/>
  <c r="I310" i="23"/>
  <c r="J310" i="23"/>
  <c r="I311" i="23"/>
  <c r="J311" i="23"/>
  <c r="I312" i="23"/>
  <c r="J312" i="23"/>
  <c r="I313" i="23"/>
  <c r="J313" i="23"/>
  <c r="I314" i="23"/>
  <c r="J314" i="23"/>
  <c r="I315" i="23"/>
  <c r="J315" i="23"/>
  <c r="I316" i="23"/>
  <c r="J316" i="23"/>
  <c r="I317" i="23"/>
  <c r="J317" i="23"/>
  <c r="I318" i="23"/>
  <c r="J318" i="23"/>
  <c r="I319" i="23"/>
  <c r="J319" i="23"/>
  <c r="I320" i="23"/>
  <c r="J320" i="23"/>
  <c r="I321" i="23"/>
  <c r="J321" i="23"/>
  <c r="I322" i="23"/>
  <c r="J322" i="23"/>
  <c r="I323" i="23"/>
  <c r="J323" i="23"/>
  <c r="I327" i="23"/>
  <c r="J327" i="23"/>
  <c r="I328" i="23"/>
  <c r="J328" i="23"/>
  <c r="I329" i="23"/>
  <c r="J329" i="23"/>
  <c r="I330" i="23"/>
  <c r="J330" i="23"/>
  <c r="I331" i="23"/>
  <c r="J331" i="23"/>
  <c r="I332" i="23"/>
  <c r="J332" i="23"/>
  <c r="I333" i="23"/>
  <c r="J333" i="23"/>
  <c r="I334" i="23"/>
  <c r="J334" i="23"/>
  <c r="I335" i="23"/>
  <c r="J335" i="23"/>
  <c r="I336" i="23"/>
  <c r="J336" i="23"/>
  <c r="I337" i="23"/>
  <c r="J337" i="23"/>
  <c r="I338" i="23"/>
  <c r="J338" i="23"/>
  <c r="I339" i="23"/>
  <c r="J339" i="23"/>
  <c r="I340" i="23"/>
  <c r="J340" i="23"/>
  <c r="I341" i="23"/>
  <c r="J341" i="23"/>
  <c r="I342" i="23"/>
  <c r="J342" i="23"/>
  <c r="I346" i="23"/>
  <c r="J346" i="23"/>
  <c r="I347" i="23"/>
  <c r="J347" i="23"/>
  <c r="I348" i="23"/>
  <c r="J348" i="23"/>
  <c r="I349" i="23"/>
  <c r="J349" i="23"/>
  <c r="I350" i="23"/>
  <c r="J350" i="23"/>
  <c r="I351" i="23"/>
  <c r="J351" i="23"/>
  <c r="I352" i="23"/>
  <c r="J352" i="23"/>
  <c r="I353" i="23"/>
  <c r="J353" i="23"/>
  <c r="I354" i="23"/>
  <c r="J354" i="23"/>
  <c r="I355" i="23"/>
  <c r="J355" i="23"/>
  <c r="I356" i="23"/>
  <c r="J356" i="23"/>
  <c r="I357" i="23"/>
  <c r="J357" i="23"/>
  <c r="I358" i="23"/>
  <c r="J358" i="23"/>
  <c r="I359" i="23"/>
  <c r="J359" i="23"/>
  <c r="I360" i="23"/>
  <c r="J360" i="23"/>
  <c r="I361" i="23"/>
  <c r="J361" i="23"/>
  <c r="I362" i="23"/>
  <c r="J362" i="23"/>
  <c r="I363" i="23"/>
  <c r="J363" i="23"/>
  <c r="I364" i="23"/>
  <c r="J364" i="23"/>
  <c r="I365" i="23"/>
  <c r="J365" i="23"/>
  <c r="I366" i="23"/>
  <c r="J366" i="23"/>
  <c r="I367" i="23"/>
  <c r="J367" i="23"/>
  <c r="I368" i="23"/>
  <c r="J368" i="23"/>
  <c r="I369" i="23"/>
  <c r="J369" i="23"/>
  <c r="I370" i="23"/>
  <c r="J370" i="23"/>
  <c r="I371" i="23"/>
  <c r="J371" i="23"/>
  <c r="I372" i="23"/>
  <c r="J372" i="23"/>
  <c r="I373" i="23"/>
  <c r="J373" i="23"/>
  <c r="I374" i="23"/>
  <c r="J374" i="23"/>
  <c r="I375" i="23"/>
  <c r="J375" i="23"/>
  <c r="I376" i="23"/>
  <c r="J376" i="23"/>
  <c r="I377" i="23"/>
  <c r="J377" i="23"/>
  <c r="I381" i="23"/>
  <c r="J381" i="23"/>
  <c r="I382" i="23"/>
  <c r="J382" i="23"/>
  <c r="I383" i="23"/>
  <c r="J383" i="23"/>
  <c r="I384" i="23"/>
  <c r="J384" i="23"/>
  <c r="I385" i="23"/>
  <c r="J385" i="23"/>
  <c r="I386" i="23"/>
  <c r="J386" i="23"/>
  <c r="I387" i="23"/>
  <c r="J387" i="23"/>
  <c r="I388" i="23"/>
  <c r="J388" i="23"/>
  <c r="I389" i="23"/>
  <c r="J389" i="23"/>
  <c r="I390" i="23"/>
  <c r="J390" i="23"/>
  <c r="I391" i="23"/>
  <c r="J391" i="23"/>
  <c r="I392" i="23"/>
  <c r="J392" i="23"/>
  <c r="I393" i="23"/>
  <c r="J393" i="23"/>
  <c r="I394" i="23"/>
  <c r="J394" i="23"/>
  <c r="I395" i="23"/>
  <c r="J395" i="23"/>
  <c r="I396" i="23"/>
  <c r="J396" i="23"/>
  <c r="I397" i="23"/>
  <c r="J397" i="23"/>
  <c r="I398" i="23"/>
  <c r="J398" i="23"/>
  <c r="I399" i="23"/>
  <c r="J399" i="23"/>
  <c r="I400" i="23"/>
  <c r="J400" i="23"/>
  <c r="I401" i="23"/>
  <c r="J401" i="23"/>
  <c r="I402" i="23"/>
  <c r="J402" i="23"/>
  <c r="I403" i="23"/>
  <c r="J403" i="23"/>
  <c r="I404" i="23"/>
  <c r="J404" i="23"/>
  <c r="I405" i="23"/>
  <c r="J405" i="23"/>
  <c r="I406" i="23"/>
  <c r="J406" i="23"/>
  <c r="I407" i="23"/>
  <c r="J407" i="23"/>
  <c r="I408" i="23"/>
  <c r="J408" i="23"/>
  <c r="I409" i="23"/>
  <c r="J409" i="23"/>
  <c r="I410" i="23"/>
  <c r="J410" i="23"/>
  <c r="I411" i="23"/>
  <c r="J411" i="23"/>
  <c r="I415" i="23"/>
  <c r="J415" i="23"/>
  <c r="I416" i="23"/>
  <c r="J416" i="23"/>
  <c r="I417" i="23"/>
  <c r="J417" i="23"/>
  <c r="I418" i="23"/>
  <c r="J418" i="23"/>
  <c r="I419" i="23"/>
  <c r="J419" i="23"/>
  <c r="I420" i="23"/>
  <c r="J420" i="23"/>
  <c r="I421" i="23"/>
  <c r="J421" i="23"/>
  <c r="I422" i="23"/>
  <c r="J422" i="23"/>
  <c r="I426" i="23"/>
  <c r="J426" i="23"/>
  <c r="I427" i="23"/>
  <c r="J427" i="23"/>
  <c r="I428" i="23"/>
  <c r="J428" i="23"/>
  <c r="I429" i="23"/>
  <c r="J429" i="23"/>
  <c r="I430" i="23"/>
  <c r="J430" i="23"/>
  <c r="I431" i="23"/>
  <c r="J431" i="23"/>
  <c r="I432" i="23"/>
  <c r="J432" i="23"/>
  <c r="I433" i="23"/>
  <c r="J433" i="23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6" i="3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294" i="21"/>
  <c r="F295" i="21"/>
  <c r="F296" i="21"/>
  <c r="F297" i="21"/>
  <c r="F298" i="21"/>
  <c r="F299" i="21"/>
  <c r="F300" i="21"/>
  <c r="F301" i="21"/>
  <c r="F302" i="21"/>
  <c r="F303" i="21"/>
  <c r="F304" i="21"/>
  <c r="F305" i="21"/>
  <c r="F306" i="21"/>
  <c r="F307" i="21"/>
  <c r="F308" i="21"/>
  <c r="F309" i="21"/>
  <c r="F313" i="21"/>
  <c r="F314" i="21"/>
  <c r="F315" i="21"/>
  <c r="F316" i="21"/>
  <c r="F317" i="21"/>
  <c r="F318" i="21"/>
  <c r="F319" i="21"/>
  <c r="F320" i="21"/>
  <c r="F321" i="21"/>
  <c r="F322" i="21"/>
  <c r="F323" i="21"/>
  <c r="F324" i="21"/>
  <c r="F325" i="21"/>
  <c r="F326" i="21"/>
  <c r="F328" i="21"/>
  <c r="F329" i="21"/>
  <c r="F330" i="21"/>
  <c r="F331" i="21"/>
  <c r="F332" i="21"/>
  <c r="F333" i="21"/>
  <c r="F334" i="21"/>
  <c r="F335" i="21"/>
  <c r="F336" i="21"/>
  <c r="F337" i="21"/>
  <c r="F338" i="21"/>
  <c r="F339" i="21"/>
  <c r="F340" i="21"/>
  <c r="F341" i="21"/>
  <c r="F342" i="21"/>
  <c r="F343" i="21"/>
  <c r="F344" i="21"/>
  <c r="F345" i="21"/>
  <c r="F346" i="21"/>
  <c r="F347" i="21"/>
  <c r="F6" i="21"/>
  <c r="H284" i="31"/>
  <c r="H285" i="31"/>
  <c r="H286" i="31"/>
  <c r="H287" i="31"/>
  <c r="H288" i="31"/>
  <c r="H289" i="31"/>
  <c r="H290" i="31"/>
  <c r="H291" i="31"/>
  <c r="H292" i="31"/>
  <c r="H293" i="31"/>
  <c r="H294" i="31"/>
  <c r="H295" i="31"/>
  <c r="H296" i="31"/>
  <c r="H297" i="31"/>
  <c r="H298" i="31"/>
  <c r="H299" i="31"/>
  <c r="H300" i="31"/>
  <c r="H301" i="31"/>
  <c r="H302" i="31"/>
  <c r="H303" i="31"/>
  <c r="H304" i="31"/>
  <c r="H305" i="31"/>
  <c r="H306" i="31"/>
  <c r="H307" i="31"/>
  <c r="H308" i="31"/>
  <c r="H309" i="31"/>
  <c r="H313" i="31"/>
  <c r="H314" i="31"/>
  <c r="H315" i="31"/>
  <c r="H316" i="31"/>
  <c r="H317" i="31"/>
  <c r="H318" i="31"/>
  <c r="H319" i="31"/>
  <c r="H320" i="31"/>
  <c r="H321" i="31"/>
  <c r="H322" i="31"/>
  <c r="H323" i="31"/>
  <c r="H324" i="31"/>
  <c r="H325" i="31"/>
  <c r="H326" i="31"/>
  <c r="H328" i="31"/>
  <c r="H329" i="31"/>
  <c r="H330" i="31"/>
  <c r="H331" i="31"/>
  <c r="H332" i="31"/>
  <c r="H333" i="31"/>
  <c r="H334" i="31"/>
  <c r="H335" i="31"/>
  <c r="H336" i="31"/>
  <c r="H337" i="31"/>
  <c r="H338" i="31"/>
  <c r="H339" i="31"/>
  <c r="H340" i="31"/>
  <c r="H341" i="31"/>
  <c r="H342" i="31"/>
  <c r="H343" i="31"/>
  <c r="H344" i="31"/>
  <c r="H345" i="31"/>
  <c r="H346" i="31"/>
  <c r="H347" i="31"/>
  <c r="H338" i="22"/>
  <c r="H339" i="22"/>
  <c r="H340" i="22"/>
  <c r="H341" i="22"/>
  <c r="H342" i="22"/>
  <c r="H343" i="22"/>
  <c r="H344" i="22"/>
  <c r="H345" i="22"/>
  <c r="H346" i="22"/>
  <c r="H347" i="22"/>
  <c r="H314" i="22"/>
  <c r="H315" i="22"/>
  <c r="H316" i="22"/>
  <c r="H317" i="22"/>
  <c r="H318" i="22"/>
  <c r="H319" i="22"/>
  <c r="H320" i="22"/>
  <c r="H321" i="22"/>
  <c r="H322" i="22"/>
  <c r="H323" i="22"/>
  <c r="H324" i="22"/>
  <c r="H325" i="22"/>
  <c r="H326" i="22"/>
  <c r="H328" i="22"/>
  <c r="H329" i="22"/>
  <c r="H330" i="22"/>
  <c r="H331" i="22"/>
  <c r="H332" i="22"/>
  <c r="H333" i="22"/>
  <c r="H334" i="22"/>
  <c r="H335" i="22"/>
  <c r="H336" i="22"/>
  <c r="H337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3" i="22"/>
  <c r="J6" i="23"/>
  <c r="I284" i="20"/>
  <c r="K284" i="20"/>
  <c r="I285" i="20"/>
  <c r="K285" i="20"/>
  <c r="I286" i="20"/>
  <c r="K286" i="20"/>
  <c r="I287" i="20"/>
  <c r="K287" i="20"/>
  <c r="I288" i="20"/>
  <c r="K288" i="20"/>
  <c r="I289" i="20"/>
  <c r="K289" i="20"/>
  <c r="I290" i="20"/>
  <c r="K290" i="20"/>
  <c r="I291" i="20"/>
  <c r="K291" i="20"/>
  <c r="I292" i="20"/>
  <c r="K292" i="20"/>
  <c r="I293" i="20"/>
  <c r="K293" i="20"/>
  <c r="I294" i="20"/>
  <c r="K294" i="20"/>
  <c r="I295" i="20"/>
  <c r="K295" i="20"/>
  <c r="I296" i="20"/>
  <c r="K296" i="20"/>
  <c r="I297" i="20"/>
  <c r="K297" i="20"/>
  <c r="I298" i="20"/>
  <c r="K298" i="20"/>
  <c r="I299" i="20"/>
  <c r="K299" i="20"/>
  <c r="I300" i="20"/>
  <c r="K300" i="20"/>
  <c r="I301" i="20"/>
  <c r="K301" i="20"/>
  <c r="I302" i="20"/>
  <c r="K302" i="20"/>
  <c r="I303" i="20"/>
  <c r="K303" i="20"/>
  <c r="I304" i="20"/>
  <c r="K304" i="20"/>
  <c r="I305" i="20"/>
  <c r="K305" i="20"/>
  <c r="I306" i="20"/>
  <c r="K306" i="20"/>
  <c r="I307" i="20"/>
  <c r="K307" i="20"/>
  <c r="I308" i="20"/>
  <c r="K308" i="20"/>
  <c r="I309" i="20"/>
  <c r="K309" i="20"/>
  <c r="I311" i="20"/>
  <c r="K311" i="20"/>
  <c r="I312" i="20"/>
  <c r="K312" i="20"/>
  <c r="I313" i="20"/>
  <c r="K313" i="20"/>
  <c r="I314" i="20"/>
  <c r="K314" i="20"/>
  <c r="I315" i="20"/>
  <c r="K315" i="20"/>
  <c r="I316" i="20"/>
  <c r="K316" i="20"/>
  <c r="I317" i="20"/>
  <c r="K317" i="20"/>
  <c r="I318" i="20"/>
  <c r="K318" i="20"/>
  <c r="I319" i="20"/>
  <c r="K319" i="20"/>
  <c r="I320" i="20"/>
  <c r="K320" i="20"/>
  <c r="I321" i="20"/>
  <c r="K321" i="20"/>
  <c r="I322" i="20"/>
  <c r="K322" i="20"/>
  <c r="I323" i="20"/>
  <c r="K323" i="20"/>
  <c r="I324" i="20"/>
  <c r="K324" i="20"/>
  <c r="I325" i="20"/>
  <c r="K325" i="20"/>
  <c r="I326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I9" i="23"/>
  <c r="I6" i="23"/>
  <c r="I7" i="23"/>
  <c r="I8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187" i="23"/>
  <c r="I188" i="23"/>
  <c r="I189" i="23"/>
  <c r="I190" i="23"/>
  <c r="I191" i="23"/>
  <c r="I192" i="23"/>
  <c r="I193" i="23"/>
  <c r="I194" i="23"/>
  <c r="I195" i="23"/>
  <c r="I197" i="23"/>
  <c r="I198" i="23"/>
  <c r="I199" i="23"/>
  <c r="I200" i="23"/>
  <c r="I201" i="23"/>
  <c r="I202" i="23"/>
  <c r="I203" i="23"/>
  <c r="I2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7" i="23"/>
  <c r="J198" i="23"/>
  <c r="J199" i="23"/>
  <c r="J200" i="23"/>
  <c r="J201" i="23"/>
  <c r="J202" i="23"/>
  <c r="J203" i="23"/>
  <c r="J2" i="23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H164" i="31"/>
  <c r="H165" i="31"/>
  <c r="H166" i="31"/>
  <c r="H167" i="31"/>
  <c r="H168" i="31"/>
  <c r="H169" i="31"/>
  <c r="H170" i="31"/>
  <c r="H171" i="31"/>
  <c r="H172" i="31"/>
  <c r="H173" i="31"/>
  <c r="H174" i="31"/>
  <c r="H175" i="31"/>
  <c r="H176" i="31"/>
  <c r="H177" i="31"/>
  <c r="H178" i="31"/>
  <c r="H179" i="31"/>
  <c r="H180" i="31"/>
  <c r="H181" i="31"/>
  <c r="H182" i="31"/>
  <c r="H183" i="31"/>
  <c r="H184" i="31"/>
  <c r="H185" i="31"/>
  <c r="H186" i="31"/>
  <c r="H187" i="31"/>
  <c r="H188" i="31"/>
  <c r="H189" i="31"/>
  <c r="H190" i="31"/>
  <c r="H191" i="31"/>
  <c r="H192" i="31"/>
  <c r="H193" i="31"/>
  <c r="H194" i="31"/>
  <c r="H195" i="31"/>
  <c r="H196" i="31"/>
  <c r="H197" i="31"/>
  <c r="H198" i="31"/>
  <c r="H199" i="31"/>
  <c r="H200" i="31"/>
  <c r="H201" i="31"/>
  <c r="H202" i="31"/>
  <c r="H203" i="31"/>
  <c r="H204" i="31"/>
  <c r="H205" i="31"/>
  <c r="H206" i="31"/>
  <c r="H207" i="31"/>
  <c r="H208" i="31"/>
  <c r="H209" i="31"/>
  <c r="H210" i="31"/>
  <c r="H211" i="31"/>
  <c r="H212" i="31"/>
  <c r="H213" i="31"/>
  <c r="H214" i="31"/>
  <c r="H215" i="31"/>
  <c r="H216" i="31"/>
  <c r="H217" i="31"/>
  <c r="H218" i="31"/>
  <c r="H219" i="31"/>
  <c r="H220" i="31"/>
  <c r="H221" i="31"/>
  <c r="H222" i="31"/>
  <c r="H223" i="31"/>
  <c r="H224" i="31"/>
  <c r="H225" i="31"/>
  <c r="H226" i="31"/>
  <c r="H227" i="31"/>
  <c r="H228" i="31"/>
  <c r="H229" i="31"/>
  <c r="H230" i="31"/>
  <c r="H231" i="31"/>
  <c r="H232" i="31"/>
  <c r="H233" i="31"/>
  <c r="H234" i="31"/>
  <c r="H235" i="31"/>
  <c r="H236" i="31"/>
  <c r="H237" i="31"/>
  <c r="H238" i="31"/>
  <c r="H239" i="31"/>
  <c r="H240" i="31"/>
  <c r="H241" i="31"/>
  <c r="H242" i="31"/>
  <c r="H243" i="31"/>
  <c r="H244" i="31"/>
  <c r="H245" i="31"/>
  <c r="H246" i="31"/>
  <c r="H247" i="31"/>
  <c r="H248" i="31"/>
  <c r="H249" i="31"/>
  <c r="H250" i="31"/>
  <c r="H251" i="31"/>
  <c r="H252" i="31"/>
  <c r="H253" i="31"/>
  <c r="H254" i="31"/>
  <c r="H255" i="31"/>
  <c r="H256" i="31"/>
  <c r="H257" i="31"/>
  <c r="H258" i="31"/>
  <c r="H259" i="31"/>
  <c r="H260" i="31"/>
  <c r="H261" i="31"/>
  <c r="H262" i="31"/>
  <c r="H263" i="31"/>
  <c r="H264" i="31"/>
  <c r="H265" i="31"/>
  <c r="H266" i="31"/>
  <c r="H267" i="31"/>
  <c r="H268" i="31"/>
  <c r="H269" i="31"/>
  <c r="H270" i="31"/>
  <c r="H271" i="31"/>
  <c r="H272" i="31"/>
  <c r="H273" i="31"/>
  <c r="H274" i="31"/>
  <c r="H275" i="31"/>
  <c r="H276" i="31"/>
  <c r="H277" i="31"/>
  <c r="H278" i="31"/>
  <c r="H279" i="31"/>
  <c r="H280" i="31"/>
  <c r="H281" i="31"/>
  <c r="H282" i="31"/>
  <c r="H283" i="31"/>
  <c r="BX4" i="31"/>
  <c r="BW4" i="31"/>
  <c r="BQ4" i="31"/>
  <c r="BP4" i="31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/>
  <c r="H271" i="22"/>
  <c r="H272" i="22"/>
  <c r="H273" i="22"/>
  <c r="H274" i="22"/>
  <c r="H275" i="22"/>
  <c r="H276" i="22"/>
  <c r="H277" i="22"/>
  <c r="H278" i="22"/>
  <c r="H279" i="22"/>
  <c r="H280" i="22"/>
  <c r="H281" i="22"/>
  <c r="H282" i="22"/>
  <c r="H283" i="22"/>
  <c r="H6" i="22"/>
  <c r="J7" i="22"/>
  <c r="J8" i="22"/>
  <c r="J9" i="22"/>
  <c r="J10" i="22"/>
  <c r="J11" i="22"/>
  <c r="J12" i="22"/>
  <c r="J13" i="22"/>
  <c r="J14" i="22"/>
  <c r="H7" i="20"/>
  <c r="I7" i="20"/>
  <c r="J7" i="20"/>
  <c r="K7" i="20"/>
  <c r="H8" i="20"/>
  <c r="I8" i="20"/>
  <c r="J8" i="20"/>
  <c r="K8" i="20"/>
  <c r="H9" i="20"/>
  <c r="I9" i="20"/>
  <c r="J9" i="20"/>
  <c r="K9" i="20"/>
  <c r="H10" i="20"/>
  <c r="I10" i="20"/>
  <c r="J10" i="20"/>
  <c r="K10" i="20"/>
  <c r="H11" i="20"/>
  <c r="I11" i="20"/>
  <c r="J11" i="20"/>
  <c r="K11" i="20"/>
  <c r="H12" i="20"/>
  <c r="I12" i="20"/>
  <c r="J12" i="20"/>
  <c r="K12" i="20"/>
  <c r="H13" i="20"/>
  <c r="I13" i="20"/>
  <c r="J13" i="20"/>
  <c r="K13" i="20"/>
  <c r="H14" i="20"/>
  <c r="I14" i="20"/>
  <c r="J14" i="20"/>
  <c r="K14" i="20"/>
  <c r="H15" i="20"/>
  <c r="I15" i="20"/>
  <c r="J15" i="20"/>
  <c r="K15" i="20"/>
  <c r="H16" i="20"/>
  <c r="I16" i="20"/>
  <c r="J16" i="20"/>
  <c r="K16" i="20"/>
  <c r="H17" i="20"/>
  <c r="I17" i="20"/>
  <c r="J17" i="20"/>
  <c r="K17" i="20"/>
  <c r="H18" i="20"/>
  <c r="I18" i="20"/>
  <c r="J18" i="20"/>
  <c r="K18" i="20"/>
  <c r="H19" i="20"/>
  <c r="I19" i="20"/>
  <c r="J19" i="20"/>
  <c r="K19" i="20"/>
  <c r="H20" i="20"/>
  <c r="I20" i="20"/>
  <c r="J20" i="20"/>
  <c r="K20" i="20"/>
  <c r="H21" i="20"/>
  <c r="I21" i="20"/>
  <c r="J21" i="20"/>
  <c r="K21" i="20"/>
  <c r="H22" i="20"/>
  <c r="I22" i="20"/>
  <c r="J22" i="20"/>
  <c r="K22" i="20"/>
  <c r="H23" i="20"/>
  <c r="I23" i="20"/>
  <c r="J23" i="20"/>
  <c r="K23" i="20"/>
  <c r="H24" i="20"/>
  <c r="I24" i="20"/>
  <c r="J24" i="20"/>
  <c r="K24" i="20"/>
  <c r="H25" i="20"/>
  <c r="I25" i="20"/>
  <c r="J25" i="20"/>
  <c r="K25" i="20"/>
  <c r="H26" i="20"/>
  <c r="I26" i="20"/>
  <c r="J26" i="20"/>
  <c r="K26" i="20"/>
  <c r="H27" i="20"/>
  <c r="I27" i="20"/>
  <c r="J27" i="20"/>
  <c r="K27" i="20"/>
  <c r="H28" i="20"/>
  <c r="I28" i="20"/>
  <c r="J28" i="20"/>
  <c r="K28" i="20"/>
  <c r="H29" i="20"/>
  <c r="I29" i="20"/>
  <c r="J29" i="20"/>
  <c r="K29" i="20"/>
  <c r="H30" i="20"/>
  <c r="I30" i="20"/>
  <c r="J30" i="20"/>
  <c r="K30" i="20"/>
  <c r="H31" i="20"/>
  <c r="I31" i="20"/>
  <c r="J31" i="20"/>
  <c r="K31" i="20"/>
  <c r="H32" i="20"/>
  <c r="I32" i="20"/>
  <c r="J32" i="20"/>
  <c r="K32" i="20"/>
  <c r="H33" i="20"/>
  <c r="I33" i="20"/>
  <c r="J33" i="20"/>
  <c r="K33" i="20"/>
  <c r="H34" i="20"/>
  <c r="I34" i="20"/>
  <c r="J34" i="20"/>
  <c r="K34" i="20"/>
  <c r="H35" i="20"/>
  <c r="I35" i="20"/>
  <c r="J35" i="20"/>
  <c r="K35" i="20"/>
  <c r="H36" i="20"/>
  <c r="I36" i="20"/>
  <c r="J36" i="20"/>
  <c r="K36" i="20"/>
  <c r="H37" i="20"/>
  <c r="I37" i="20"/>
  <c r="J37" i="20"/>
  <c r="K37" i="20"/>
  <c r="H38" i="20"/>
  <c r="I38" i="20"/>
  <c r="J38" i="20"/>
  <c r="K38" i="20"/>
  <c r="H39" i="20"/>
  <c r="I39" i="20"/>
  <c r="J39" i="20"/>
  <c r="K39" i="20"/>
  <c r="H40" i="20"/>
  <c r="I40" i="20"/>
  <c r="J40" i="20"/>
  <c r="K40" i="20"/>
  <c r="H41" i="20"/>
  <c r="I41" i="20"/>
  <c r="J41" i="20"/>
  <c r="K41" i="20"/>
  <c r="H42" i="20"/>
  <c r="I42" i="20"/>
  <c r="J42" i="20"/>
  <c r="K42" i="20"/>
  <c r="H43" i="20"/>
  <c r="I43" i="20"/>
  <c r="J43" i="20"/>
  <c r="K43" i="20"/>
  <c r="H44" i="20"/>
  <c r="I44" i="20"/>
  <c r="J44" i="20"/>
  <c r="K44" i="20"/>
  <c r="H45" i="20"/>
  <c r="I45" i="20"/>
  <c r="J45" i="20"/>
  <c r="K45" i="20"/>
  <c r="H46" i="20"/>
  <c r="I46" i="20"/>
  <c r="J46" i="20"/>
  <c r="K46" i="20"/>
  <c r="H47" i="20"/>
  <c r="I47" i="20"/>
  <c r="J47" i="20"/>
  <c r="K47" i="20"/>
  <c r="H48" i="20"/>
  <c r="I48" i="20"/>
  <c r="J48" i="20"/>
  <c r="K48" i="20"/>
  <c r="H49" i="20"/>
  <c r="I49" i="20"/>
  <c r="J49" i="20"/>
  <c r="K49" i="20"/>
  <c r="H50" i="20"/>
  <c r="I50" i="20"/>
  <c r="J50" i="20"/>
  <c r="K50" i="20"/>
  <c r="H51" i="20"/>
  <c r="I51" i="20"/>
  <c r="J51" i="20"/>
  <c r="K51" i="20"/>
  <c r="H52" i="20"/>
  <c r="I52" i="20"/>
  <c r="J52" i="20"/>
  <c r="K52" i="20"/>
  <c r="H53" i="20"/>
  <c r="I53" i="20"/>
  <c r="J53" i="20"/>
  <c r="K53" i="20"/>
  <c r="H54" i="20"/>
  <c r="I54" i="20"/>
  <c r="J54" i="20"/>
  <c r="K54" i="20"/>
  <c r="H55" i="20"/>
  <c r="I55" i="20"/>
  <c r="J55" i="20"/>
  <c r="K55" i="20"/>
  <c r="H56" i="20"/>
  <c r="I56" i="20"/>
  <c r="J56" i="20"/>
  <c r="K56" i="20"/>
  <c r="H57" i="20"/>
  <c r="I57" i="20"/>
  <c r="J57" i="20"/>
  <c r="K57" i="20"/>
  <c r="H58" i="20"/>
  <c r="I58" i="20"/>
  <c r="J58" i="20"/>
  <c r="K58" i="20"/>
  <c r="H59" i="20"/>
  <c r="I59" i="20"/>
  <c r="J59" i="20"/>
  <c r="K59" i="20"/>
  <c r="H60" i="20"/>
  <c r="I60" i="20"/>
  <c r="J60" i="20"/>
  <c r="K60" i="20"/>
  <c r="H61" i="20"/>
  <c r="I61" i="20"/>
  <c r="J61" i="20"/>
  <c r="K61" i="20"/>
  <c r="H62" i="20"/>
  <c r="I62" i="20"/>
  <c r="J62" i="20"/>
  <c r="K62" i="20"/>
  <c r="H63" i="20"/>
  <c r="I63" i="20"/>
  <c r="J63" i="20"/>
  <c r="K63" i="20"/>
  <c r="H64" i="20"/>
  <c r="I64" i="20"/>
  <c r="J64" i="20"/>
  <c r="K64" i="20"/>
  <c r="H65" i="20"/>
  <c r="I65" i="20"/>
  <c r="J65" i="20"/>
  <c r="K65" i="20"/>
  <c r="H66" i="20"/>
  <c r="I66" i="20"/>
  <c r="J66" i="20"/>
  <c r="K66" i="20"/>
  <c r="H67" i="20"/>
  <c r="I67" i="20"/>
  <c r="J67" i="20"/>
  <c r="K67" i="20"/>
  <c r="H68" i="20"/>
  <c r="I68" i="20"/>
  <c r="J68" i="20"/>
  <c r="K68" i="20"/>
  <c r="H69" i="20"/>
  <c r="I69" i="20"/>
  <c r="J69" i="20"/>
  <c r="K69" i="20"/>
  <c r="H70" i="20"/>
  <c r="I70" i="20"/>
  <c r="J70" i="20"/>
  <c r="K70" i="20"/>
  <c r="H71" i="20"/>
  <c r="I71" i="20"/>
  <c r="J71" i="20"/>
  <c r="K71" i="20"/>
  <c r="H72" i="20"/>
  <c r="I72" i="20"/>
  <c r="J72" i="20"/>
  <c r="K72" i="20"/>
  <c r="H73" i="20"/>
  <c r="I73" i="20"/>
  <c r="J73" i="20"/>
  <c r="K73" i="20"/>
  <c r="H74" i="20"/>
  <c r="I74" i="20"/>
  <c r="J74" i="20"/>
  <c r="K74" i="20"/>
  <c r="H75" i="20"/>
  <c r="I75" i="20"/>
  <c r="J75" i="20"/>
  <c r="K75" i="20"/>
  <c r="H76" i="20"/>
  <c r="I76" i="20"/>
  <c r="J76" i="20"/>
  <c r="K76" i="20"/>
  <c r="H77" i="20"/>
  <c r="I77" i="20"/>
  <c r="J77" i="20"/>
  <c r="K77" i="20"/>
  <c r="H78" i="20"/>
  <c r="I78" i="20"/>
  <c r="J78" i="20"/>
  <c r="K78" i="20"/>
  <c r="H79" i="20"/>
  <c r="I79" i="20"/>
  <c r="J79" i="20"/>
  <c r="K79" i="20"/>
  <c r="H80" i="20"/>
  <c r="I80" i="20"/>
  <c r="J80" i="20"/>
  <c r="K80" i="20"/>
  <c r="H81" i="20"/>
  <c r="I81" i="20"/>
  <c r="J81" i="20"/>
  <c r="K81" i="20"/>
  <c r="H82" i="20"/>
  <c r="I82" i="20"/>
  <c r="J82" i="20"/>
  <c r="K82" i="20"/>
  <c r="H83" i="20"/>
  <c r="I83" i="20"/>
  <c r="J83" i="20"/>
  <c r="K83" i="20"/>
  <c r="H84" i="20"/>
  <c r="I84" i="20"/>
  <c r="J84" i="20"/>
  <c r="K84" i="20"/>
  <c r="H85" i="20"/>
  <c r="I85" i="20"/>
  <c r="J85" i="20"/>
  <c r="K85" i="20"/>
  <c r="H86" i="20"/>
  <c r="I86" i="20"/>
  <c r="J86" i="20"/>
  <c r="K86" i="20"/>
  <c r="H87" i="20"/>
  <c r="I87" i="20"/>
  <c r="J87" i="20"/>
  <c r="K87" i="20"/>
  <c r="H88" i="20"/>
  <c r="I88" i="20"/>
  <c r="J88" i="20"/>
  <c r="K88" i="20"/>
  <c r="H89" i="20"/>
  <c r="I89" i="20"/>
  <c r="J89" i="20"/>
  <c r="K89" i="20"/>
  <c r="H90" i="20"/>
  <c r="I90" i="20"/>
  <c r="J90" i="20"/>
  <c r="K90" i="20"/>
  <c r="H91" i="20"/>
  <c r="I91" i="20"/>
  <c r="J91" i="20"/>
  <c r="K91" i="20"/>
  <c r="H92" i="20"/>
  <c r="I92" i="20"/>
  <c r="J92" i="20"/>
  <c r="K92" i="20"/>
  <c r="H93" i="20"/>
  <c r="I93" i="20"/>
  <c r="J93" i="20"/>
  <c r="K93" i="20"/>
  <c r="H94" i="20"/>
  <c r="I94" i="20"/>
  <c r="J94" i="20"/>
  <c r="K94" i="20"/>
  <c r="H95" i="20"/>
  <c r="I95" i="20"/>
  <c r="J95" i="20"/>
  <c r="K95" i="20"/>
  <c r="H96" i="20"/>
  <c r="I96" i="20"/>
  <c r="J96" i="20"/>
  <c r="K96" i="20"/>
  <c r="H97" i="20"/>
  <c r="I97" i="20"/>
  <c r="J97" i="20"/>
  <c r="K97" i="20"/>
  <c r="H98" i="20"/>
  <c r="I98" i="20"/>
  <c r="J98" i="20"/>
  <c r="K98" i="20"/>
  <c r="H99" i="20"/>
  <c r="I99" i="20"/>
  <c r="J99" i="20"/>
  <c r="K99" i="20"/>
  <c r="H100" i="20"/>
  <c r="I100" i="20"/>
  <c r="J100" i="20"/>
  <c r="K100" i="20"/>
  <c r="H101" i="20"/>
  <c r="I101" i="20"/>
  <c r="J101" i="20"/>
  <c r="K101" i="20"/>
  <c r="H102" i="20"/>
  <c r="I102" i="20"/>
  <c r="J102" i="20"/>
  <c r="K102" i="20"/>
  <c r="H103" i="20"/>
  <c r="I103" i="20"/>
  <c r="J103" i="20"/>
  <c r="K103" i="20"/>
  <c r="H104" i="20"/>
  <c r="I104" i="20"/>
  <c r="J104" i="20"/>
  <c r="K104" i="20"/>
  <c r="H105" i="20"/>
  <c r="I105" i="20"/>
  <c r="J105" i="20"/>
  <c r="K105" i="20"/>
  <c r="H106" i="20"/>
  <c r="I106" i="20"/>
  <c r="J106" i="20"/>
  <c r="K106" i="20"/>
  <c r="H107" i="20"/>
  <c r="I107" i="20"/>
  <c r="J107" i="20"/>
  <c r="K107" i="20"/>
  <c r="H108" i="20"/>
  <c r="I108" i="20"/>
  <c r="J108" i="20"/>
  <c r="K108" i="20"/>
  <c r="H109" i="20"/>
  <c r="I109" i="20"/>
  <c r="J109" i="20"/>
  <c r="K109" i="20"/>
  <c r="H110" i="20"/>
  <c r="I110" i="20"/>
  <c r="J110" i="20"/>
  <c r="K110" i="20"/>
  <c r="H111" i="20"/>
  <c r="I111" i="20"/>
  <c r="J111" i="20"/>
  <c r="K111" i="20"/>
  <c r="H112" i="20"/>
  <c r="I112" i="20"/>
  <c r="J112" i="20"/>
  <c r="K112" i="20"/>
  <c r="H113" i="20"/>
  <c r="I113" i="20"/>
  <c r="J113" i="20"/>
  <c r="K113" i="20"/>
  <c r="H114" i="20"/>
  <c r="I114" i="20"/>
  <c r="J114" i="20"/>
  <c r="K114" i="20"/>
  <c r="H115" i="20"/>
  <c r="I115" i="20"/>
  <c r="J115" i="20"/>
  <c r="K115" i="20"/>
  <c r="H116" i="20"/>
  <c r="I116" i="20"/>
  <c r="J116" i="20"/>
  <c r="K116" i="20"/>
  <c r="H117" i="20"/>
  <c r="I117" i="20"/>
  <c r="J117" i="20"/>
  <c r="K117" i="20"/>
  <c r="H118" i="20"/>
  <c r="I118" i="20"/>
  <c r="J118" i="20"/>
  <c r="K118" i="20"/>
  <c r="H119" i="20"/>
  <c r="I119" i="20"/>
  <c r="J119" i="20"/>
  <c r="K119" i="20"/>
  <c r="H120" i="20"/>
  <c r="I120" i="20"/>
  <c r="J120" i="20"/>
  <c r="K120" i="20"/>
  <c r="H121" i="20"/>
  <c r="I121" i="20"/>
  <c r="J121" i="20"/>
  <c r="K121" i="20"/>
  <c r="H122" i="20"/>
  <c r="I122" i="20"/>
  <c r="J122" i="20"/>
  <c r="K122" i="20"/>
  <c r="H123" i="20"/>
  <c r="I123" i="20"/>
  <c r="J123" i="20"/>
  <c r="K123" i="20"/>
  <c r="H124" i="20"/>
  <c r="I124" i="20"/>
  <c r="J124" i="20"/>
  <c r="K124" i="20"/>
  <c r="H125" i="20"/>
  <c r="I125" i="20"/>
  <c r="J125" i="20"/>
  <c r="K125" i="20"/>
  <c r="H126" i="20"/>
  <c r="I126" i="20"/>
  <c r="J126" i="20"/>
  <c r="K126" i="20"/>
  <c r="H127" i="20"/>
  <c r="I127" i="20"/>
  <c r="J127" i="20"/>
  <c r="K127" i="20"/>
  <c r="H128" i="20"/>
  <c r="I128" i="20"/>
  <c r="J128" i="20"/>
  <c r="K128" i="20"/>
  <c r="H129" i="20"/>
  <c r="I129" i="20"/>
  <c r="J129" i="20"/>
  <c r="K129" i="20"/>
  <c r="H130" i="20"/>
  <c r="I130" i="20"/>
  <c r="J130" i="20"/>
  <c r="K130" i="20"/>
  <c r="H131" i="20"/>
  <c r="I131" i="20"/>
  <c r="J131" i="20"/>
  <c r="K131" i="20"/>
  <c r="H132" i="20"/>
  <c r="I132" i="20"/>
  <c r="J132" i="20"/>
  <c r="K132" i="20"/>
  <c r="H133" i="20"/>
  <c r="I133" i="20"/>
  <c r="J133" i="20"/>
  <c r="K133" i="20"/>
  <c r="H134" i="20"/>
  <c r="I134" i="20"/>
  <c r="J134" i="20"/>
  <c r="K134" i="20"/>
  <c r="H135" i="20"/>
  <c r="I135" i="20"/>
  <c r="J135" i="20"/>
  <c r="K135" i="20"/>
  <c r="H136" i="20"/>
  <c r="I136" i="20"/>
  <c r="J136" i="20"/>
  <c r="K136" i="20"/>
  <c r="H137" i="20"/>
  <c r="I137" i="20"/>
  <c r="J137" i="20"/>
  <c r="K137" i="20"/>
  <c r="H138" i="20"/>
  <c r="I138" i="20"/>
  <c r="J138" i="20"/>
  <c r="K138" i="20"/>
  <c r="H139" i="20"/>
  <c r="I139" i="20"/>
  <c r="J139" i="20"/>
  <c r="K139" i="20"/>
  <c r="H140" i="20"/>
  <c r="I140" i="20"/>
  <c r="J140" i="20"/>
  <c r="K140" i="20"/>
  <c r="H141" i="20"/>
  <c r="I141" i="20"/>
  <c r="J141" i="20"/>
  <c r="K141" i="20"/>
  <c r="H142" i="20"/>
  <c r="I142" i="20"/>
  <c r="J142" i="20"/>
  <c r="K142" i="20"/>
  <c r="H143" i="20"/>
  <c r="I143" i="20"/>
  <c r="J143" i="20"/>
  <c r="K143" i="20"/>
  <c r="H144" i="20"/>
  <c r="I144" i="20"/>
  <c r="J144" i="20"/>
  <c r="K144" i="20"/>
  <c r="H145" i="20"/>
  <c r="I145" i="20"/>
  <c r="J145" i="20"/>
  <c r="K145" i="20"/>
  <c r="H146" i="20"/>
  <c r="I146" i="20"/>
  <c r="J146" i="20"/>
  <c r="K146" i="20"/>
  <c r="H147" i="20"/>
  <c r="I147" i="20"/>
  <c r="J147" i="20"/>
  <c r="K147" i="20"/>
  <c r="H148" i="20"/>
  <c r="I148" i="20"/>
  <c r="J148" i="20"/>
  <c r="K148" i="20"/>
  <c r="H149" i="20"/>
  <c r="I149" i="20"/>
  <c r="J149" i="20"/>
  <c r="K149" i="20"/>
  <c r="H150" i="20"/>
  <c r="I150" i="20"/>
  <c r="J150" i="20"/>
  <c r="K150" i="20"/>
  <c r="H151" i="20"/>
  <c r="I151" i="20"/>
  <c r="J151" i="20"/>
  <c r="K151" i="20"/>
  <c r="H152" i="20"/>
  <c r="I152" i="20"/>
  <c r="J152" i="20"/>
  <c r="K152" i="20"/>
  <c r="H153" i="20"/>
  <c r="I153" i="20"/>
  <c r="J153" i="20"/>
  <c r="K153" i="20"/>
  <c r="H154" i="20"/>
  <c r="I154" i="20"/>
  <c r="J154" i="20"/>
  <c r="K154" i="20"/>
  <c r="H155" i="20"/>
  <c r="I155" i="20"/>
  <c r="J155" i="20"/>
  <c r="K155" i="20"/>
  <c r="H156" i="20"/>
  <c r="I156" i="20"/>
  <c r="J156" i="20"/>
  <c r="K156" i="20"/>
  <c r="H157" i="20"/>
  <c r="I157" i="20"/>
  <c r="J157" i="20"/>
  <c r="K157" i="20"/>
  <c r="H158" i="20"/>
  <c r="I158" i="20"/>
  <c r="J158" i="20"/>
  <c r="K158" i="20"/>
  <c r="H159" i="20"/>
  <c r="I159" i="20"/>
  <c r="J159" i="20"/>
  <c r="K159" i="20"/>
  <c r="H160" i="20"/>
  <c r="I160" i="20"/>
  <c r="J160" i="20"/>
  <c r="K160" i="20"/>
  <c r="H161" i="20"/>
  <c r="I161" i="20"/>
  <c r="J161" i="20"/>
  <c r="K161" i="20"/>
  <c r="H162" i="20"/>
  <c r="I162" i="20"/>
  <c r="J162" i="20"/>
  <c r="K162" i="20"/>
  <c r="H163" i="20"/>
  <c r="I163" i="20"/>
  <c r="J163" i="20"/>
  <c r="K163" i="20"/>
  <c r="H164" i="20"/>
  <c r="I164" i="20"/>
  <c r="J164" i="20"/>
  <c r="K164" i="20"/>
  <c r="H165" i="20"/>
  <c r="I165" i="20"/>
  <c r="J165" i="20"/>
  <c r="K165" i="20"/>
  <c r="H166" i="20"/>
  <c r="I166" i="20"/>
  <c r="J166" i="20"/>
  <c r="K166" i="20"/>
  <c r="H167" i="20"/>
  <c r="I167" i="20"/>
  <c r="J167" i="20"/>
  <c r="K167" i="20"/>
  <c r="H168" i="20"/>
  <c r="I168" i="20"/>
  <c r="J168" i="20"/>
  <c r="K168" i="20"/>
  <c r="H169" i="20"/>
  <c r="I169" i="20"/>
  <c r="J169" i="20"/>
  <c r="K169" i="20"/>
  <c r="H170" i="20"/>
  <c r="I170" i="20"/>
  <c r="J170" i="20"/>
  <c r="K170" i="20"/>
  <c r="H171" i="20"/>
  <c r="I171" i="20"/>
  <c r="J171" i="20"/>
  <c r="K171" i="20"/>
  <c r="H172" i="20"/>
  <c r="I172" i="20"/>
  <c r="J172" i="20"/>
  <c r="K172" i="20"/>
  <c r="H173" i="20"/>
  <c r="I173" i="20"/>
  <c r="J173" i="20"/>
  <c r="K173" i="20"/>
  <c r="H174" i="20"/>
  <c r="I174" i="20"/>
  <c r="J174" i="20"/>
  <c r="K174" i="20"/>
  <c r="H175" i="20"/>
  <c r="I175" i="20"/>
  <c r="J175" i="20"/>
  <c r="K175" i="20"/>
  <c r="H176" i="20"/>
  <c r="I176" i="20"/>
  <c r="J176" i="20"/>
  <c r="K176" i="20"/>
  <c r="H177" i="20"/>
  <c r="I177" i="20"/>
  <c r="J177" i="20"/>
  <c r="K177" i="20"/>
  <c r="H178" i="20"/>
  <c r="I178" i="20"/>
  <c r="J178" i="20"/>
  <c r="K178" i="20"/>
  <c r="H179" i="20"/>
  <c r="I179" i="20"/>
  <c r="J179" i="20"/>
  <c r="K179" i="20"/>
  <c r="H180" i="20"/>
  <c r="I180" i="20"/>
  <c r="J180" i="20"/>
  <c r="K180" i="20"/>
  <c r="H181" i="20"/>
  <c r="I181" i="20"/>
  <c r="J181" i="20"/>
  <c r="K181" i="20"/>
  <c r="H182" i="20"/>
  <c r="I182" i="20"/>
  <c r="J182" i="20"/>
  <c r="K182" i="20"/>
  <c r="H183" i="20"/>
  <c r="I183" i="20"/>
  <c r="J183" i="20"/>
  <c r="K183" i="20"/>
  <c r="H184" i="20"/>
  <c r="I184" i="20"/>
  <c r="J184" i="20"/>
  <c r="K184" i="20"/>
  <c r="H185" i="20"/>
  <c r="I185" i="20"/>
  <c r="J185" i="20"/>
  <c r="K185" i="20"/>
  <c r="H186" i="20"/>
  <c r="I186" i="20"/>
  <c r="J186" i="20"/>
  <c r="K186" i="20"/>
  <c r="H187" i="20"/>
  <c r="I187" i="20"/>
  <c r="J187" i="20"/>
  <c r="K187" i="20"/>
  <c r="H188" i="20"/>
  <c r="I188" i="20"/>
  <c r="J188" i="20"/>
  <c r="K188" i="20"/>
  <c r="H189" i="20"/>
  <c r="I189" i="20"/>
  <c r="J189" i="20"/>
  <c r="K189" i="20"/>
  <c r="H190" i="20"/>
  <c r="I190" i="20"/>
  <c r="J190" i="20"/>
  <c r="K190" i="20"/>
  <c r="H191" i="20"/>
  <c r="I191" i="20"/>
  <c r="J191" i="20"/>
  <c r="K191" i="20"/>
  <c r="H192" i="20"/>
  <c r="I192" i="20"/>
  <c r="J192" i="20"/>
  <c r="K192" i="20"/>
  <c r="H193" i="20"/>
  <c r="I193" i="20"/>
  <c r="J193" i="20"/>
  <c r="K193" i="20"/>
  <c r="H194" i="20"/>
  <c r="I194" i="20"/>
  <c r="J194" i="20"/>
  <c r="K194" i="20"/>
  <c r="H195" i="20"/>
  <c r="I195" i="20"/>
  <c r="J195" i="20"/>
  <c r="K195" i="20"/>
  <c r="H196" i="20"/>
  <c r="I196" i="20"/>
  <c r="J196" i="20"/>
  <c r="K196" i="20"/>
  <c r="H197" i="20"/>
  <c r="I197" i="20"/>
  <c r="J197" i="20"/>
  <c r="K197" i="20"/>
  <c r="H198" i="20"/>
  <c r="I198" i="20"/>
  <c r="J198" i="20"/>
  <c r="K198" i="20"/>
  <c r="H199" i="20"/>
  <c r="I199" i="20"/>
  <c r="J199" i="20"/>
  <c r="K199" i="20"/>
  <c r="H200" i="20"/>
  <c r="I200" i="20"/>
  <c r="J200" i="20"/>
  <c r="K200" i="20"/>
  <c r="H201" i="20"/>
  <c r="I201" i="20"/>
  <c r="J201" i="20"/>
  <c r="K201" i="20"/>
  <c r="H202" i="20"/>
  <c r="I202" i="20"/>
  <c r="J202" i="20"/>
  <c r="K202" i="20"/>
  <c r="H203" i="20"/>
  <c r="I203" i="20"/>
  <c r="J203" i="20"/>
  <c r="K203" i="20"/>
  <c r="H204" i="20"/>
  <c r="I204" i="20"/>
  <c r="J204" i="20"/>
  <c r="K204" i="20"/>
  <c r="H205" i="20"/>
  <c r="I205" i="20"/>
  <c r="J205" i="20"/>
  <c r="K205" i="20"/>
  <c r="H206" i="20"/>
  <c r="I206" i="20"/>
  <c r="J206" i="20"/>
  <c r="K206" i="20"/>
  <c r="H207" i="20"/>
  <c r="I207" i="20"/>
  <c r="J207" i="20"/>
  <c r="K207" i="20"/>
  <c r="H208" i="20"/>
  <c r="I208" i="20"/>
  <c r="J208" i="20"/>
  <c r="K208" i="20"/>
  <c r="H209" i="20"/>
  <c r="I209" i="20"/>
  <c r="J209" i="20"/>
  <c r="K209" i="20"/>
  <c r="H210" i="20"/>
  <c r="I210" i="20"/>
  <c r="J210" i="20"/>
  <c r="K210" i="20"/>
  <c r="H211" i="20"/>
  <c r="I211" i="20"/>
  <c r="J211" i="20"/>
  <c r="K211" i="20"/>
  <c r="H212" i="20"/>
  <c r="I212" i="20"/>
  <c r="J212" i="20"/>
  <c r="K212" i="20"/>
  <c r="H213" i="20"/>
  <c r="I213" i="20"/>
  <c r="J213" i="20"/>
  <c r="K213" i="20"/>
  <c r="H214" i="20"/>
  <c r="I214" i="20"/>
  <c r="J214" i="20"/>
  <c r="K214" i="20"/>
  <c r="H215" i="20"/>
  <c r="I215" i="20"/>
  <c r="J215" i="20"/>
  <c r="K215" i="20"/>
  <c r="H216" i="20"/>
  <c r="I216" i="20"/>
  <c r="J216" i="20"/>
  <c r="K216" i="20"/>
  <c r="H217" i="20"/>
  <c r="I217" i="20"/>
  <c r="J217" i="20"/>
  <c r="K217" i="20"/>
  <c r="H218" i="20"/>
  <c r="I218" i="20"/>
  <c r="J218" i="20"/>
  <c r="K218" i="20"/>
  <c r="H219" i="20"/>
  <c r="I219" i="20"/>
  <c r="J219" i="20"/>
  <c r="K219" i="20"/>
  <c r="H220" i="20"/>
  <c r="I220" i="20"/>
  <c r="J220" i="20"/>
  <c r="K220" i="20"/>
  <c r="H221" i="20"/>
  <c r="I221" i="20"/>
  <c r="J221" i="20"/>
  <c r="K221" i="20"/>
  <c r="H222" i="20"/>
  <c r="I222" i="20"/>
  <c r="J222" i="20"/>
  <c r="K222" i="20"/>
  <c r="H223" i="20"/>
  <c r="I223" i="20"/>
  <c r="J223" i="20"/>
  <c r="K223" i="20"/>
  <c r="H224" i="20"/>
  <c r="I224" i="20"/>
  <c r="J224" i="20"/>
  <c r="K224" i="20"/>
  <c r="H225" i="20"/>
  <c r="I225" i="20"/>
  <c r="J225" i="20"/>
  <c r="K225" i="20"/>
  <c r="H226" i="20"/>
  <c r="I226" i="20"/>
  <c r="J226" i="20"/>
  <c r="K226" i="20"/>
  <c r="H227" i="20"/>
  <c r="I227" i="20"/>
  <c r="J227" i="20"/>
  <c r="K227" i="20"/>
  <c r="H228" i="20"/>
  <c r="I228" i="20"/>
  <c r="J228" i="20"/>
  <c r="K228" i="20"/>
  <c r="H229" i="20"/>
  <c r="I229" i="20"/>
  <c r="J229" i="20"/>
  <c r="K229" i="20"/>
  <c r="H230" i="20"/>
  <c r="I230" i="20"/>
  <c r="J230" i="20"/>
  <c r="K230" i="20"/>
  <c r="H231" i="20"/>
  <c r="I231" i="20"/>
  <c r="J231" i="20"/>
  <c r="K231" i="20"/>
  <c r="H232" i="20"/>
  <c r="I232" i="20"/>
  <c r="J232" i="20"/>
  <c r="K232" i="20"/>
  <c r="H233" i="20"/>
  <c r="I233" i="20"/>
  <c r="J233" i="20"/>
  <c r="K233" i="20"/>
  <c r="H234" i="20"/>
  <c r="I234" i="20"/>
  <c r="J234" i="20"/>
  <c r="K234" i="20"/>
  <c r="H235" i="20"/>
  <c r="I235" i="20"/>
  <c r="J235" i="20"/>
  <c r="K235" i="20"/>
  <c r="H236" i="20"/>
  <c r="I236" i="20"/>
  <c r="J236" i="20"/>
  <c r="K236" i="20"/>
  <c r="H237" i="20"/>
  <c r="I237" i="20"/>
  <c r="J237" i="20"/>
  <c r="K237" i="20"/>
  <c r="H238" i="20"/>
  <c r="I238" i="20"/>
  <c r="J238" i="20"/>
  <c r="K238" i="20"/>
  <c r="H239" i="20"/>
  <c r="I239" i="20"/>
  <c r="J239" i="20"/>
  <c r="K239" i="20"/>
  <c r="H240" i="20"/>
  <c r="I240" i="20"/>
  <c r="J240" i="20"/>
  <c r="K240" i="20"/>
  <c r="H241" i="20"/>
  <c r="I241" i="20"/>
  <c r="J241" i="20"/>
  <c r="K241" i="20"/>
  <c r="H242" i="20"/>
  <c r="I242" i="20"/>
  <c r="J242" i="20"/>
  <c r="K242" i="20"/>
  <c r="H243" i="20"/>
  <c r="I243" i="20"/>
  <c r="J243" i="20"/>
  <c r="K243" i="20"/>
  <c r="H244" i="20"/>
  <c r="I244" i="20"/>
  <c r="J244" i="20"/>
  <c r="K244" i="20"/>
  <c r="H245" i="20"/>
  <c r="I245" i="20"/>
  <c r="J245" i="20"/>
  <c r="K245" i="20"/>
  <c r="H246" i="20"/>
  <c r="I246" i="20"/>
  <c r="J246" i="20"/>
  <c r="K246" i="20"/>
  <c r="H247" i="20"/>
  <c r="I247" i="20"/>
  <c r="J247" i="20"/>
  <c r="K247" i="20"/>
  <c r="H248" i="20"/>
  <c r="I248" i="20"/>
  <c r="J248" i="20"/>
  <c r="K248" i="20"/>
  <c r="H249" i="20"/>
  <c r="I249" i="20"/>
  <c r="J249" i="20"/>
  <c r="K249" i="20"/>
  <c r="H250" i="20"/>
  <c r="I250" i="20"/>
  <c r="J250" i="20"/>
  <c r="K250" i="20"/>
  <c r="H251" i="20"/>
  <c r="I251" i="20"/>
  <c r="J251" i="20"/>
  <c r="K251" i="20"/>
  <c r="H252" i="20"/>
  <c r="I252" i="20"/>
  <c r="J252" i="20"/>
  <c r="K252" i="20"/>
  <c r="H253" i="20"/>
  <c r="I253" i="20"/>
  <c r="J253" i="20"/>
  <c r="K253" i="20"/>
  <c r="H254" i="20"/>
  <c r="I254" i="20"/>
  <c r="J254" i="20"/>
  <c r="K254" i="20"/>
  <c r="H255" i="20"/>
  <c r="I255" i="20"/>
  <c r="J255" i="20"/>
  <c r="K255" i="20"/>
  <c r="H256" i="20"/>
  <c r="I256" i="20"/>
  <c r="J256" i="20"/>
  <c r="K256" i="20"/>
  <c r="H257" i="20"/>
  <c r="I257" i="20"/>
  <c r="J257" i="20"/>
  <c r="K257" i="20"/>
  <c r="H258" i="20"/>
  <c r="I258" i="20"/>
  <c r="J258" i="20"/>
  <c r="K258" i="20"/>
  <c r="H259" i="20"/>
  <c r="I259" i="20"/>
  <c r="J259" i="20"/>
  <c r="K259" i="20"/>
  <c r="H260" i="20"/>
  <c r="I260" i="20"/>
  <c r="J260" i="20"/>
  <c r="K260" i="20"/>
  <c r="H261" i="20"/>
  <c r="I261" i="20"/>
  <c r="J261" i="20"/>
  <c r="K261" i="20"/>
  <c r="H262" i="20"/>
  <c r="I262" i="20"/>
  <c r="J262" i="20"/>
  <c r="K262" i="20"/>
  <c r="H263" i="20"/>
  <c r="I263" i="20"/>
  <c r="J263" i="20"/>
  <c r="K263" i="20"/>
  <c r="H264" i="20"/>
  <c r="I264" i="20"/>
  <c r="J264" i="20"/>
  <c r="K264" i="20"/>
  <c r="H265" i="20"/>
  <c r="I265" i="20"/>
  <c r="J265" i="20"/>
  <c r="K265" i="20"/>
  <c r="H266" i="20"/>
  <c r="I266" i="20"/>
  <c r="J266" i="20"/>
  <c r="K266" i="20"/>
  <c r="H267" i="20"/>
  <c r="I267" i="20"/>
  <c r="J267" i="20"/>
  <c r="K267" i="20"/>
  <c r="H268" i="20"/>
  <c r="I268" i="20"/>
  <c r="J268" i="20"/>
  <c r="K268" i="20"/>
  <c r="H269" i="20"/>
  <c r="I269" i="20"/>
  <c r="J269" i="20"/>
  <c r="K269" i="20"/>
  <c r="H270" i="20"/>
  <c r="I270" i="20"/>
  <c r="J270" i="20"/>
  <c r="K270" i="20"/>
  <c r="H271" i="20"/>
  <c r="I271" i="20"/>
  <c r="J271" i="20"/>
  <c r="K271" i="20"/>
  <c r="H272" i="20"/>
  <c r="I272" i="20"/>
  <c r="J272" i="20"/>
  <c r="K272" i="20"/>
  <c r="H273" i="20"/>
  <c r="I273" i="20"/>
  <c r="J273" i="20"/>
  <c r="K273" i="20"/>
  <c r="H274" i="20"/>
  <c r="I274" i="20"/>
  <c r="J274" i="20"/>
  <c r="K274" i="20"/>
  <c r="H275" i="20"/>
  <c r="I275" i="20"/>
  <c r="J275" i="20"/>
  <c r="K275" i="20"/>
  <c r="H276" i="20"/>
  <c r="I276" i="20"/>
  <c r="J276" i="20"/>
  <c r="K276" i="20"/>
  <c r="H277" i="20"/>
  <c r="I277" i="20"/>
  <c r="J277" i="20"/>
  <c r="K277" i="20"/>
  <c r="H278" i="20"/>
  <c r="I278" i="20"/>
  <c r="J278" i="20"/>
  <c r="K278" i="20"/>
  <c r="H279" i="20"/>
  <c r="I279" i="20"/>
  <c r="J279" i="20"/>
  <c r="K279" i="20"/>
  <c r="H280" i="20"/>
  <c r="I280" i="20"/>
  <c r="J280" i="20"/>
  <c r="K280" i="20"/>
  <c r="H281" i="20"/>
  <c r="I281" i="20"/>
  <c r="J281" i="20"/>
  <c r="K281" i="20"/>
  <c r="H282" i="20"/>
  <c r="I282" i="20"/>
  <c r="J282" i="20"/>
  <c r="K282" i="20"/>
  <c r="H283" i="20"/>
  <c r="I283" i="20"/>
  <c r="J283" i="20"/>
  <c r="K283" i="20"/>
  <c r="H6" i="20"/>
  <c r="I6" i="20"/>
  <c r="K6" i="20"/>
  <c r="J6" i="20"/>
  <c r="BJ4" i="31"/>
  <c r="BI4" i="31"/>
  <c r="CU4" i="31"/>
  <c r="CT4" i="31"/>
  <c r="CN4" i="31"/>
  <c r="CM4" i="31"/>
  <c r="CG4" i="31"/>
  <c r="CF4" i="31"/>
  <c r="CU4" i="21"/>
  <c r="CT4" i="21"/>
  <c r="CN4" i="21"/>
  <c r="CM4" i="21"/>
  <c r="CG4" i="21"/>
  <c r="CF4" i="21"/>
  <c r="BX4" i="21"/>
  <c r="BW4" i="21"/>
  <c r="BQ4" i="21"/>
  <c r="BP4" i="21"/>
  <c r="BJ4" i="21"/>
  <c r="BI4" i="21"/>
  <c r="BR4" i="20"/>
  <c r="BQ4" i="20"/>
  <c r="BK4" i="20"/>
  <c r="BJ4" i="20"/>
  <c r="BB4" i="20"/>
  <c r="BA4" i="20"/>
  <c r="AU4" i="20"/>
  <c r="AT4" i="20"/>
  <c r="H6" i="31"/>
  <c r="J6" i="22"/>
  <c r="BE4" i="20"/>
  <c r="BL4" i="20"/>
  <c r="BF4" i="20"/>
  <c r="BG4" i="20"/>
  <c r="BH4" i="20"/>
  <c r="BI4" i="20"/>
  <c r="BM4" i="20"/>
  <c r="BN4" i="20"/>
  <c r="BO4" i="20"/>
  <c r="BP4" i="20"/>
  <c r="AV4" i="20"/>
  <c r="AW4" i="20"/>
  <c r="AX4" i="20"/>
  <c r="AY4" i="20"/>
  <c r="AZ4" i="20"/>
  <c r="AP4" i="20"/>
  <c r="AR4" i="20"/>
  <c r="AO4" i="20"/>
  <c r="AQ4" i="20"/>
  <c r="AS4" i="20"/>
  <c r="H10" i="21"/>
  <c r="H9" i="21"/>
  <c r="H8" i="21"/>
  <c r="H7" i="21"/>
  <c r="H6" i="21"/>
  <c r="CD4" i="31"/>
  <c r="BD4" i="31"/>
  <c r="BE4" i="31"/>
  <c r="CI4" i="31"/>
  <c r="CB4" i="31"/>
  <c r="CA4" i="31"/>
  <c r="BN4" i="31"/>
  <c r="BS4" i="31"/>
  <c r="BK4" i="31"/>
  <c r="CO4" i="31"/>
  <c r="CP4" i="31"/>
  <c r="CR4" i="31"/>
  <c r="CH4" i="31"/>
  <c r="BT4" i="31"/>
  <c r="BH4" i="31"/>
  <c r="CJ4" i="31"/>
  <c r="BV4" i="31"/>
  <c r="BF4" i="31"/>
  <c r="BR4" i="31"/>
  <c r="CS4" i="31"/>
  <c r="CE4" i="31"/>
  <c r="CK4" i="31"/>
  <c r="CQ4" i="31"/>
  <c r="CC4" i="31"/>
  <c r="BO4" i="31"/>
  <c r="BU4" i="31"/>
  <c r="BG4" i="31"/>
  <c r="BM4" i="31"/>
  <c r="CL4" i="31"/>
  <c r="BL4" i="31"/>
  <c r="CE4" i="21"/>
  <c r="CJ4" i="21"/>
  <c r="CB4" i="21"/>
  <c r="CD4" i="21"/>
  <c r="CK4" i="21"/>
  <c r="CR4" i="21"/>
  <c r="BD4" i="21"/>
  <c r="CA4" i="21"/>
  <c r="CP4" i="21"/>
  <c r="CS4" i="21"/>
  <c r="CC4" i="21"/>
  <c r="CL4" i="21"/>
  <c r="CO4" i="21"/>
  <c r="CH4" i="21"/>
  <c r="BL4" i="21"/>
  <c r="BR4" i="21"/>
  <c r="BV4" i="21"/>
  <c r="BN4" i="21"/>
  <c r="BO4" i="21"/>
  <c r="BU4" i="21"/>
  <c r="BG4" i="21"/>
  <c r="BM4" i="21"/>
  <c r="BS4" i="21"/>
  <c r="BE4" i="21"/>
  <c r="BH4" i="21"/>
  <c r="BF4" i="21"/>
  <c r="BK4" i="21"/>
  <c r="BT4" i="21"/>
  <c r="CI4" i="21"/>
  <c r="CQ4" i="21"/>
</calcChain>
</file>

<file path=xl/sharedStrings.xml><?xml version="1.0" encoding="utf-8"?>
<sst xmlns="http://schemas.openxmlformats.org/spreadsheetml/2006/main" count="6279" uniqueCount="84">
  <si>
    <t>Ashwaubenon Creek</t>
  </si>
  <si>
    <t>Creamery Road</t>
  </si>
  <si>
    <t>Little Rapids Road</t>
  </si>
  <si>
    <t>ns</t>
  </si>
  <si>
    <t>Date</t>
  </si>
  <si>
    <t>Site Location</t>
  </si>
  <si>
    <t>Stream Name</t>
  </si>
  <si>
    <t>Frontage Rd near Campground</t>
  </si>
  <si>
    <t>Apple Creek</t>
  </si>
  <si>
    <t>Campground - CTH U</t>
  </si>
  <si>
    <t>S. Branch - French Road</t>
  </si>
  <si>
    <t>Camp/U</t>
  </si>
  <si>
    <t>French</t>
  </si>
  <si>
    <t>Superior Road</t>
  </si>
  <si>
    <t>Baird Creek</t>
  </si>
  <si>
    <t>Northview Road</t>
  </si>
  <si>
    <t>Superior</t>
  </si>
  <si>
    <t>Northview</t>
  </si>
  <si>
    <t>CTH FF</t>
  </si>
  <si>
    <t>Duck Creek</t>
  </si>
  <si>
    <t>Overland Road</t>
  </si>
  <si>
    <t>CTH E / 4th Street</t>
  </si>
  <si>
    <t>Spring Brook</t>
  </si>
  <si>
    <t>9th Street</t>
  </si>
  <si>
    <t>NS</t>
  </si>
  <si>
    <t>Med</t>
  </si>
  <si>
    <t>Max</t>
  </si>
  <si>
    <t>Q3</t>
  </si>
  <si>
    <t>Q1</t>
  </si>
  <si>
    <t>Min</t>
  </si>
  <si>
    <t>Month</t>
  </si>
  <si>
    <t>Year</t>
  </si>
  <si>
    <t>Season</t>
  </si>
  <si>
    <t>Site</t>
  </si>
  <si>
    <t>Fall</t>
  </si>
  <si>
    <t>Spring</t>
  </si>
  <si>
    <t>Summer</t>
  </si>
  <si>
    <t>SITE COMPARISON</t>
  </si>
  <si>
    <t>FF</t>
  </si>
  <si>
    <t>Overland</t>
  </si>
  <si>
    <t>E/ 4th St</t>
  </si>
  <si>
    <t>9th St</t>
  </si>
  <si>
    <t>All streams and sites</t>
  </si>
  <si>
    <t>N</t>
  </si>
  <si>
    <t>Ashwaubenon Cr.</t>
  </si>
  <si>
    <t>Apple Cr.</t>
  </si>
  <si>
    <t>Baird Cr.</t>
  </si>
  <si>
    <t>Duck Cr.</t>
  </si>
  <si>
    <t>Springbrook</t>
  </si>
  <si>
    <t>Table from which site data is derived</t>
  </si>
  <si>
    <t>Seasonality</t>
  </si>
  <si>
    <t>Seasonality by Stream</t>
  </si>
  <si>
    <t xml:space="preserve">Spring Brook </t>
  </si>
  <si>
    <t xml:space="preserve">Duck Creek </t>
  </si>
  <si>
    <t xml:space="preserve">Apple Creek </t>
  </si>
  <si>
    <t>conductivity(µS/cm)</t>
  </si>
  <si>
    <t>DO site(mg/L)</t>
  </si>
  <si>
    <t>Temp site(Celsius)</t>
  </si>
  <si>
    <t>streamflow(cfs)</t>
  </si>
  <si>
    <t>Dutchman Creek</t>
  </si>
  <si>
    <t>Trout Creek</t>
  </si>
  <si>
    <t>Oak Ridge Drive</t>
  </si>
  <si>
    <t>N. Overland Rd</t>
  </si>
  <si>
    <t>Associated Bank</t>
  </si>
  <si>
    <t>Hidden Valley Park</t>
  </si>
  <si>
    <t>Durchman Creek</t>
  </si>
  <si>
    <t>By Stream</t>
  </si>
  <si>
    <t>Conductivity and DO</t>
  </si>
  <si>
    <t>Temp and Flow</t>
  </si>
  <si>
    <t>By Season</t>
  </si>
  <si>
    <t>By Season by Stream</t>
  </si>
  <si>
    <t>Conductivity</t>
  </si>
  <si>
    <t>DO</t>
  </si>
  <si>
    <t>Temperature</t>
  </si>
  <si>
    <t>Flow</t>
  </si>
  <si>
    <t>Steps after data import:  1.  Check test limits of detection &amp; correct them, 2.   check for blank cells &amp; replace with NS, 3.  remove Apple Creek Detention study rows, or replace data with NS, 4.  Check Stream name because some were replaced with AD</t>
  </si>
  <si>
    <t>Ns</t>
  </si>
  <si>
    <t>AD</t>
  </si>
  <si>
    <t>n/s</t>
  </si>
  <si>
    <t xml:space="preserve"> ns</t>
  </si>
  <si>
    <t>ad</t>
  </si>
  <si>
    <t>Last updated:  1/28/2016 WCP</t>
  </si>
  <si>
    <t>Last updated: 1/28/2016 WCP</t>
  </si>
  <si>
    <t>RAW DATA INPUT AREA (updated to include 2015 data; formulas through row 436)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</si>
</sst>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23"/>
      </right>
      <top style="medium">
        <color indexed="23"/>
      </top>
      <bottom style="medium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auto="1"/>
      </bottom>
      <diagonal/>
    </border>
    <border>
      <left style="medium">
        <color indexed="23"/>
      </left>
      <right style="medium">
        <color auto="1"/>
      </right>
      <top style="medium">
        <color indexed="23"/>
      </top>
      <bottom style="medium">
        <color auto="1"/>
      </bottom>
      <diagonal/>
    </border>
    <border>
      <left/>
      <right/>
      <top/>
      <bottom style="medium">
        <color indexed="2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23"/>
      </bottom>
      <diagonal/>
    </border>
    <border>
      <left/>
      <right style="medium">
        <color auto="1"/>
      </right>
      <top/>
      <bottom style="medium">
        <color indexed="23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rgb="FF808080"/>
      </bottom>
      <diagonal/>
    </border>
    <border>
      <left/>
      <right/>
      <top style="medium">
        <color auto="1"/>
      </top>
      <bottom style="medium">
        <color rgb="FF808080"/>
      </bottom>
      <diagonal/>
    </border>
    <border>
      <left/>
      <right style="medium">
        <color auto="1"/>
      </right>
      <top style="medium">
        <color auto="1"/>
      </top>
      <bottom style="medium">
        <color rgb="FF808080"/>
      </bottom>
      <diagonal/>
    </border>
    <border>
      <left style="medium">
        <color auto="1"/>
      </left>
      <right style="medium">
        <color rgb="FF808080"/>
      </right>
      <top style="medium">
        <color rgb="FF808080"/>
      </top>
      <bottom style="medium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auto="1"/>
      </bottom>
      <diagonal/>
    </border>
    <border>
      <left style="medium">
        <color rgb="FF808080"/>
      </left>
      <right style="medium">
        <color auto="1"/>
      </right>
      <top style="medium">
        <color rgb="FF80808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23"/>
      </bottom>
      <diagonal/>
    </border>
    <border>
      <left/>
      <right/>
      <top style="medium">
        <color auto="1"/>
      </top>
      <bottom style="medium">
        <color indexed="23"/>
      </bottom>
      <diagonal/>
    </border>
    <border>
      <left/>
      <right style="medium">
        <color auto="1"/>
      </right>
      <top style="medium">
        <color auto="1"/>
      </top>
      <bottom style="medium">
        <color indexed="23"/>
      </bottom>
      <diagonal/>
    </border>
    <border>
      <left style="medium">
        <color rgb="FF808080"/>
      </left>
      <right/>
      <top style="medium">
        <color rgb="FF808080"/>
      </top>
      <bottom style="medium">
        <color auto="1"/>
      </bottom>
      <diagonal/>
    </border>
    <border>
      <left/>
      <right/>
      <top style="medium">
        <color rgb="FF808080"/>
      </top>
      <bottom style="medium">
        <color auto="1"/>
      </bottom>
      <diagonal/>
    </border>
    <border>
      <left/>
      <right style="medium">
        <color rgb="FF808080"/>
      </right>
      <top style="medium">
        <color rgb="FF80808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23"/>
      </right>
      <top style="medium">
        <color indexed="23"/>
      </top>
      <bottom style="medium">
        <color auto="1"/>
      </bottom>
      <diagonal/>
    </border>
    <border>
      <left style="medium">
        <color indexed="23"/>
      </left>
      <right/>
      <top style="medium">
        <color indexed="23"/>
      </top>
      <bottom style="medium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8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8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2" xfId="0" applyFont="1" applyBorder="1"/>
    <xf numFmtId="0" fontId="3" fillId="0" borderId="44" xfId="0" applyFont="1" applyBorder="1"/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4" fillId="8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7" fillId="0" borderId="0" xfId="0" applyFont="1"/>
    <xf numFmtId="0" fontId="2" fillId="13" borderId="6" xfId="0" applyFont="1" applyFill="1" applyBorder="1" applyAlignment="1">
      <alignment vertical="center" wrapText="1"/>
    </xf>
    <xf numFmtId="0" fontId="0" fillId="13" borderId="0" xfId="0" applyFill="1"/>
    <xf numFmtId="0" fontId="0" fillId="13" borderId="22" xfId="0" applyFill="1" applyBorder="1"/>
    <xf numFmtId="0" fontId="3" fillId="13" borderId="0" xfId="0" applyFont="1" applyFill="1" applyAlignment="1">
      <alignment horizontal="center"/>
    </xf>
    <xf numFmtId="0" fontId="3" fillId="13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0" fillId="0" borderId="22" xfId="0" applyBorder="1"/>
    <xf numFmtId="0" fontId="3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2" fillId="0" borderId="47" xfId="0" applyNumberFormat="1" applyFont="1" applyFill="1" applyBorder="1"/>
    <xf numFmtId="0" fontId="2" fillId="0" borderId="47" xfId="0" applyFont="1" applyFill="1" applyBorder="1"/>
    <xf numFmtId="14" fontId="2" fillId="0" borderId="48" xfId="0" applyNumberFormat="1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14" fontId="0" fillId="0" borderId="47" xfId="0" applyNumberFormat="1" applyBorder="1"/>
    <xf numFmtId="0" fontId="0" fillId="0" borderId="47" xfId="0" applyBorder="1"/>
    <xf numFmtId="0" fontId="9" fillId="0" borderId="47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49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14" fontId="2" fillId="0" borderId="51" xfId="0" applyNumberFormat="1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4" fontId="2" fillId="0" borderId="50" xfId="0" applyNumberFormat="1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8" borderId="0" xfId="0" applyFont="1" applyFill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13" borderId="0" xfId="0" applyFont="1" applyFill="1" applyBorder="1" applyAlignment="1">
      <alignment horizontal="left" vertical="top" wrapText="1"/>
    </xf>
  </cellXfs>
  <cellStyles count="10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F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Conductivity and Dissolved Oxygen-By Stream</a:t>
            </a:r>
          </a:p>
          <a:p>
            <a:pPr>
              <a:defRPr/>
            </a:pPr>
            <a:r>
              <a:rPr lang="en-US" baseline="0"/>
              <a:t>(2003-2014)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'Cond,DO,Temp,Flow by Stream'!$AN$5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Stream'!$AO$5:$BB$5</c:f>
              <c:numCache>
                <c:formatCode>General</c:formatCode>
                <c:ptCount val="14"/>
                <c:pt idx="0">
                  <c:v>871.25</c:v>
                </c:pt>
                <c:pt idx="1">
                  <c:v>1126</c:v>
                </c:pt>
                <c:pt idx="2">
                  <c:v>740</c:v>
                </c:pt>
                <c:pt idx="3">
                  <c:v>764.5</c:v>
                </c:pt>
                <c:pt idx="4">
                  <c:v>660.5</c:v>
                </c:pt>
                <c:pt idx="5">
                  <c:v>937.25</c:v>
                </c:pt>
                <c:pt idx="6">
                  <c:v>714.34999999999991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Stream'!$AN$6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Stream'!$AO$6:$BB$6</c:f>
              <c:numCache>
                <c:formatCode>General</c:formatCode>
                <c:ptCount val="14"/>
                <c:pt idx="0">
                  <c:v>308</c:v>
                </c:pt>
                <c:pt idx="1">
                  <c:v>723</c:v>
                </c:pt>
                <c:pt idx="2">
                  <c:v>532</c:v>
                </c:pt>
                <c:pt idx="3">
                  <c:v>489</c:v>
                </c:pt>
                <c:pt idx="4">
                  <c:v>514</c:v>
                </c:pt>
                <c:pt idx="5">
                  <c:v>245</c:v>
                </c:pt>
                <c:pt idx="6">
                  <c:v>470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Stream'!$AN$7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Stream'!$AO$7:$BB$7</c:f>
              <c:numCache>
                <c:formatCode>General</c:formatCode>
                <c:ptCount val="14"/>
                <c:pt idx="0">
                  <c:v>923</c:v>
                </c:pt>
                <c:pt idx="1">
                  <c:v>1308</c:v>
                </c:pt>
                <c:pt idx="2">
                  <c:v>838</c:v>
                </c:pt>
                <c:pt idx="3">
                  <c:v>833</c:v>
                </c:pt>
                <c:pt idx="4">
                  <c:v>786.5</c:v>
                </c:pt>
                <c:pt idx="5">
                  <c:v>1018</c:v>
                </c:pt>
                <c:pt idx="6">
                  <c:v>804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Stream'!$AN$8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Stream'!$AO$8:$BB$8</c:f>
              <c:numCache>
                <c:formatCode>General</c:formatCode>
                <c:ptCount val="14"/>
                <c:pt idx="0">
                  <c:v>1496</c:v>
                </c:pt>
                <c:pt idx="1">
                  <c:v>1903</c:v>
                </c:pt>
                <c:pt idx="2">
                  <c:v>1236</c:v>
                </c:pt>
                <c:pt idx="3">
                  <c:v>1089</c:v>
                </c:pt>
                <c:pt idx="4">
                  <c:v>1636</c:v>
                </c:pt>
                <c:pt idx="5">
                  <c:v>1870</c:v>
                </c:pt>
                <c:pt idx="6">
                  <c:v>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Stream'!$AN$9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Stream'!$AO$9:$BB$9</c:f>
              <c:numCache>
                <c:formatCode>General</c:formatCode>
                <c:ptCount val="14"/>
                <c:pt idx="0">
                  <c:v>1137.5</c:v>
                </c:pt>
                <c:pt idx="1">
                  <c:v>1585</c:v>
                </c:pt>
                <c:pt idx="2">
                  <c:v>938</c:v>
                </c:pt>
                <c:pt idx="3">
                  <c:v>914.1</c:v>
                </c:pt>
                <c:pt idx="4">
                  <c:v>886</c:v>
                </c:pt>
                <c:pt idx="5">
                  <c:v>1076.5</c:v>
                </c:pt>
                <c:pt idx="6">
                  <c:v>841.84999999999991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87272288"/>
        <c:axId val="187272848"/>
      </c:lineChart>
      <c:lineChart>
        <c:grouping val="standard"/>
        <c:varyColors val="0"/>
        <c:ser>
          <c:idx val="5"/>
          <c:order val="5"/>
          <c:tx>
            <c:strRef>
              <c:f>'Cond,DO,Temp,Flow by Stream'!$AN$12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Stream'!$AO$12:$BB$12</c:f>
              <c:numCache>
                <c:formatCode>General</c:formatCode>
                <c:ptCount val="14"/>
                <c:pt idx="7">
                  <c:v>7.69</c:v>
                </c:pt>
                <c:pt idx="8">
                  <c:v>4.68</c:v>
                </c:pt>
                <c:pt idx="9">
                  <c:v>4.16</c:v>
                </c:pt>
                <c:pt idx="10">
                  <c:v>9.1100000000000012</c:v>
                </c:pt>
                <c:pt idx="11">
                  <c:v>5.6550000000000002</c:v>
                </c:pt>
                <c:pt idx="12">
                  <c:v>5.13</c:v>
                </c:pt>
                <c:pt idx="13">
                  <c:v>7.29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Stream'!$AN$13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Stream'!$AO$13:$BB$13</c:f>
              <c:numCache>
                <c:formatCode>General</c:formatCode>
                <c:ptCount val="14"/>
                <c:pt idx="7">
                  <c:v>4.43</c:v>
                </c:pt>
                <c:pt idx="8">
                  <c:v>0.69</c:v>
                </c:pt>
                <c:pt idx="9">
                  <c:v>1.06</c:v>
                </c:pt>
                <c:pt idx="10">
                  <c:v>3.63</c:v>
                </c:pt>
                <c:pt idx="11">
                  <c:v>0.83</c:v>
                </c:pt>
                <c:pt idx="12">
                  <c:v>1.38</c:v>
                </c:pt>
                <c:pt idx="13">
                  <c:v>1.26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Stream'!$AN$14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Stream'!$AO$14:$BB$14</c:f>
              <c:numCache>
                <c:formatCode>General</c:formatCode>
                <c:ptCount val="14"/>
                <c:pt idx="7">
                  <c:v>10.17</c:v>
                </c:pt>
                <c:pt idx="8">
                  <c:v>6.4</c:v>
                </c:pt>
                <c:pt idx="9">
                  <c:v>8.09</c:v>
                </c:pt>
                <c:pt idx="10">
                  <c:v>10.335000000000001</c:v>
                </c:pt>
                <c:pt idx="11">
                  <c:v>8</c:v>
                </c:pt>
                <c:pt idx="12">
                  <c:v>7.96</c:v>
                </c:pt>
                <c:pt idx="13">
                  <c:v>8.6850000000000005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Stream'!$AN$15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Stream'!$AO$15:$BB$15</c:f>
              <c:numCache>
                <c:formatCode>General</c:formatCode>
                <c:ptCount val="14"/>
                <c:pt idx="7">
                  <c:v>18.23</c:v>
                </c:pt>
                <c:pt idx="8">
                  <c:v>15.33</c:v>
                </c:pt>
                <c:pt idx="9">
                  <c:v>15.4</c:v>
                </c:pt>
                <c:pt idx="10">
                  <c:v>18</c:v>
                </c:pt>
                <c:pt idx="11">
                  <c:v>18.09</c:v>
                </c:pt>
                <c:pt idx="12">
                  <c:v>15.12</c:v>
                </c:pt>
                <c:pt idx="13">
                  <c:v>10.61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Stream'!$AN$16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Stream'!$AO$16:$BB$16</c:f>
              <c:numCache>
                <c:formatCode>General</c:formatCode>
                <c:ptCount val="14"/>
                <c:pt idx="7">
                  <c:v>12.06</c:v>
                </c:pt>
                <c:pt idx="8">
                  <c:v>9.1675000000000004</c:v>
                </c:pt>
                <c:pt idx="9">
                  <c:v>10.9</c:v>
                </c:pt>
                <c:pt idx="10">
                  <c:v>12.355</c:v>
                </c:pt>
                <c:pt idx="11">
                  <c:v>10.355</c:v>
                </c:pt>
                <c:pt idx="12">
                  <c:v>8.58</c:v>
                </c:pt>
                <c:pt idx="13">
                  <c:v>9.7550000000000008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87273968"/>
        <c:axId val="187273408"/>
      </c:lineChart>
      <c:catAx>
        <c:axId val="18727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272848"/>
        <c:crosses val="autoZero"/>
        <c:auto val="1"/>
        <c:lblAlgn val="ctr"/>
        <c:lblOffset val="100"/>
        <c:noMultiLvlLbl val="0"/>
      </c:catAx>
      <c:valAx>
        <c:axId val="18727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conductivity(µS/cm)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272288"/>
        <c:crosses val="autoZero"/>
        <c:crossBetween val="between"/>
      </c:valAx>
      <c:valAx>
        <c:axId val="187273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site(mg/L)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273968"/>
        <c:crosses val="max"/>
        <c:crossBetween val="between"/>
      </c:valAx>
      <c:catAx>
        <c:axId val="18727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72734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 and Streamflow-By Stream</a:t>
            </a:r>
          </a:p>
          <a:p>
            <a:pPr>
              <a:defRPr/>
            </a:pPr>
            <a:r>
              <a:rPr lang="en-US"/>
              <a:t>(2003-2014)</a:t>
            </a:r>
          </a:p>
        </c:rich>
      </c:tx>
      <c:layout>
        <c:manualLayout>
          <c:xMode val="edge"/>
          <c:yMode val="edge"/>
          <c:x val="0.20793770009518001"/>
          <c:y val="2.224109559202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699232040439399E-2"/>
          <c:y val="2.45355622419073E-2"/>
          <c:w val="0.86439988982858695"/>
          <c:h val="0.61329879412364297"/>
        </c:manualLayout>
      </c:layout>
      <c:lineChart>
        <c:grouping val="standard"/>
        <c:varyColors val="0"/>
        <c:ser>
          <c:idx val="0"/>
          <c:order val="0"/>
          <c:tx>
            <c:strRef>
              <c:f>'Cond,DO,Temp,Flow by Stream'!$BD$5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Stream'!$BE$5:$BR$5</c:f>
              <c:numCache>
                <c:formatCode>General</c:formatCode>
                <c:ptCount val="14"/>
                <c:pt idx="0">
                  <c:v>10.3</c:v>
                </c:pt>
                <c:pt idx="1">
                  <c:v>11.7</c:v>
                </c:pt>
                <c:pt idx="2">
                  <c:v>13.5</c:v>
                </c:pt>
                <c:pt idx="3">
                  <c:v>13.9</c:v>
                </c:pt>
                <c:pt idx="4">
                  <c:v>11.850000000000001</c:v>
                </c:pt>
                <c:pt idx="5">
                  <c:v>12.45</c:v>
                </c:pt>
                <c:pt idx="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Stream'!$BD$6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Stream'!$BE$6:$BR$6</c:f>
              <c:numCache>
                <c:formatCode>General</c:formatCode>
                <c:ptCount val="14"/>
                <c:pt idx="0">
                  <c:v>3.4</c:v>
                </c:pt>
                <c:pt idx="1">
                  <c:v>6.8</c:v>
                </c:pt>
                <c:pt idx="2">
                  <c:v>6.9</c:v>
                </c:pt>
                <c:pt idx="3">
                  <c:v>8.5</c:v>
                </c:pt>
                <c:pt idx="4">
                  <c:v>6</c:v>
                </c:pt>
                <c:pt idx="5">
                  <c:v>6.5</c:v>
                </c:pt>
                <c:pt idx="6">
                  <c:v>7.22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Stream'!$BD$7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Stream'!$BE$7:$BR$7</c:f>
              <c:numCache>
                <c:formatCode>General</c:formatCode>
                <c:ptCount val="14"/>
                <c:pt idx="0">
                  <c:v>15.7</c:v>
                </c:pt>
                <c:pt idx="1">
                  <c:v>13.5</c:v>
                </c:pt>
                <c:pt idx="2">
                  <c:v>17.2</c:v>
                </c:pt>
                <c:pt idx="3">
                  <c:v>16.8</c:v>
                </c:pt>
                <c:pt idx="4">
                  <c:v>14.7</c:v>
                </c:pt>
                <c:pt idx="5">
                  <c:v>14.25</c:v>
                </c:pt>
                <c:pt idx="6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Stream'!$BD$8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Stream'!$BE$8:$BR$8</c:f>
              <c:numCache>
                <c:formatCode>General</c:formatCode>
                <c:ptCount val="14"/>
                <c:pt idx="0">
                  <c:v>28.9</c:v>
                </c:pt>
                <c:pt idx="1">
                  <c:v>20.8</c:v>
                </c:pt>
                <c:pt idx="2">
                  <c:v>24.5</c:v>
                </c:pt>
                <c:pt idx="3">
                  <c:v>27.9</c:v>
                </c:pt>
                <c:pt idx="4">
                  <c:v>26.3</c:v>
                </c:pt>
                <c:pt idx="5">
                  <c:v>22.4</c:v>
                </c:pt>
                <c:pt idx="6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Stream'!$BD$9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Stream'!$BE$9:$BR$9</c:f>
              <c:numCache>
                <c:formatCode>General</c:formatCode>
                <c:ptCount val="14"/>
                <c:pt idx="0">
                  <c:v>20.100000000000001</c:v>
                </c:pt>
                <c:pt idx="1">
                  <c:v>16.899999999999999</c:v>
                </c:pt>
                <c:pt idx="2">
                  <c:v>19.600000000000001</c:v>
                </c:pt>
                <c:pt idx="3">
                  <c:v>20.7</c:v>
                </c:pt>
                <c:pt idx="4">
                  <c:v>18.7</c:v>
                </c:pt>
                <c:pt idx="5">
                  <c:v>17.349999999999998</c:v>
                </c:pt>
                <c:pt idx="6">
                  <c:v>17.399999999999999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2198880"/>
        <c:axId val="312199440"/>
      </c:lineChart>
      <c:lineChart>
        <c:grouping val="standard"/>
        <c:varyColors val="0"/>
        <c:ser>
          <c:idx val="5"/>
          <c:order val="5"/>
          <c:tx>
            <c:strRef>
              <c:f>'Cond,DO,Temp,Flow by Stream'!$BD$12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Stream'!$BE$12:$BR$12</c:f>
              <c:numCache>
                <c:formatCode>General</c:formatCode>
                <c:ptCount val="14"/>
                <c:pt idx="7">
                  <c:v>2.605</c:v>
                </c:pt>
                <c:pt idx="8">
                  <c:v>0.45</c:v>
                </c:pt>
                <c:pt idx="9">
                  <c:v>0.73750000000000004</c:v>
                </c:pt>
                <c:pt idx="10">
                  <c:v>1.095</c:v>
                </c:pt>
                <c:pt idx="11">
                  <c:v>0</c:v>
                </c:pt>
                <c:pt idx="12">
                  <c:v>0.875</c:v>
                </c:pt>
                <c:pt idx="13">
                  <c:v>0.78999999999999992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Stream'!$BD$13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Stream'!$BE$13:$BR$13</c:f>
              <c:numCache>
                <c:formatCode>General</c:formatCode>
                <c:ptCount val="14"/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Stream'!$BD$14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Stream'!$BE$14:$BR$14</c:f>
              <c:numCache>
                <c:formatCode>General</c:formatCode>
                <c:ptCount val="14"/>
                <c:pt idx="7">
                  <c:v>4.75</c:v>
                </c:pt>
                <c:pt idx="8">
                  <c:v>1.1000000000000001</c:v>
                </c:pt>
                <c:pt idx="9">
                  <c:v>3.5949999999999998</c:v>
                </c:pt>
                <c:pt idx="10">
                  <c:v>7.61</c:v>
                </c:pt>
                <c:pt idx="11">
                  <c:v>0</c:v>
                </c:pt>
                <c:pt idx="12">
                  <c:v>6.65</c:v>
                </c:pt>
                <c:pt idx="13">
                  <c:v>1.51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Stream'!$BD$15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Stream'!$BE$15:$BR$15</c:f>
              <c:numCache>
                <c:formatCode>General</c:formatCode>
                <c:ptCount val="14"/>
                <c:pt idx="7">
                  <c:v>109.1</c:v>
                </c:pt>
                <c:pt idx="8">
                  <c:v>29.2</c:v>
                </c:pt>
                <c:pt idx="9">
                  <c:v>64.7</c:v>
                </c:pt>
                <c:pt idx="10">
                  <c:v>213.5</c:v>
                </c:pt>
                <c:pt idx="11">
                  <c:v>15.9</c:v>
                </c:pt>
                <c:pt idx="12">
                  <c:v>65.599999999999994</c:v>
                </c:pt>
                <c:pt idx="13">
                  <c:v>80.900000000000006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Stream'!$BD$16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Stream'!$BE$16:$BR$16</c:f>
              <c:numCache>
                <c:formatCode>General</c:formatCode>
                <c:ptCount val="14"/>
                <c:pt idx="7">
                  <c:v>10.225000000000001</c:v>
                </c:pt>
                <c:pt idx="8">
                  <c:v>2.8</c:v>
                </c:pt>
                <c:pt idx="9">
                  <c:v>10.475</c:v>
                </c:pt>
                <c:pt idx="10">
                  <c:v>42.55</c:v>
                </c:pt>
                <c:pt idx="11">
                  <c:v>1.3774999999999999</c:v>
                </c:pt>
                <c:pt idx="12">
                  <c:v>16.425000000000001</c:v>
                </c:pt>
                <c:pt idx="13">
                  <c:v>17.824999999999999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2200560"/>
        <c:axId val="312200000"/>
      </c:lineChart>
      <c:catAx>
        <c:axId val="31219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199440"/>
        <c:crosses val="autoZero"/>
        <c:auto val="1"/>
        <c:lblAlgn val="ctr"/>
        <c:lblOffset val="100"/>
        <c:noMultiLvlLbl val="0"/>
      </c:catAx>
      <c:valAx>
        <c:axId val="31219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 site(Celsius)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2198880"/>
        <c:crosses val="autoZero"/>
        <c:crossBetween val="between"/>
      </c:valAx>
      <c:valAx>
        <c:axId val="312200000"/>
        <c:scaling>
          <c:orientation val="minMax"/>
          <c:max val="22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streamflow(cfs)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2200560"/>
        <c:crosses val="max"/>
        <c:crossBetween val="between"/>
      </c:valAx>
      <c:catAx>
        <c:axId val="31220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2000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SEASONAL</a:t>
            </a:r>
            <a:r>
              <a:rPr lang="en-US" sz="1400" baseline="0"/>
              <a:t> CONDUCTIVITY AND DISSOLVED OXYGEN-All Streams</a:t>
            </a:r>
          </a:p>
          <a:p>
            <a:pPr>
              <a:defRPr sz="1400"/>
            </a:pPr>
            <a:r>
              <a:rPr lang="en-US" sz="1400" baseline="0"/>
              <a:t>(2003-2014)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'Cond,DO,Temp,Flow by Season'!$Z$6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Season'!$AA$6:$AF$6</c:f>
              <c:numCache>
                <c:formatCode>General</c:formatCode>
                <c:ptCount val="6"/>
                <c:pt idx="0">
                  <c:v>737</c:v>
                </c:pt>
                <c:pt idx="1">
                  <c:v>759.5</c:v>
                </c:pt>
                <c:pt idx="2">
                  <c:v>820.15000000000009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Season'!$Z$7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Season'!$AA$7:$AF$7</c:f>
              <c:numCache>
                <c:formatCode>General</c:formatCode>
                <c:ptCount val="6"/>
                <c:pt idx="0">
                  <c:v>470</c:v>
                </c:pt>
                <c:pt idx="1">
                  <c:v>308</c:v>
                </c:pt>
                <c:pt idx="2">
                  <c:v>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Season'!$Z$8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Season'!$AA$8:$AF$8</c:f>
              <c:numCache>
                <c:formatCode>General</c:formatCode>
                <c:ptCount val="6"/>
                <c:pt idx="0">
                  <c:v>855</c:v>
                </c:pt>
                <c:pt idx="1">
                  <c:v>854.5</c:v>
                </c:pt>
                <c:pt idx="2">
                  <c:v>944.5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Season'!$Z$9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Season'!$AA$9:$AF$9</c:f>
              <c:numCache>
                <c:formatCode>General</c:formatCode>
                <c:ptCount val="6"/>
                <c:pt idx="0">
                  <c:v>1476</c:v>
                </c:pt>
                <c:pt idx="1">
                  <c:v>1870</c:v>
                </c:pt>
                <c:pt idx="2">
                  <c:v>1903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Season'!$Z$10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Season'!$AA$10:$AF$10</c:f>
              <c:numCache>
                <c:formatCode>General</c:formatCode>
                <c:ptCount val="6"/>
                <c:pt idx="0">
                  <c:v>1037</c:v>
                </c:pt>
                <c:pt idx="1">
                  <c:v>947</c:v>
                </c:pt>
                <c:pt idx="2">
                  <c:v>1047.25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1954160"/>
        <c:axId val="312714384"/>
      </c:lineChart>
      <c:lineChart>
        <c:grouping val="standard"/>
        <c:varyColors val="0"/>
        <c:ser>
          <c:idx val="5"/>
          <c:order val="5"/>
          <c:tx>
            <c:strRef>
              <c:f>'Cond,DO,Temp,Flow by Season'!$Z$13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Season'!$AA$13:$AF$13</c:f>
              <c:numCache>
                <c:formatCode>General</c:formatCode>
                <c:ptCount val="6"/>
                <c:pt idx="3">
                  <c:v>9.0150000000000006</c:v>
                </c:pt>
                <c:pt idx="4">
                  <c:v>5.5674999999999999</c:v>
                </c:pt>
                <c:pt idx="5">
                  <c:v>5.665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Season'!$Z$14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Season'!$AA$14:$AF$14</c:f>
              <c:numCache>
                <c:formatCode>General</c:formatCode>
                <c:ptCount val="6"/>
                <c:pt idx="3">
                  <c:v>1.06</c:v>
                </c:pt>
                <c:pt idx="4">
                  <c:v>0.69</c:v>
                </c:pt>
                <c:pt idx="5">
                  <c:v>1.016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Season'!$Z$15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Season'!$AA$15:$AF$15</c:f>
              <c:numCache>
                <c:formatCode>General</c:formatCode>
                <c:ptCount val="6"/>
                <c:pt idx="3">
                  <c:v>11.065000000000001</c:v>
                </c:pt>
                <c:pt idx="4">
                  <c:v>7.5250000000000004</c:v>
                </c:pt>
                <c:pt idx="5">
                  <c:v>8.1550000000000011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Season'!$Z$16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Season'!$AA$16:$AF$16</c:f>
              <c:numCache>
                <c:formatCode>General</c:formatCode>
                <c:ptCount val="6"/>
                <c:pt idx="3">
                  <c:v>18.23</c:v>
                </c:pt>
                <c:pt idx="4">
                  <c:v>17.54</c:v>
                </c:pt>
                <c:pt idx="5">
                  <c:v>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Season'!$Z$17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Season'!$AA$17:$AF$17</c:f>
              <c:numCache>
                <c:formatCode>General</c:formatCode>
                <c:ptCount val="6"/>
                <c:pt idx="3">
                  <c:v>13.3025</c:v>
                </c:pt>
                <c:pt idx="4">
                  <c:v>9.33</c:v>
                </c:pt>
                <c:pt idx="5">
                  <c:v>9.8925000000000001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2715504"/>
        <c:axId val="312714944"/>
      </c:lineChart>
      <c:catAx>
        <c:axId val="31195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714384"/>
        <c:crosses val="autoZero"/>
        <c:auto val="1"/>
        <c:lblAlgn val="ctr"/>
        <c:lblOffset val="100"/>
        <c:noMultiLvlLbl val="0"/>
      </c:catAx>
      <c:valAx>
        <c:axId val="31271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/>
                  <a:t>conductivity(µS/cm)</a:t>
                </a:r>
                <a:endParaRPr 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1954160"/>
        <c:crosses val="autoZero"/>
        <c:crossBetween val="between"/>
      </c:valAx>
      <c:valAx>
        <c:axId val="3127149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site(mg/L)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2715504"/>
        <c:crosses val="max"/>
        <c:crossBetween val="between"/>
      </c:valAx>
      <c:catAx>
        <c:axId val="31271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7149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 Temperature and Flow-All Streams</a:t>
            </a:r>
          </a:p>
          <a:p>
            <a:pPr>
              <a:defRPr/>
            </a:pPr>
            <a:r>
              <a:rPr lang="en-US"/>
              <a:t>(2003-2014)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'Cond,DO,Temp,Flow by Season'!$AH$6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Season'!$AI$6:$AN$6</c:f>
              <c:numCache>
                <c:formatCode>General</c:formatCode>
                <c:ptCount val="6"/>
                <c:pt idx="0">
                  <c:v>11.5</c:v>
                </c:pt>
                <c:pt idx="1">
                  <c:v>18.575000000000003</c:v>
                </c:pt>
                <c:pt idx="2">
                  <c:v>10.84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Season'!$AH$7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Season'!$AI$7:$AN$7</c:f>
              <c:numCache>
                <c:formatCode>General</c:formatCode>
                <c:ptCount val="6"/>
                <c:pt idx="0">
                  <c:v>6</c:v>
                </c:pt>
                <c:pt idx="1">
                  <c:v>14.32</c:v>
                </c:pt>
                <c:pt idx="2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Season'!$AH$8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Season'!$AI$8:$AN$8</c:f>
              <c:numCache>
                <c:formatCode>General</c:formatCode>
                <c:ptCount val="6"/>
                <c:pt idx="0">
                  <c:v>14.4</c:v>
                </c:pt>
                <c:pt idx="1">
                  <c:v>20.7</c:v>
                </c:pt>
                <c:pt idx="2">
                  <c:v>12.95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Season'!$AH$9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Season'!$AI$9:$AN$9</c:f>
              <c:numCache>
                <c:formatCode>General</c:formatCode>
                <c:ptCount val="6"/>
                <c:pt idx="0">
                  <c:v>24.7</c:v>
                </c:pt>
                <c:pt idx="1">
                  <c:v>28.9</c:v>
                </c:pt>
                <c:pt idx="2">
                  <c:v>22.2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Season'!$AH$10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Season'!$AI$10:$AN$10</c:f>
              <c:numCache>
                <c:formatCode>General</c:formatCode>
                <c:ptCount val="6"/>
                <c:pt idx="0">
                  <c:v>17.625</c:v>
                </c:pt>
                <c:pt idx="1">
                  <c:v>22.585000000000001</c:v>
                </c:pt>
                <c:pt idx="2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2239456"/>
        <c:axId val="312240016"/>
      </c:lineChart>
      <c:lineChart>
        <c:grouping val="standard"/>
        <c:varyColors val="0"/>
        <c:ser>
          <c:idx val="5"/>
          <c:order val="5"/>
          <c:tx>
            <c:strRef>
              <c:f>'Cond,DO,Temp,Flow by Season'!$AH$13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Season'!$AI$13:$AN$13</c:f>
              <c:numCache>
                <c:formatCode>General</c:formatCode>
                <c:ptCount val="6"/>
                <c:pt idx="3">
                  <c:v>4.4749999999999996</c:v>
                </c:pt>
                <c:pt idx="4">
                  <c:v>0.48</c:v>
                </c:pt>
                <c:pt idx="5">
                  <c:v>0.4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Season'!$AH$14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Season'!$AI$14:$AN$14</c:f>
              <c:numCache>
                <c:formatCode>General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Season'!$AH$15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Season'!$AI$15:$AN$15</c:f>
              <c:numCache>
                <c:formatCode>General</c:formatCode>
                <c:ptCount val="6"/>
                <c:pt idx="3">
                  <c:v>10</c:v>
                </c:pt>
                <c:pt idx="4">
                  <c:v>1.8</c:v>
                </c:pt>
                <c:pt idx="5">
                  <c:v>1.2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Season'!$AH$16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Season'!$AI$16:$AN$16</c:f>
              <c:numCache>
                <c:formatCode>General</c:formatCode>
                <c:ptCount val="6"/>
                <c:pt idx="3">
                  <c:v>213.5</c:v>
                </c:pt>
                <c:pt idx="4">
                  <c:v>202</c:v>
                </c:pt>
                <c:pt idx="5">
                  <c:v>49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Season'!$AH$17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Season'!$AI$17:$AN$17</c:f>
              <c:numCache>
                <c:formatCode>General</c:formatCode>
                <c:ptCount val="6"/>
                <c:pt idx="3">
                  <c:v>28.25</c:v>
                </c:pt>
                <c:pt idx="4">
                  <c:v>8.3000000000000007</c:v>
                </c:pt>
                <c:pt idx="5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2241136"/>
        <c:axId val="312240576"/>
      </c:lineChart>
      <c:catAx>
        <c:axId val="31223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240016"/>
        <c:crosses val="autoZero"/>
        <c:auto val="1"/>
        <c:lblAlgn val="ctr"/>
        <c:lblOffset val="100"/>
        <c:noMultiLvlLbl val="0"/>
      </c:catAx>
      <c:valAx>
        <c:axId val="31224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 site(Celsius)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2239456"/>
        <c:crosses val="autoZero"/>
        <c:crossBetween val="between"/>
      </c:valAx>
      <c:valAx>
        <c:axId val="312240576"/>
        <c:scaling>
          <c:orientation val="minMax"/>
          <c:max val="2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streamflow(cfs)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2241136"/>
        <c:crosses val="max"/>
        <c:crossBetween val="between"/>
      </c:valAx>
      <c:catAx>
        <c:axId val="31224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2405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CONDUCTIVITY-by Stream </a:t>
            </a:r>
          </a:p>
          <a:p>
            <a:pPr>
              <a:defRPr/>
            </a:pPr>
            <a:r>
              <a:rPr lang="en-US" baseline="0"/>
              <a:t>(2003-2014)</a:t>
            </a:r>
          </a:p>
        </c:rich>
      </c:tx>
      <c:layout>
        <c:manualLayout>
          <c:xMode val="edge"/>
          <c:yMode val="edge"/>
          <c:x val="0.34427875849283401"/>
          <c:y val="3.55957767722474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 by Season By Stream'!$BC$5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Stream'!$BD$5:$BX$5</c:f>
              <c:numCache>
                <c:formatCode>General</c:formatCode>
                <c:ptCount val="21"/>
                <c:pt idx="0">
                  <c:v>1023.75</c:v>
                </c:pt>
                <c:pt idx="1">
                  <c:v>1075</c:v>
                </c:pt>
                <c:pt idx="2">
                  <c:v>723</c:v>
                </c:pt>
                <c:pt idx="3">
                  <c:v>689.25</c:v>
                </c:pt>
                <c:pt idx="4">
                  <c:v>751</c:v>
                </c:pt>
                <c:pt idx="5">
                  <c:v>863.5</c:v>
                </c:pt>
                <c:pt idx="6">
                  <c:v>480</c:v>
                </c:pt>
                <c:pt idx="7">
                  <c:v>790.5</c:v>
                </c:pt>
                <c:pt idx="8">
                  <c:v>1232.5</c:v>
                </c:pt>
                <c:pt idx="9">
                  <c:v>761.75</c:v>
                </c:pt>
                <c:pt idx="10">
                  <c:v>779.25</c:v>
                </c:pt>
                <c:pt idx="11">
                  <c:v>630.75</c:v>
                </c:pt>
                <c:pt idx="12">
                  <c:v>687.75</c:v>
                </c:pt>
                <c:pt idx="13">
                  <c:v>787.5</c:v>
                </c:pt>
                <c:pt idx="14">
                  <c:v>822.25</c:v>
                </c:pt>
                <c:pt idx="15">
                  <c:v>1300</c:v>
                </c:pt>
                <c:pt idx="16">
                  <c:v>770.75</c:v>
                </c:pt>
                <c:pt idx="17">
                  <c:v>857</c:v>
                </c:pt>
                <c:pt idx="18">
                  <c:v>578.54999999999995</c:v>
                </c:pt>
                <c:pt idx="19">
                  <c:v>982.25</c:v>
                </c:pt>
                <c:pt idx="20">
                  <c:v>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 by Season By Stream'!$BC$6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Stream'!$BD$6:$BX$6</c:f>
              <c:numCache>
                <c:formatCode>General</c:formatCode>
                <c:ptCount val="21"/>
                <c:pt idx="0">
                  <c:v>637</c:v>
                </c:pt>
                <c:pt idx="1">
                  <c:v>723</c:v>
                </c:pt>
                <c:pt idx="2">
                  <c:v>532</c:v>
                </c:pt>
                <c:pt idx="3">
                  <c:v>489</c:v>
                </c:pt>
                <c:pt idx="4">
                  <c:v>632</c:v>
                </c:pt>
                <c:pt idx="5">
                  <c:v>631</c:v>
                </c:pt>
                <c:pt idx="6">
                  <c:v>470</c:v>
                </c:pt>
                <c:pt idx="7">
                  <c:v>308</c:v>
                </c:pt>
                <c:pt idx="8">
                  <c:v>900</c:v>
                </c:pt>
                <c:pt idx="9">
                  <c:v>557</c:v>
                </c:pt>
                <c:pt idx="10">
                  <c:v>683</c:v>
                </c:pt>
                <c:pt idx="11">
                  <c:v>556</c:v>
                </c:pt>
                <c:pt idx="12">
                  <c:v>352</c:v>
                </c:pt>
                <c:pt idx="13">
                  <c:v>767.5</c:v>
                </c:pt>
                <c:pt idx="14">
                  <c:v>537</c:v>
                </c:pt>
                <c:pt idx="15">
                  <c:v>954</c:v>
                </c:pt>
                <c:pt idx="16">
                  <c:v>569</c:v>
                </c:pt>
                <c:pt idx="17">
                  <c:v>680</c:v>
                </c:pt>
                <c:pt idx="18">
                  <c:v>514</c:v>
                </c:pt>
                <c:pt idx="19">
                  <c:v>245</c:v>
                </c:pt>
                <c:pt idx="20">
                  <c:v>717.8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 by Season By Stream'!$BC$7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Stream'!$BD$7:$BX$7</c:f>
              <c:numCache>
                <c:formatCode>General</c:formatCode>
                <c:ptCount val="21"/>
                <c:pt idx="0">
                  <c:v>1194</c:v>
                </c:pt>
                <c:pt idx="1">
                  <c:v>1133</c:v>
                </c:pt>
                <c:pt idx="2">
                  <c:v>756</c:v>
                </c:pt>
                <c:pt idx="3">
                  <c:v>770</c:v>
                </c:pt>
                <c:pt idx="4">
                  <c:v>829.5</c:v>
                </c:pt>
                <c:pt idx="5">
                  <c:v>988</c:v>
                </c:pt>
                <c:pt idx="6">
                  <c:v>488</c:v>
                </c:pt>
                <c:pt idx="7">
                  <c:v>902</c:v>
                </c:pt>
                <c:pt idx="8">
                  <c:v>1585</c:v>
                </c:pt>
                <c:pt idx="9">
                  <c:v>863</c:v>
                </c:pt>
                <c:pt idx="10">
                  <c:v>831</c:v>
                </c:pt>
                <c:pt idx="11">
                  <c:v>709.5</c:v>
                </c:pt>
                <c:pt idx="12">
                  <c:v>1159.5</c:v>
                </c:pt>
                <c:pt idx="13">
                  <c:v>808</c:v>
                </c:pt>
                <c:pt idx="14">
                  <c:v>885.8</c:v>
                </c:pt>
                <c:pt idx="15">
                  <c:v>1547</c:v>
                </c:pt>
                <c:pt idx="16">
                  <c:v>935</c:v>
                </c:pt>
                <c:pt idx="17">
                  <c:v>930</c:v>
                </c:pt>
                <c:pt idx="18">
                  <c:v>751.5</c:v>
                </c:pt>
                <c:pt idx="19">
                  <c:v>1001</c:v>
                </c:pt>
                <c:pt idx="20">
                  <c:v>831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 by Season By Stream'!$BC$8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Stream'!$BD$8:$BX$8</c:f>
              <c:numCache>
                <c:formatCode>General</c:formatCode>
                <c:ptCount val="21"/>
                <c:pt idx="0">
                  <c:v>1476</c:v>
                </c:pt>
                <c:pt idx="1">
                  <c:v>1445</c:v>
                </c:pt>
                <c:pt idx="2">
                  <c:v>971.8</c:v>
                </c:pt>
                <c:pt idx="3">
                  <c:v>916</c:v>
                </c:pt>
                <c:pt idx="4">
                  <c:v>1135</c:v>
                </c:pt>
                <c:pt idx="5">
                  <c:v>1082</c:v>
                </c:pt>
                <c:pt idx="6">
                  <c:v>704</c:v>
                </c:pt>
                <c:pt idx="7">
                  <c:v>1316</c:v>
                </c:pt>
                <c:pt idx="8">
                  <c:v>1850</c:v>
                </c:pt>
                <c:pt idx="9">
                  <c:v>1065</c:v>
                </c:pt>
                <c:pt idx="10">
                  <c:v>1028</c:v>
                </c:pt>
                <c:pt idx="11">
                  <c:v>1078</c:v>
                </c:pt>
                <c:pt idx="12">
                  <c:v>1870</c:v>
                </c:pt>
                <c:pt idx="13">
                  <c:v>858</c:v>
                </c:pt>
                <c:pt idx="14">
                  <c:v>1496</c:v>
                </c:pt>
                <c:pt idx="15">
                  <c:v>1903</c:v>
                </c:pt>
                <c:pt idx="16">
                  <c:v>1236</c:v>
                </c:pt>
                <c:pt idx="17">
                  <c:v>1089</c:v>
                </c:pt>
                <c:pt idx="18">
                  <c:v>1636</c:v>
                </c:pt>
                <c:pt idx="19">
                  <c:v>1140</c:v>
                </c:pt>
                <c:pt idx="20">
                  <c:v>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 by Season By Stream'!$BC$9</c:f>
              <c:strCache>
                <c:ptCount val="1"/>
                <c:pt idx="0">
                  <c:v>Q3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Stream'!$BD$9:$BX$9</c:f>
              <c:numCache>
                <c:formatCode>General</c:formatCode>
                <c:ptCount val="21"/>
                <c:pt idx="0">
                  <c:v>1294.5</c:v>
                </c:pt>
                <c:pt idx="1">
                  <c:v>1176.5</c:v>
                </c:pt>
                <c:pt idx="2">
                  <c:v>866.5</c:v>
                </c:pt>
                <c:pt idx="3">
                  <c:v>827.85</c:v>
                </c:pt>
                <c:pt idx="4">
                  <c:v>883.5</c:v>
                </c:pt>
                <c:pt idx="5">
                  <c:v>1036.75</c:v>
                </c:pt>
                <c:pt idx="6">
                  <c:v>544</c:v>
                </c:pt>
                <c:pt idx="7">
                  <c:v>978.25</c:v>
                </c:pt>
                <c:pt idx="8">
                  <c:v>1637</c:v>
                </c:pt>
                <c:pt idx="9">
                  <c:v>927</c:v>
                </c:pt>
                <c:pt idx="10">
                  <c:v>872</c:v>
                </c:pt>
                <c:pt idx="11">
                  <c:v>809.25</c:v>
                </c:pt>
                <c:pt idx="12">
                  <c:v>1262.25</c:v>
                </c:pt>
                <c:pt idx="13">
                  <c:v>837</c:v>
                </c:pt>
                <c:pt idx="14">
                  <c:v>951.8</c:v>
                </c:pt>
                <c:pt idx="15">
                  <c:v>1638.5</c:v>
                </c:pt>
                <c:pt idx="16">
                  <c:v>998.5</c:v>
                </c:pt>
                <c:pt idx="17">
                  <c:v>976</c:v>
                </c:pt>
                <c:pt idx="18">
                  <c:v>1053.5</c:v>
                </c:pt>
                <c:pt idx="19">
                  <c:v>1040.25</c:v>
                </c:pt>
                <c:pt idx="20">
                  <c:v>862.5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26872576"/>
        <c:axId val="326873136"/>
      </c:lineChart>
      <c:catAx>
        <c:axId val="32687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26873136"/>
        <c:crosses val="autoZero"/>
        <c:auto val="1"/>
        <c:lblAlgn val="ctr"/>
        <c:lblOffset val="100"/>
        <c:noMultiLvlLbl val="0"/>
      </c:catAx>
      <c:valAx>
        <c:axId val="32687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conductivity(µS/cm)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687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DISSOLVED OXYGEN-by Stream </a:t>
            </a:r>
          </a:p>
          <a:p>
            <a:pPr>
              <a:defRPr/>
            </a:pPr>
            <a:r>
              <a:rPr lang="en-US" baseline="0"/>
              <a:t>(2003-2014)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 by Season By Stream'!$BZ$5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Stream'!$CA$5:$CU$5</c:f>
              <c:numCache>
                <c:formatCode>General</c:formatCode>
                <c:ptCount val="21"/>
                <c:pt idx="0">
                  <c:v>10.6425</c:v>
                </c:pt>
                <c:pt idx="1">
                  <c:v>8.995000000000001</c:v>
                </c:pt>
                <c:pt idx="2">
                  <c:v>6.3475000000000001</c:v>
                </c:pt>
                <c:pt idx="3">
                  <c:v>10.66</c:v>
                </c:pt>
                <c:pt idx="4">
                  <c:v>8</c:v>
                </c:pt>
                <c:pt idx="5">
                  <c:v>8.32</c:v>
                </c:pt>
                <c:pt idx="6">
                  <c:v>1.425</c:v>
                </c:pt>
                <c:pt idx="7">
                  <c:v>6.4375</c:v>
                </c:pt>
                <c:pt idx="8">
                  <c:v>3.52</c:v>
                </c:pt>
                <c:pt idx="9">
                  <c:v>3.43</c:v>
                </c:pt>
                <c:pt idx="10">
                  <c:v>7.8550000000000004</c:v>
                </c:pt>
                <c:pt idx="11">
                  <c:v>5.49</c:v>
                </c:pt>
                <c:pt idx="12">
                  <c:v>4.8800000000000008</c:v>
                </c:pt>
                <c:pt idx="13">
                  <c:v>7.92</c:v>
                </c:pt>
                <c:pt idx="14">
                  <c:v>7.17</c:v>
                </c:pt>
                <c:pt idx="15">
                  <c:v>4.0050000000000008</c:v>
                </c:pt>
                <c:pt idx="16">
                  <c:v>7.16</c:v>
                </c:pt>
                <c:pt idx="17">
                  <c:v>8.0839999999999996</c:v>
                </c:pt>
                <c:pt idx="18">
                  <c:v>4.5925000000000002</c:v>
                </c:pt>
                <c:pt idx="19">
                  <c:v>4.6875</c:v>
                </c:pt>
                <c:pt idx="20">
                  <c:v>8.34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 by Season By Stream'!$BZ$6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Stream'!$CA$6:$CU$6</c:f>
              <c:numCache>
                <c:formatCode>General</c:formatCode>
                <c:ptCount val="21"/>
                <c:pt idx="0">
                  <c:v>7.83</c:v>
                </c:pt>
                <c:pt idx="1">
                  <c:v>5.26</c:v>
                </c:pt>
                <c:pt idx="2">
                  <c:v>1.06</c:v>
                </c:pt>
                <c:pt idx="3">
                  <c:v>7.41</c:v>
                </c:pt>
                <c:pt idx="4">
                  <c:v>2.98</c:v>
                </c:pt>
                <c:pt idx="5">
                  <c:v>6.74</c:v>
                </c:pt>
                <c:pt idx="6">
                  <c:v>1.26</c:v>
                </c:pt>
                <c:pt idx="7">
                  <c:v>5.53</c:v>
                </c:pt>
                <c:pt idx="8">
                  <c:v>0.69</c:v>
                </c:pt>
                <c:pt idx="9">
                  <c:v>1.35</c:v>
                </c:pt>
                <c:pt idx="10">
                  <c:v>5.8</c:v>
                </c:pt>
                <c:pt idx="11">
                  <c:v>0.83</c:v>
                </c:pt>
                <c:pt idx="12">
                  <c:v>3.01</c:v>
                </c:pt>
                <c:pt idx="13">
                  <c:v>7.08</c:v>
                </c:pt>
                <c:pt idx="14">
                  <c:v>4.43</c:v>
                </c:pt>
                <c:pt idx="15">
                  <c:v>1.04</c:v>
                </c:pt>
                <c:pt idx="16">
                  <c:v>3.64</c:v>
                </c:pt>
                <c:pt idx="17">
                  <c:v>3.63</c:v>
                </c:pt>
                <c:pt idx="18">
                  <c:v>1.016</c:v>
                </c:pt>
                <c:pt idx="19">
                  <c:v>1.38</c:v>
                </c:pt>
                <c:pt idx="20">
                  <c:v>6.35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 by Season By Stream'!$BZ$7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Stream'!$CA$7:$CU$7</c:f>
              <c:numCache>
                <c:formatCode>General</c:formatCode>
                <c:ptCount val="21"/>
                <c:pt idx="0">
                  <c:v>11.940000000000001</c:v>
                </c:pt>
                <c:pt idx="1">
                  <c:v>10.75</c:v>
                </c:pt>
                <c:pt idx="2">
                  <c:v>10.129999999999999</c:v>
                </c:pt>
                <c:pt idx="3">
                  <c:v>13.4</c:v>
                </c:pt>
                <c:pt idx="4">
                  <c:v>10.09</c:v>
                </c:pt>
                <c:pt idx="5">
                  <c:v>8.5250000000000004</c:v>
                </c:pt>
                <c:pt idx="6">
                  <c:v>1.5899999999999999</c:v>
                </c:pt>
                <c:pt idx="7">
                  <c:v>7.7100000000000009</c:v>
                </c:pt>
                <c:pt idx="8">
                  <c:v>5.1749999999999998</c:v>
                </c:pt>
                <c:pt idx="9">
                  <c:v>5.8450000000000006</c:v>
                </c:pt>
                <c:pt idx="10">
                  <c:v>9.254999999999999</c:v>
                </c:pt>
                <c:pt idx="11">
                  <c:v>7.7750000000000004</c:v>
                </c:pt>
                <c:pt idx="12">
                  <c:v>7.29</c:v>
                </c:pt>
                <c:pt idx="13">
                  <c:v>8.99</c:v>
                </c:pt>
                <c:pt idx="14">
                  <c:v>8.57</c:v>
                </c:pt>
                <c:pt idx="15">
                  <c:v>5.15</c:v>
                </c:pt>
                <c:pt idx="16">
                  <c:v>9.33</c:v>
                </c:pt>
                <c:pt idx="17">
                  <c:v>9.89</c:v>
                </c:pt>
                <c:pt idx="18">
                  <c:v>7.0049999999999999</c:v>
                </c:pt>
                <c:pt idx="19">
                  <c:v>7.99</c:v>
                </c:pt>
                <c:pt idx="20">
                  <c:v>9.32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 by Season By Stream'!$BZ$8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Stream'!$CA$8:$CU$8</c:f>
              <c:numCache>
                <c:formatCode>General</c:formatCode>
                <c:ptCount val="21"/>
                <c:pt idx="0">
                  <c:v>18.23</c:v>
                </c:pt>
                <c:pt idx="1">
                  <c:v>15.33</c:v>
                </c:pt>
                <c:pt idx="2">
                  <c:v>15.4</c:v>
                </c:pt>
                <c:pt idx="3">
                  <c:v>15.97</c:v>
                </c:pt>
                <c:pt idx="4">
                  <c:v>18.09</c:v>
                </c:pt>
                <c:pt idx="5">
                  <c:v>15.12</c:v>
                </c:pt>
                <c:pt idx="6">
                  <c:v>1.92</c:v>
                </c:pt>
                <c:pt idx="7">
                  <c:v>17.54</c:v>
                </c:pt>
                <c:pt idx="8">
                  <c:v>6.72</c:v>
                </c:pt>
                <c:pt idx="9">
                  <c:v>12.6</c:v>
                </c:pt>
                <c:pt idx="10">
                  <c:v>12.8</c:v>
                </c:pt>
                <c:pt idx="11">
                  <c:v>14.56</c:v>
                </c:pt>
                <c:pt idx="12">
                  <c:v>10.07</c:v>
                </c:pt>
                <c:pt idx="13">
                  <c:v>10.61</c:v>
                </c:pt>
                <c:pt idx="14">
                  <c:v>15.6</c:v>
                </c:pt>
                <c:pt idx="15">
                  <c:v>9.4</c:v>
                </c:pt>
                <c:pt idx="16">
                  <c:v>13.9</c:v>
                </c:pt>
                <c:pt idx="17">
                  <c:v>18</c:v>
                </c:pt>
                <c:pt idx="18">
                  <c:v>10.8</c:v>
                </c:pt>
                <c:pt idx="19">
                  <c:v>10.5</c:v>
                </c:pt>
                <c:pt idx="20">
                  <c:v>10.31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 by Season By Stream'!$BZ$9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Stream'!$CA$9:$CU$9</c:f>
              <c:numCache>
                <c:formatCode>General</c:formatCode>
                <c:ptCount val="21"/>
                <c:pt idx="0">
                  <c:v>13.9725</c:v>
                </c:pt>
                <c:pt idx="1">
                  <c:v>12.555</c:v>
                </c:pt>
                <c:pt idx="2">
                  <c:v>12.215</c:v>
                </c:pt>
                <c:pt idx="3">
                  <c:v>14.42</c:v>
                </c:pt>
                <c:pt idx="4">
                  <c:v>11.79</c:v>
                </c:pt>
                <c:pt idx="5">
                  <c:v>9.9149999999999991</c:v>
                </c:pt>
                <c:pt idx="6">
                  <c:v>1.7549999999999999</c:v>
                </c:pt>
                <c:pt idx="7">
                  <c:v>10.2675</c:v>
                </c:pt>
                <c:pt idx="8">
                  <c:v>5.87</c:v>
                </c:pt>
                <c:pt idx="9">
                  <c:v>7.8925000000000001</c:v>
                </c:pt>
                <c:pt idx="10">
                  <c:v>9.8224999999999998</c:v>
                </c:pt>
                <c:pt idx="11">
                  <c:v>9.0660000000000007</c:v>
                </c:pt>
                <c:pt idx="12">
                  <c:v>7.59</c:v>
                </c:pt>
                <c:pt idx="13">
                  <c:v>9.08</c:v>
                </c:pt>
                <c:pt idx="14">
                  <c:v>9.9450000000000003</c:v>
                </c:pt>
                <c:pt idx="15">
                  <c:v>7.33</c:v>
                </c:pt>
                <c:pt idx="16">
                  <c:v>11.434999999999999</c:v>
                </c:pt>
                <c:pt idx="17">
                  <c:v>11.56</c:v>
                </c:pt>
                <c:pt idx="18">
                  <c:v>8.9350000000000005</c:v>
                </c:pt>
                <c:pt idx="19">
                  <c:v>8.5749999999999993</c:v>
                </c:pt>
                <c:pt idx="20">
                  <c:v>10.055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26878176"/>
        <c:axId val="326878736"/>
      </c:lineChart>
      <c:catAx>
        <c:axId val="32687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6878736"/>
        <c:crosses val="autoZero"/>
        <c:auto val="1"/>
        <c:lblAlgn val="ctr"/>
        <c:lblOffset val="100"/>
        <c:noMultiLvlLbl val="0"/>
      </c:catAx>
      <c:valAx>
        <c:axId val="32687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site(mg/L)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687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TEMPERATURE-by Stream </a:t>
            </a:r>
          </a:p>
          <a:p>
            <a:pPr>
              <a:defRPr/>
            </a:pPr>
            <a:r>
              <a:rPr lang="en-US" baseline="0"/>
              <a:t>(2003-2014)</a:t>
            </a:r>
          </a:p>
        </c:rich>
      </c:tx>
      <c:layout>
        <c:manualLayout>
          <c:xMode val="edge"/>
          <c:yMode val="edge"/>
          <c:x val="0.34283514567386197"/>
          <c:y val="2.18742400297772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Flow by Season By Stream'!$BC$5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Stream'!$BD$5:$BX$5</c:f>
              <c:numCache>
                <c:formatCode>General</c:formatCode>
                <c:ptCount val="21"/>
                <c:pt idx="0">
                  <c:v>9.8249999999999993</c:v>
                </c:pt>
                <c:pt idx="1">
                  <c:v>10.45</c:v>
                </c:pt>
                <c:pt idx="2">
                  <c:v>15.950000000000001</c:v>
                </c:pt>
                <c:pt idx="3">
                  <c:v>15.1</c:v>
                </c:pt>
                <c:pt idx="4">
                  <c:v>10.540000000000001</c:v>
                </c:pt>
                <c:pt idx="5">
                  <c:v>13.35</c:v>
                </c:pt>
                <c:pt idx="6">
                  <c:v>8.5749999999999993</c:v>
                </c:pt>
                <c:pt idx="7">
                  <c:v>19.100000000000001</c:v>
                </c:pt>
                <c:pt idx="8">
                  <c:v>18.299999999999997</c:v>
                </c:pt>
                <c:pt idx="9">
                  <c:v>18.074999999999999</c:v>
                </c:pt>
                <c:pt idx="10">
                  <c:v>21.2</c:v>
                </c:pt>
                <c:pt idx="11">
                  <c:v>18.7</c:v>
                </c:pt>
                <c:pt idx="12">
                  <c:v>17.349999999999998</c:v>
                </c:pt>
                <c:pt idx="13">
                  <c:v>16.824999999999999</c:v>
                </c:pt>
                <c:pt idx="14">
                  <c:v>7.7750000000000004</c:v>
                </c:pt>
                <c:pt idx="15">
                  <c:v>11.62</c:v>
                </c:pt>
                <c:pt idx="16">
                  <c:v>11.600000000000001</c:v>
                </c:pt>
                <c:pt idx="17">
                  <c:v>11.75</c:v>
                </c:pt>
                <c:pt idx="18">
                  <c:v>11.4</c:v>
                </c:pt>
                <c:pt idx="19">
                  <c:v>9.3249999999999993</c:v>
                </c:pt>
                <c:pt idx="20">
                  <c:v>11.82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'Temp, Flow by Season By Stream'!$BC$6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Stream'!$BD$6:$BX$6</c:f>
              <c:numCache>
                <c:formatCode>General</c:formatCode>
                <c:ptCount val="21"/>
                <c:pt idx="0">
                  <c:v>7</c:v>
                </c:pt>
                <c:pt idx="1">
                  <c:v>9.4</c:v>
                </c:pt>
                <c:pt idx="2">
                  <c:v>9.6999999999999993</c:v>
                </c:pt>
                <c:pt idx="3">
                  <c:v>11.2</c:v>
                </c:pt>
                <c:pt idx="4">
                  <c:v>6</c:v>
                </c:pt>
                <c:pt idx="5">
                  <c:v>12.4</c:v>
                </c:pt>
                <c:pt idx="6">
                  <c:v>7.22</c:v>
                </c:pt>
                <c:pt idx="7">
                  <c:v>16.399999999999999</c:v>
                </c:pt>
                <c:pt idx="8">
                  <c:v>16.2</c:v>
                </c:pt>
                <c:pt idx="9">
                  <c:v>15</c:v>
                </c:pt>
                <c:pt idx="10">
                  <c:v>18.899999999999999</c:v>
                </c:pt>
                <c:pt idx="11">
                  <c:v>14.32</c:v>
                </c:pt>
                <c:pt idx="12">
                  <c:v>16.600000000000001</c:v>
                </c:pt>
                <c:pt idx="13">
                  <c:v>15.4</c:v>
                </c:pt>
                <c:pt idx="14">
                  <c:v>3.4</c:v>
                </c:pt>
                <c:pt idx="15">
                  <c:v>6.8</c:v>
                </c:pt>
                <c:pt idx="16">
                  <c:v>6.9</c:v>
                </c:pt>
                <c:pt idx="17">
                  <c:v>8.5</c:v>
                </c:pt>
                <c:pt idx="18">
                  <c:v>8.8000000000000007</c:v>
                </c:pt>
                <c:pt idx="19">
                  <c:v>6.5</c:v>
                </c:pt>
                <c:pt idx="20">
                  <c:v>9.74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'Temp, Flow by Season By Stream'!$BC$7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Stream'!$BD$7:$BX$7</c:f>
              <c:numCache>
                <c:formatCode>General</c:formatCode>
                <c:ptCount val="21"/>
                <c:pt idx="0">
                  <c:v>12.15</c:v>
                </c:pt>
                <c:pt idx="1">
                  <c:v>12.309999999999999</c:v>
                </c:pt>
                <c:pt idx="2">
                  <c:v>17.600000000000001</c:v>
                </c:pt>
                <c:pt idx="3">
                  <c:v>17.149999999999999</c:v>
                </c:pt>
                <c:pt idx="4">
                  <c:v>13.5</c:v>
                </c:pt>
                <c:pt idx="5">
                  <c:v>14</c:v>
                </c:pt>
                <c:pt idx="6">
                  <c:v>11.7</c:v>
                </c:pt>
                <c:pt idx="7">
                  <c:v>22.4</c:v>
                </c:pt>
                <c:pt idx="8">
                  <c:v>19.149999999999999</c:v>
                </c:pt>
                <c:pt idx="9">
                  <c:v>20.25</c:v>
                </c:pt>
                <c:pt idx="10">
                  <c:v>22.15</c:v>
                </c:pt>
                <c:pt idx="11">
                  <c:v>19.600000000000001</c:v>
                </c:pt>
                <c:pt idx="12">
                  <c:v>18.649999999999999</c:v>
                </c:pt>
                <c:pt idx="13">
                  <c:v>17.95</c:v>
                </c:pt>
                <c:pt idx="14">
                  <c:v>13.4</c:v>
                </c:pt>
                <c:pt idx="15">
                  <c:v>13.3</c:v>
                </c:pt>
                <c:pt idx="16">
                  <c:v>12.9</c:v>
                </c:pt>
                <c:pt idx="17">
                  <c:v>13.5</c:v>
                </c:pt>
                <c:pt idx="18">
                  <c:v>12.1</c:v>
                </c:pt>
                <c:pt idx="19">
                  <c:v>10.45</c:v>
                </c:pt>
                <c:pt idx="20">
                  <c:v>13.149999999999999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'Temp, Flow by Season By Stream'!$BC$8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Stream'!$BD$8:$BX$8</c:f>
              <c:numCache>
                <c:formatCode>General</c:formatCode>
                <c:ptCount val="21"/>
                <c:pt idx="0">
                  <c:v>24.7</c:v>
                </c:pt>
                <c:pt idx="1">
                  <c:v>18.350000000000001</c:v>
                </c:pt>
                <c:pt idx="2">
                  <c:v>24.4</c:v>
                </c:pt>
                <c:pt idx="3">
                  <c:v>20.6</c:v>
                </c:pt>
                <c:pt idx="4">
                  <c:v>21.14</c:v>
                </c:pt>
                <c:pt idx="5">
                  <c:v>17.600000000000001</c:v>
                </c:pt>
                <c:pt idx="6">
                  <c:v>15.2</c:v>
                </c:pt>
                <c:pt idx="7">
                  <c:v>28.9</c:v>
                </c:pt>
                <c:pt idx="8">
                  <c:v>20.8</c:v>
                </c:pt>
                <c:pt idx="9">
                  <c:v>24.5</c:v>
                </c:pt>
                <c:pt idx="10">
                  <c:v>27.9</c:v>
                </c:pt>
                <c:pt idx="11">
                  <c:v>26.3</c:v>
                </c:pt>
                <c:pt idx="12">
                  <c:v>22.4</c:v>
                </c:pt>
                <c:pt idx="13">
                  <c:v>22.3</c:v>
                </c:pt>
                <c:pt idx="14">
                  <c:v>22.2</c:v>
                </c:pt>
                <c:pt idx="15">
                  <c:v>15.5</c:v>
                </c:pt>
                <c:pt idx="16">
                  <c:v>18.5</c:v>
                </c:pt>
                <c:pt idx="17">
                  <c:v>17.3</c:v>
                </c:pt>
                <c:pt idx="18">
                  <c:v>18.100000000000001</c:v>
                </c:pt>
                <c:pt idx="19">
                  <c:v>15.2</c:v>
                </c:pt>
                <c:pt idx="20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'Temp, Flow by Season By Stream'!$BC$9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Stream'!$BD$9:$BX$9</c:f>
              <c:numCache>
                <c:formatCode>General</c:formatCode>
                <c:ptCount val="21"/>
                <c:pt idx="0">
                  <c:v>15.75</c:v>
                </c:pt>
                <c:pt idx="1">
                  <c:v>13.324999999999999</c:v>
                </c:pt>
                <c:pt idx="2">
                  <c:v>18.850000000000001</c:v>
                </c:pt>
                <c:pt idx="3">
                  <c:v>19</c:v>
                </c:pt>
                <c:pt idx="4">
                  <c:v>15.574999999999999</c:v>
                </c:pt>
                <c:pt idx="5">
                  <c:v>16.399999999999999</c:v>
                </c:pt>
                <c:pt idx="6">
                  <c:v>14.225</c:v>
                </c:pt>
                <c:pt idx="7">
                  <c:v>23.5</c:v>
                </c:pt>
                <c:pt idx="8">
                  <c:v>19.924999999999997</c:v>
                </c:pt>
                <c:pt idx="9">
                  <c:v>22.375</c:v>
                </c:pt>
                <c:pt idx="10">
                  <c:v>23.824999999999999</c:v>
                </c:pt>
                <c:pt idx="11">
                  <c:v>21.85</c:v>
                </c:pt>
                <c:pt idx="12">
                  <c:v>19.8</c:v>
                </c:pt>
                <c:pt idx="13">
                  <c:v>19.2</c:v>
                </c:pt>
                <c:pt idx="14">
                  <c:v>15.925000000000001</c:v>
                </c:pt>
                <c:pt idx="15">
                  <c:v>13.8</c:v>
                </c:pt>
                <c:pt idx="16">
                  <c:v>14.5</c:v>
                </c:pt>
                <c:pt idx="17">
                  <c:v>14.9</c:v>
                </c:pt>
                <c:pt idx="18">
                  <c:v>15.6</c:v>
                </c:pt>
                <c:pt idx="19">
                  <c:v>13.725</c:v>
                </c:pt>
                <c:pt idx="20">
                  <c:v>14.700000000000001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4046496"/>
        <c:axId val="314047056"/>
      </c:lineChart>
      <c:catAx>
        <c:axId val="31404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14047056"/>
        <c:crosses val="autoZero"/>
        <c:auto val="1"/>
        <c:lblAlgn val="ctr"/>
        <c:lblOffset val="100"/>
        <c:noMultiLvlLbl val="0"/>
      </c:catAx>
      <c:valAx>
        <c:axId val="31404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Temp site(Celsius</a:t>
                </a:r>
                <a:r>
                  <a:rPr lang="en-US" sz="1000" b="0" i="0" u="none" strike="noStrike" baseline="0"/>
                  <a:t>)</a:t>
                </a:r>
                <a:r>
                  <a:rPr lang="en-US" sz="1000" b="1" i="0" u="none" strike="noStrike" baseline="0"/>
                  <a:t> 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404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FLOW-by Stream </a:t>
            </a:r>
          </a:p>
          <a:p>
            <a:pPr>
              <a:defRPr/>
            </a:pPr>
            <a:r>
              <a:rPr lang="en-US" baseline="0"/>
              <a:t>(2003-2014)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Flow by Season By Stream'!$BZ$5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Stream'!$CA$5:$CU$5</c:f>
              <c:numCache>
                <c:formatCode>General</c:formatCode>
                <c:ptCount val="21"/>
                <c:pt idx="0">
                  <c:v>8.7200000000000006</c:v>
                </c:pt>
                <c:pt idx="1">
                  <c:v>2.15</c:v>
                </c:pt>
                <c:pt idx="2">
                  <c:v>5.5825000000000005</c:v>
                </c:pt>
                <c:pt idx="3">
                  <c:v>34.700000000000003</c:v>
                </c:pt>
                <c:pt idx="4">
                  <c:v>1.165</c:v>
                </c:pt>
                <c:pt idx="5">
                  <c:v>8.4725000000000001</c:v>
                </c:pt>
                <c:pt idx="6">
                  <c:v>8</c:v>
                </c:pt>
                <c:pt idx="7">
                  <c:v>1.9</c:v>
                </c:pt>
                <c:pt idx="8">
                  <c:v>0.19500000000000001</c:v>
                </c:pt>
                <c:pt idx="9">
                  <c:v>0.53</c:v>
                </c:pt>
                <c:pt idx="10">
                  <c:v>3.25</c:v>
                </c:pt>
                <c:pt idx="11">
                  <c:v>0</c:v>
                </c:pt>
                <c:pt idx="12">
                  <c:v>7.5000000000000011E-2</c:v>
                </c:pt>
                <c:pt idx="13">
                  <c:v>0.36249999999999999</c:v>
                </c:pt>
                <c:pt idx="14">
                  <c:v>2.5</c:v>
                </c:pt>
                <c:pt idx="15">
                  <c:v>0.4425</c:v>
                </c:pt>
                <c:pt idx="16">
                  <c:v>0.37</c:v>
                </c:pt>
                <c:pt idx="17">
                  <c:v>0.77499999999999991</c:v>
                </c:pt>
                <c:pt idx="18">
                  <c:v>0</c:v>
                </c:pt>
                <c:pt idx="19">
                  <c:v>0.50749999999999995</c:v>
                </c:pt>
                <c:pt idx="20">
                  <c:v>0.92500000000000004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'Temp, Flow by Season By Stream'!$BZ$6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Stream'!$CA$6:$CU$6</c:f>
              <c:numCache>
                <c:formatCode>General</c:formatCode>
                <c:ptCount val="21"/>
                <c:pt idx="0">
                  <c:v>3.7</c:v>
                </c:pt>
                <c:pt idx="1">
                  <c:v>1.08</c:v>
                </c:pt>
                <c:pt idx="2">
                  <c:v>2.34</c:v>
                </c:pt>
                <c:pt idx="3">
                  <c:v>18.03</c:v>
                </c:pt>
                <c:pt idx="4">
                  <c:v>0</c:v>
                </c:pt>
                <c:pt idx="5">
                  <c:v>2.8</c:v>
                </c:pt>
                <c:pt idx="6">
                  <c:v>2.0099999999999998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0.4</c:v>
                </c:pt>
                <c:pt idx="15">
                  <c:v>0.21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'Temp, Flow by Season By Stream'!$BZ$7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Stream'!$CA$7:$CU$7</c:f>
              <c:numCache>
                <c:formatCode>General</c:formatCode>
                <c:ptCount val="21"/>
                <c:pt idx="0">
                  <c:v>15.42</c:v>
                </c:pt>
                <c:pt idx="1">
                  <c:v>3.39</c:v>
                </c:pt>
                <c:pt idx="2">
                  <c:v>9.85</c:v>
                </c:pt>
                <c:pt idx="3">
                  <c:v>55.2</c:v>
                </c:pt>
                <c:pt idx="4">
                  <c:v>5.25</c:v>
                </c:pt>
                <c:pt idx="5">
                  <c:v>17.850000000000001</c:v>
                </c:pt>
                <c:pt idx="6">
                  <c:v>24.1</c:v>
                </c:pt>
                <c:pt idx="7">
                  <c:v>3.04</c:v>
                </c:pt>
                <c:pt idx="8">
                  <c:v>0.245</c:v>
                </c:pt>
                <c:pt idx="9">
                  <c:v>0.95</c:v>
                </c:pt>
                <c:pt idx="10">
                  <c:v>10.1</c:v>
                </c:pt>
                <c:pt idx="11">
                  <c:v>0</c:v>
                </c:pt>
                <c:pt idx="12">
                  <c:v>3.7500000000000004</c:v>
                </c:pt>
                <c:pt idx="13">
                  <c:v>0.76</c:v>
                </c:pt>
                <c:pt idx="14">
                  <c:v>4.25</c:v>
                </c:pt>
                <c:pt idx="15">
                  <c:v>0.79500000000000004</c:v>
                </c:pt>
                <c:pt idx="16">
                  <c:v>0.7</c:v>
                </c:pt>
                <c:pt idx="17">
                  <c:v>1.5</c:v>
                </c:pt>
                <c:pt idx="18">
                  <c:v>0</c:v>
                </c:pt>
                <c:pt idx="19">
                  <c:v>3.9000000000000004</c:v>
                </c:pt>
                <c:pt idx="20">
                  <c:v>1.48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'Temp, Flow by Season By Stream'!$BZ$8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Stream'!$CA$8:$CU$8</c:f>
              <c:numCache>
                <c:formatCode>General</c:formatCode>
                <c:ptCount val="21"/>
                <c:pt idx="0">
                  <c:v>109.1</c:v>
                </c:pt>
                <c:pt idx="1">
                  <c:v>29.2</c:v>
                </c:pt>
                <c:pt idx="2">
                  <c:v>42.5</c:v>
                </c:pt>
                <c:pt idx="3">
                  <c:v>213.5</c:v>
                </c:pt>
                <c:pt idx="4">
                  <c:v>15.9</c:v>
                </c:pt>
                <c:pt idx="5">
                  <c:v>65.599999999999994</c:v>
                </c:pt>
                <c:pt idx="6">
                  <c:v>45.3</c:v>
                </c:pt>
                <c:pt idx="7">
                  <c:v>17.3</c:v>
                </c:pt>
                <c:pt idx="8">
                  <c:v>1.74</c:v>
                </c:pt>
                <c:pt idx="9">
                  <c:v>64.7</c:v>
                </c:pt>
                <c:pt idx="10">
                  <c:v>202</c:v>
                </c:pt>
                <c:pt idx="11">
                  <c:v>0.14000000000000001</c:v>
                </c:pt>
                <c:pt idx="12">
                  <c:v>64.5</c:v>
                </c:pt>
                <c:pt idx="13">
                  <c:v>80.900000000000006</c:v>
                </c:pt>
                <c:pt idx="14">
                  <c:v>11.3</c:v>
                </c:pt>
                <c:pt idx="15">
                  <c:v>6</c:v>
                </c:pt>
                <c:pt idx="16">
                  <c:v>12.62</c:v>
                </c:pt>
                <c:pt idx="17">
                  <c:v>49</c:v>
                </c:pt>
                <c:pt idx="18">
                  <c:v>0</c:v>
                </c:pt>
                <c:pt idx="19">
                  <c:v>18.3</c:v>
                </c:pt>
                <c:pt idx="20">
                  <c:v>16.8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'Temp, Flow by Season By Stream'!$BZ$9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Stream'!$CA$9:$CU$9</c:f>
              <c:numCache>
                <c:formatCode>General</c:formatCode>
                <c:ptCount val="21"/>
                <c:pt idx="0">
                  <c:v>38</c:v>
                </c:pt>
                <c:pt idx="1">
                  <c:v>8.4</c:v>
                </c:pt>
                <c:pt idx="2">
                  <c:v>14.4625</c:v>
                </c:pt>
                <c:pt idx="3">
                  <c:v>86.449999999999989</c:v>
                </c:pt>
                <c:pt idx="4">
                  <c:v>8.84</c:v>
                </c:pt>
                <c:pt idx="5">
                  <c:v>34.917500000000004</c:v>
                </c:pt>
                <c:pt idx="6">
                  <c:v>33.7575</c:v>
                </c:pt>
                <c:pt idx="7">
                  <c:v>7.9499999999999993</c:v>
                </c:pt>
                <c:pt idx="8">
                  <c:v>0.72250000000000003</c:v>
                </c:pt>
                <c:pt idx="9">
                  <c:v>2.31</c:v>
                </c:pt>
                <c:pt idx="10">
                  <c:v>46.1</c:v>
                </c:pt>
                <c:pt idx="11">
                  <c:v>0</c:v>
                </c:pt>
                <c:pt idx="12">
                  <c:v>8.7750000000000004</c:v>
                </c:pt>
                <c:pt idx="13">
                  <c:v>0.95499999999999996</c:v>
                </c:pt>
                <c:pt idx="14">
                  <c:v>4.9749999999999996</c:v>
                </c:pt>
                <c:pt idx="15">
                  <c:v>1.4450000000000001</c:v>
                </c:pt>
                <c:pt idx="16">
                  <c:v>2.4700000000000002</c:v>
                </c:pt>
                <c:pt idx="17">
                  <c:v>4.1749999999999998</c:v>
                </c:pt>
                <c:pt idx="18">
                  <c:v>0</c:v>
                </c:pt>
                <c:pt idx="19">
                  <c:v>7.8249999999999993</c:v>
                </c:pt>
                <c:pt idx="20">
                  <c:v>2.0150000000000001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5929744"/>
        <c:axId val="315930304"/>
      </c:lineChart>
      <c:catAx>
        <c:axId val="31592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930304"/>
        <c:crosses val="autoZero"/>
        <c:auto val="1"/>
        <c:lblAlgn val="ctr"/>
        <c:lblOffset val="100"/>
        <c:noMultiLvlLbl val="0"/>
      </c:catAx>
      <c:valAx>
        <c:axId val="31593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sz="1800" b="1" i="0" u="none" strike="noStrike" baseline="0"/>
                  <a:t>streamflow(cfs) </a:t>
                </a:r>
                <a:endParaRPr lang="en-US" sz="1800" b="1"/>
              </a:p>
            </c:rich>
          </c:tx>
          <c:layout>
            <c:manualLayout>
              <c:xMode val="edge"/>
              <c:yMode val="edge"/>
              <c:x val="7.9976456529299994E-3"/>
              <c:y val="0.489610743584932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592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 and Streamflow-By Stream</a:t>
            </a:r>
          </a:p>
          <a:p>
            <a:pPr>
              <a:defRPr/>
            </a:pPr>
            <a:r>
              <a:rPr lang="en-US"/>
              <a:t>(2003-2014)</a:t>
            </a:r>
          </a:p>
        </c:rich>
      </c:tx>
      <c:layout>
        <c:manualLayout>
          <c:xMode val="edge"/>
          <c:yMode val="edge"/>
          <c:x val="0.36675348516718398"/>
          <c:y val="2.9579651201593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275778026217001E-2"/>
          <c:y val="0.1162668579685"/>
          <c:w val="0.915356843697676"/>
          <c:h val="0.7362187127748"/>
        </c:manualLayout>
      </c:layout>
      <c:lineChart>
        <c:grouping val="standard"/>
        <c:varyColors val="0"/>
        <c:ser>
          <c:idx val="0"/>
          <c:order val="0"/>
          <c:tx>
            <c:strRef>
              <c:f>'Cond,DO,Temp,Flow by Stream'!$BD$5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Stream'!$BE$5:$BR$5</c:f>
              <c:numCache>
                <c:formatCode>General</c:formatCode>
                <c:ptCount val="14"/>
                <c:pt idx="0">
                  <c:v>10.3</c:v>
                </c:pt>
                <c:pt idx="1">
                  <c:v>11.7</c:v>
                </c:pt>
                <c:pt idx="2">
                  <c:v>13.5</c:v>
                </c:pt>
                <c:pt idx="3">
                  <c:v>13.9</c:v>
                </c:pt>
                <c:pt idx="4">
                  <c:v>11.850000000000001</c:v>
                </c:pt>
                <c:pt idx="5">
                  <c:v>12.45</c:v>
                </c:pt>
                <c:pt idx="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Stream'!$BD$6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Stream'!$BE$6:$BR$6</c:f>
              <c:numCache>
                <c:formatCode>General</c:formatCode>
                <c:ptCount val="14"/>
                <c:pt idx="0">
                  <c:v>3.4</c:v>
                </c:pt>
                <c:pt idx="1">
                  <c:v>6.8</c:v>
                </c:pt>
                <c:pt idx="2">
                  <c:v>6.9</c:v>
                </c:pt>
                <c:pt idx="3">
                  <c:v>8.5</c:v>
                </c:pt>
                <c:pt idx="4">
                  <c:v>6</c:v>
                </c:pt>
                <c:pt idx="5">
                  <c:v>6.5</c:v>
                </c:pt>
                <c:pt idx="6">
                  <c:v>7.22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Stream'!$BD$7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Stream'!$BE$7:$BR$7</c:f>
              <c:numCache>
                <c:formatCode>General</c:formatCode>
                <c:ptCount val="14"/>
                <c:pt idx="0">
                  <c:v>15.7</c:v>
                </c:pt>
                <c:pt idx="1">
                  <c:v>13.5</c:v>
                </c:pt>
                <c:pt idx="2">
                  <c:v>17.2</c:v>
                </c:pt>
                <c:pt idx="3">
                  <c:v>16.8</c:v>
                </c:pt>
                <c:pt idx="4">
                  <c:v>14.7</c:v>
                </c:pt>
                <c:pt idx="5">
                  <c:v>14.25</c:v>
                </c:pt>
                <c:pt idx="6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Stream'!$BD$8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Stream'!$BE$8:$BR$8</c:f>
              <c:numCache>
                <c:formatCode>General</c:formatCode>
                <c:ptCount val="14"/>
                <c:pt idx="0">
                  <c:v>28.9</c:v>
                </c:pt>
                <c:pt idx="1">
                  <c:v>20.8</c:v>
                </c:pt>
                <c:pt idx="2">
                  <c:v>24.5</c:v>
                </c:pt>
                <c:pt idx="3">
                  <c:v>27.9</c:v>
                </c:pt>
                <c:pt idx="4">
                  <c:v>26.3</c:v>
                </c:pt>
                <c:pt idx="5">
                  <c:v>22.4</c:v>
                </c:pt>
                <c:pt idx="6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Stream'!$BD$9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Stream'!$BE$3:$BR$4</c:f>
              <c:multiLvlStrCache>
                <c:ptCount val="14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  <c:pt idx="12">
                    <c:v>Dutchman Creek n=26</c:v>
                  </c:pt>
                  <c:pt idx="13">
                    <c:v>Trout Creek n=20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Stream'!$BE$9:$BR$9</c:f>
              <c:numCache>
                <c:formatCode>General</c:formatCode>
                <c:ptCount val="14"/>
                <c:pt idx="0">
                  <c:v>20.100000000000001</c:v>
                </c:pt>
                <c:pt idx="1">
                  <c:v>16.899999999999999</c:v>
                </c:pt>
                <c:pt idx="2">
                  <c:v>19.600000000000001</c:v>
                </c:pt>
                <c:pt idx="3">
                  <c:v>20.7</c:v>
                </c:pt>
                <c:pt idx="4">
                  <c:v>18.7</c:v>
                </c:pt>
                <c:pt idx="5">
                  <c:v>17.349999999999998</c:v>
                </c:pt>
                <c:pt idx="6">
                  <c:v>17.399999999999999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27215088"/>
        <c:axId val="327214528"/>
      </c:lineChart>
      <c:lineChart>
        <c:grouping val="standard"/>
        <c:varyColors val="0"/>
        <c:ser>
          <c:idx val="5"/>
          <c:order val="5"/>
          <c:tx>
            <c:strRef>
              <c:f>'Cond,DO,Temp,Flow by Stream'!$BD$12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Stream'!$BE$12:$BR$12</c:f>
              <c:numCache>
                <c:formatCode>General</c:formatCode>
                <c:ptCount val="14"/>
                <c:pt idx="7">
                  <c:v>2.605</c:v>
                </c:pt>
                <c:pt idx="8">
                  <c:v>0.45</c:v>
                </c:pt>
                <c:pt idx="9">
                  <c:v>0.73750000000000004</c:v>
                </c:pt>
                <c:pt idx="10">
                  <c:v>1.095</c:v>
                </c:pt>
                <c:pt idx="11">
                  <c:v>0</c:v>
                </c:pt>
                <c:pt idx="12">
                  <c:v>0.875</c:v>
                </c:pt>
                <c:pt idx="13">
                  <c:v>0.78999999999999992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Stream'!$BD$13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Stream'!$BE$13:$BR$13</c:f>
              <c:numCache>
                <c:formatCode>General</c:formatCode>
                <c:ptCount val="14"/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Stream'!$BD$14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Stream'!$BE$14:$BR$14</c:f>
              <c:numCache>
                <c:formatCode>General</c:formatCode>
                <c:ptCount val="14"/>
                <c:pt idx="7">
                  <c:v>4.75</c:v>
                </c:pt>
                <c:pt idx="8">
                  <c:v>1.1000000000000001</c:v>
                </c:pt>
                <c:pt idx="9">
                  <c:v>3.5949999999999998</c:v>
                </c:pt>
                <c:pt idx="10">
                  <c:v>7.61</c:v>
                </c:pt>
                <c:pt idx="11">
                  <c:v>0</c:v>
                </c:pt>
                <c:pt idx="12">
                  <c:v>6.65</c:v>
                </c:pt>
                <c:pt idx="13">
                  <c:v>1.51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Stream'!$BD$15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Stream'!$BE$15:$BR$15</c:f>
              <c:numCache>
                <c:formatCode>General</c:formatCode>
                <c:ptCount val="14"/>
                <c:pt idx="7">
                  <c:v>109.1</c:v>
                </c:pt>
                <c:pt idx="8">
                  <c:v>29.2</c:v>
                </c:pt>
                <c:pt idx="9">
                  <c:v>64.7</c:v>
                </c:pt>
                <c:pt idx="10">
                  <c:v>213.5</c:v>
                </c:pt>
                <c:pt idx="11">
                  <c:v>15.9</c:v>
                </c:pt>
                <c:pt idx="12">
                  <c:v>65.599999999999994</c:v>
                </c:pt>
                <c:pt idx="13">
                  <c:v>80.900000000000006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Stream'!$BD$16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Stream'!$BE$3:$BP$4</c:f>
              <c:multiLvlStrCache>
                <c:ptCount val="12"/>
                <c:lvl>
                  <c:pt idx="0">
                    <c:v>Apple Creek n=75</c:v>
                  </c:pt>
                  <c:pt idx="1">
                    <c:v>Ashwaubenon Creek n=49</c:v>
                  </c:pt>
                  <c:pt idx="2">
                    <c:v>Baird Creek n=61</c:v>
                  </c:pt>
                  <c:pt idx="3">
                    <c:v>Duck Creek n=77</c:v>
                  </c:pt>
                  <c:pt idx="4">
                    <c:v>Spring Brook n=62</c:v>
                  </c:pt>
                  <c:pt idx="5">
                    <c:v>Dutchman Creek n=26</c:v>
                  </c:pt>
                  <c:pt idx="6">
                    <c:v>Trout Creek n=22</c:v>
                  </c:pt>
                  <c:pt idx="7">
                    <c:v>Apple Creek n=66</c:v>
                  </c:pt>
                  <c:pt idx="8">
                    <c:v>Ashwaubenon Creek n=49</c:v>
                  </c:pt>
                  <c:pt idx="9">
                    <c:v>Baird Creek n=56</c:v>
                  </c:pt>
                  <c:pt idx="10">
                    <c:v>Duck Creek n=62</c:v>
                  </c:pt>
                  <c:pt idx="11">
                    <c:v>Spring Brook n=30</c:v>
                  </c:pt>
                </c:lvl>
                <c:lvl>
                  <c:pt idx="0">
                    <c:v>Temp site(Celsius)</c:v>
                  </c:pt>
                  <c:pt idx="7">
                    <c:v>streamflow(cfs)</c:v>
                  </c:pt>
                </c:lvl>
              </c:multiLvlStrCache>
            </c:multiLvlStrRef>
          </c:cat>
          <c:val>
            <c:numRef>
              <c:f>'Cond,DO,Temp,Flow by Stream'!$BE$16:$BR$16</c:f>
              <c:numCache>
                <c:formatCode>General</c:formatCode>
                <c:ptCount val="14"/>
                <c:pt idx="7">
                  <c:v>10.225000000000001</c:v>
                </c:pt>
                <c:pt idx="8">
                  <c:v>2.8</c:v>
                </c:pt>
                <c:pt idx="9">
                  <c:v>10.475</c:v>
                </c:pt>
                <c:pt idx="10">
                  <c:v>42.55</c:v>
                </c:pt>
                <c:pt idx="11">
                  <c:v>1.3774999999999999</c:v>
                </c:pt>
                <c:pt idx="12">
                  <c:v>16.425000000000001</c:v>
                </c:pt>
                <c:pt idx="13">
                  <c:v>17.824999999999999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27213408"/>
        <c:axId val="327213968"/>
      </c:lineChart>
      <c:catAx>
        <c:axId val="32721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7214528"/>
        <c:crosses val="autoZero"/>
        <c:auto val="1"/>
        <c:lblAlgn val="ctr"/>
        <c:lblOffset val="100"/>
        <c:noMultiLvlLbl val="0"/>
      </c:catAx>
      <c:valAx>
        <c:axId val="32721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 site(Celsius)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7215088"/>
        <c:crosses val="autoZero"/>
        <c:crossBetween val="between"/>
      </c:valAx>
      <c:valAx>
        <c:axId val="327213968"/>
        <c:scaling>
          <c:orientation val="minMax"/>
          <c:max val="22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streamflow(cfs)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7213408"/>
        <c:crosses val="max"/>
        <c:crossBetween val="between"/>
      </c:valAx>
      <c:catAx>
        <c:axId val="32721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72139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SEASONAL</a:t>
            </a:r>
            <a:r>
              <a:rPr lang="en-US" sz="1400" baseline="0"/>
              <a:t> CONDUCTIVITY AND DISSOLVED OXYGEN-All Streams</a:t>
            </a:r>
          </a:p>
          <a:p>
            <a:pPr>
              <a:defRPr sz="1400"/>
            </a:pPr>
            <a:r>
              <a:rPr lang="en-US" sz="1400" baseline="0"/>
              <a:t>(2003-2014)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'Cond,DO,Temp,Flow by Season'!$Z$6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Season'!$AA$6:$AF$6</c:f>
              <c:numCache>
                <c:formatCode>General</c:formatCode>
                <c:ptCount val="6"/>
                <c:pt idx="0">
                  <c:v>737</c:v>
                </c:pt>
                <c:pt idx="1">
                  <c:v>759.5</c:v>
                </c:pt>
                <c:pt idx="2">
                  <c:v>820.15000000000009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Season'!$Z$7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Season'!$AA$7:$AF$7</c:f>
              <c:numCache>
                <c:formatCode>General</c:formatCode>
                <c:ptCount val="6"/>
                <c:pt idx="0">
                  <c:v>470</c:v>
                </c:pt>
                <c:pt idx="1">
                  <c:v>308</c:v>
                </c:pt>
                <c:pt idx="2">
                  <c:v>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Season'!$Z$8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Season'!$AA$8:$AF$8</c:f>
              <c:numCache>
                <c:formatCode>General</c:formatCode>
                <c:ptCount val="6"/>
                <c:pt idx="0">
                  <c:v>855</c:v>
                </c:pt>
                <c:pt idx="1">
                  <c:v>854.5</c:v>
                </c:pt>
                <c:pt idx="2">
                  <c:v>944.5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Season'!$Z$9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Season'!$AA$9:$AF$9</c:f>
              <c:numCache>
                <c:formatCode>General</c:formatCode>
                <c:ptCount val="6"/>
                <c:pt idx="0">
                  <c:v>1476</c:v>
                </c:pt>
                <c:pt idx="1">
                  <c:v>1870</c:v>
                </c:pt>
                <c:pt idx="2">
                  <c:v>1903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Season'!$Z$10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Season'!$AA$10:$AF$10</c:f>
              <c:numCache>
                <c:formatCode>General</c:formatCode>
                <c:ptCount val="6"/>
                <c:pt idx="0">
                  <c:v>1037</c:v>
                </c:pt>
                <c:pt idx="1">
                  <c:v>947</c:v>
                </c:pt>
                <c:pt idx="2">
                  <c:v>1047.25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9335680"/>
        <c:axId val="313209632"/>
      </c:lineChart>
      <c:lineChart>
        <c:grouping val="standard"/>
        <c:varyColors val="0"/>
        <c:ser>
          <c:idx val="5"/>
          <c:order val="5"/>
          <c:tx>
            <c:strRef>
              <c:f>'Cond,DO,Temp,Flow by Season'!$Z$13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Season'!$AA$13:$AF$13</c:f>
              <c:numCache>
                <c:formatCode>General</c:formatCode>
                <c:ptCount val="6"/>
                <c:pt idx="3">
                  <c:v>9.0150000000000006</c:v>
                </c:pt>
                <c:pt idx="4">
                  <c:v>5.5674999999999999</c:v>
                </c:pt>
                <c:pt idx="5">
                  <c:v>5.665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Season'!$Z$14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Season'!$AA$14:$AF$14</c:f>
              <c:numCache>
                <c:formatCode>General</c:formatCode>
                <c:ptCount val="6"/>
                <c:pt idx="3">
                  <c:v>1.06</c:v>
                </c:pt>
                <c:pt idx="4">
                  <c:v>0.69</c:v>
                </c:pt>
                <c:pt idx="5">
                  <c:v>1.016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Season'!$Z$15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Season'!$AA$15:$AF$15</c:f>
              <c:numCache>
                <c:formatCode>General</c:formatCode>
                <c:ptCount val="6"/>
                <c:pt idx="3">
                  <c:v>11.065000000000001</c:v>
                </c:pt>
                <c:pt idx="4">
                  <c:v>7.5250000000000004</c:v>
                </c:pt>
                <c:pt idx="5">
                  <c:v>8.1550000000000011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Season'!$Z$16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Season'!$AA$16:$AF$16</c:f>
              <c:numCache>
                <c:formatCode>General</c:formatCode>
                <c:ptCount val="6"/>
                <c:pt idx="3">
                  <c:v>18.23</c:v>
                </c:pt>
                <c:pt idx="4">
                  <c:v>17.54</c:v>
                </c:pt>
                <c:pt idx="5">
                  <c:v>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Season'!$Z$17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Season'!$AA$3:$AF$5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conductivity(µS/cm)</c:v>
                  </c:pt>
                  <c:pt idx="3">
                    <c:v>DO site(mg/L)</c:v>
                  </c:pt>
                </c:lvl>
              </c:multiLvlStrCache>
            </c:multiLvlStrRef>
          </c:cat>
          <c:val>
            <c:numRef>
              <c:f>'Cond,DO,Temp,Flow by Season'!$AA$17:$AF$17</c:f>
              <c:numCache>
                <c:formatCode>General</c:formatCode>
                <c:ptCount val="6"/>
                <c:pt idx="3">
                  <c:v>13.3025</c:v>
                </c:pt>
                <c:pt idx="4">
                  <c:v>9.33</c:v>
                </c:pt>
                <c:pt idx="5">
                  <c:v>9.8925000000000001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3209072"/>
        <c:axId val="313207952"/>
      </c:lineChart>
      <c:catAx>
        <c:axId val="31933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209632"/>
        <c:crosses val="autoZero"/>
        <c:auto val="1"/>
        <c:lblAlgn val="ctr"/>
        <c:lblOffset val="100"/>
        <c:noMultiLvlLbl val="0"/>
      </c:catAx>
      <c:valAx>
        <c:axId val="31320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/>
                  <a:t>conductivity(µS/cm)</a:t>
                </a:r>
                <a:endParaRPr 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9335680"/>
        <c:crosses val="autoZero"/>
        <c:crossBetween val="between"/>
      </c:valAx>
      <c:valAx>
        <c:axId val="313207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site(mg/L)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3209072"/>
        <c:crosses val="max"/>
        <c:crossBetween val="between"/>
      </c:valAx>
      <c:catAx>
        <c:axId val="31320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32079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 Temperature and Flow-All Streams</a:t>
            </a:r>
          </a:p>
          <a:p>
            <a:pPr>
              <a:defRPr/>
            </a:pPr>
            <a:r>
              <a:rPr lang="en-US"/>
              <a:t>(2003-2014)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'Cond,DO,Temp,Flow by Season'!$AH$6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Season'!$AI$6:$AN$6</c:f>
              <c:numCache>
                <c:formatCode>General</c:formatCode>
                <c:ptCount val="6"/>
                <c:pt idx="0">
                  <c:v>11.5</c:v>
                </c:pt>
                <c:pt idx="1">
                  <c:v>18.575000000000003</c:v>
                </c:pt>
                <c:pt idx="2">
                  <c:v>10.84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Season'!$AH$7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Season'!$AI$7:$AN$7</c:f>
              <c:numCache>
                <c:formatCode>General</c:formatCode>
                <c:ptCount val="6"/>
                <c:pt idx="0">
                  <c:v>6</c:v>
                </c:pt>
                <c:pt idx="1">
                  <c:v>14.32</c:v>
                </c:pt>
                <c:pt idx="2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Season'!$AH$8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Season'!$AI$8:$AN$8</c:f>
              <c:numCache>
                <c:formatCode>General</c:formatCode>
                <c:ptCount val="6"/>
                <c:pt idx="0">
                  <c:v>14.4</c:v>
                </c:pt>
                <c:pt idx="1">
                  <c:v>20.7</c:v>
                </c:pt>
                <c:pt idx="2">
                  <c:v>12.95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Season'!$AH$9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Season'!$AI$9:$AN$9</c:f>
              <c:numCache>
                <c:formatCode>General</c:formatCode>
                <c:ptCount val="6"/>
                <c:pt idx="0">
                  <c:v>24.7</c:v>
                </c:pt>
                <c:pt idx="1">
                  <c:v>28.9</c:v>
                </c:pt>
                <c:pt idx="2">
                  <c:v>22.2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Season'!$AH$10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Season'!$AI$10:$AN$10</c:f>
              <c:numCache>
                <c:formatCode>General</c:formatCode>
                <c:ptCount val="6"/>
                <c:pt idx="0">
                  <c:v>17.625</c:v>
                </c:pt>
                <c:pt idx="1">
                  <c:v>22.585000000000001</c:v>
                </c:pt>
                <c:pt idx="2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90391776"/>
        <c:axId val="190491744"/>
      </c:lineChart>
      <c:lineChart>
        <c:grouping val="standard"/>
        <c:varyColors val="0"/>
        <c:ser>
          <c:idx val="5"/>
          <c:order val="5"/>
          <c:tx>
            <c:strRef>
              <c:f>'Cond,DO,Temp,Flow by Season'!$AH$13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Season'!$AI$13:$AN$13</c:f>
              <c:numCache>
                <c:formatCode>General</c:formatCode>
                <c:ptCount val="6"/>
                <c:pt idx="3">
                  <c:v>4.4749999999999996</c:v>
                </c:pt>
                <c:pt idx="4">
                  <c:v>0.48</c:v>
                </c:pt>
                <c:pt idx="5">
                  <c:v>0.4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Season'!$AH$14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Season'!$AI$14:$AN$14</c:f>
              <c:numCache>
                <c:formatCode>General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Season'!$AH$15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Season'!$AI$15:$AN$15</c:f>
              <c:numCache>
                <c:formatCode>General</c:formatCode>
                <c:ptCount val="6"/>
                <c:pt idx="3">
                  <c:v>10</c:v>
                </c:pt>
                <c:pt idx="4">
                  <c:v>1.8</c:v>
                </c:pt>
                <c:pt idx="5">
                  <c:v>1.2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Season'!$AH$16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Season'!$AI$16:$AN$16</c:f>
              <c:numCache>
                <c:formatCode>General</c:formatCode>
                <c:ptCount val="6"/>
                <c:pt idx="3">
                  <c:v>213.5</c:v>
                </c:pt>
                <c:pt idx="4">
                  <c:v>202</c:v>
                </c:pt>
                <c:pt idx="5">
                  <c:v>49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Season'!$AH$17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Season'!$AI$3:$AN$5</c:f>
              <c:multiLvlStrCache>
                <c:ptCount val="6"/>
                <c:lvl>
                  <c:pt idx="0">
                    <c:v>Spring</c:v>
                  </c:pt>
                  <c:pt idx="1">
                    <c:v>Summer</c:v>
                  </c:pt>
                  <c:pt idx="2">
                    <c:v>Fall</c:v>
                  </c:pt>
                  <c:pt idx="3">
                    <c:v>Spring</c:v>
                  </c:pt>
                  <c:pt idx="4">
                    <c:v>Summer</c:v>
                  </c:pt>
                  <c:pt idx="5">
                    <c:v>Fall</c:v>
                  </c:pt>
                </c:lvl>
                <c:lvl>
                  <c:pt idx="0">
                    <c:v>Temp site(Celsius)</c:v>
                  </c:pt>
                  <c:pt idx="3">
                    <c:v>streamflow(cfs)</c:v>
                  </c:pt>
                </c:lvl>
              </c:multiLvlStrCache>
            </c:multiLvlStrRef>
          </c:cat>
          <c:val>
            <c:numRef>
              <c:f>'Cond,DO,Temp,Flow by Season'!$AI$17:$AN$17</c:f>
              <c:numCache>
                <c:formatCode>General</c:formatCode>
                <c:ptCount val="6"/>
                <c:pt idx="3">
                  <c:v>28.25</c:v>
                </c:pt>
                <c:pt idx="4">
                  <c:v>8.3000000000000007</c:v>
                </c:pt>
                <c:pt idx="5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90492864"/>
        <c:axId val="190492304"/>
      </c:lineChart>
      <c:catAx>
        <c:axId val="19039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491744"/>
        <c:crosses val="autoZero"/>
        <c:auto val="1"/>
        <c:lblAlgn val="ctr"/>
        <c:lblOffset val="100"/>
        <c:noMultiLvlLbl val="0"/>
      </c:catAx>
      <c:valAx>
        <c:axId val="19049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 site(Celsius)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391776"/>
        <c:crosses val="autoZero"/>
        <c:crossBetween val="between"/>
      </c:valAx>
      <c:valAx>
        <c:axId val="190492304"/>
        <c:scaling>
          <c:orientation val="minMax"/>
          <c:max val="2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streamflow(cfs)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492864"/>
        <c:crosses val="max"/>
        <c:crossBetween val="between"/>
      </c:valAx>
      <c:catAx>
        <c:axId val="19049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4923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CONDUCTIVITY-by Stream </a:t>
            </a:r>
          </a:p>
          <a:p>
            <a:pPr>
              <a:defRPr/>
            </a:pPr>
            <a:r>
              <a:rPr lang="en-US" baseline="0"/>
              <a:t>(2003-2014)</a:t>
            </a:r>
          </a:p>
        </c:rich>
      </c:tx>
      <c:layout>
        <c:manualLayout>
          <c:xMode val="edge"/>
          <c:yMode val="edge"/>
          <c:x val="0.34427875849283401"/>
          <c:y val="3.55957767722474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 by Season By Stream'!$BC$5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Stream'!$BD$5:$BX$5</c:f>
              <c:numCache>
                <c:formatCode>General</c:formatCode>
                <c:ptCount val="21"/>
                <c:pt idx="0">
                  <c:v>1023.75</c:v>
                </c:pt>
                <c:pt idx="1">
                  <c:v>1075</c:v>
                </c:pt>
                <c:pt idx="2">
                  <c:v>723</c:v>
                </c:pt>
                <c:pt idx="3">
                  <c:v>689.25</c:v>
                </c:pt>
                <c:pt idx="4">
                  <c:v>751</c:v>
                </c:pt>
                <c:pt idx="5">
                  <c:v>863.5</c:v>
                </c:pt>
                <c:pt idx="6">
                  <c:v>480</c:v>
                </c:pt>
                <c:pt idx="7">
                  <c:v>790.5</c:v>
                </c:pt>
                <c:pt idx="8">
                  <c:v>1232.5</c:v>
                </c:pt>
                <c:pt idx="9">
                  <c:v>761.75</c:v>
                </c:pt>
                <c:pt idx="10">
                  <c:v>779.25</c:v>
                </c:pt>
                <c:pt idx="11">
                  <c:v>630.75</c:v>
                </c:pt>
                <c:pt idx="12">
                  <c:v>687.75</c:v>
                </c:pt>
                <c:pt idx="13">
                  <c:v>787.5</c:v>
                </c:pt>
                <c:pt idx="14">
                  <c:v>822.25</c:v>
                </c:pt>
                <c:pt idx="15">
                  <c:v>1300</c:v>
                </c:pt>
                <c:pt idx="16">
                  <c:v>770.75</c:v>
                </c:pt>
                <c:pt idx="17">
                  <c:v>857</c:v>
                </c:pt>
                <c:pt idx="18">
                  <c:v>578.54999999999995</c:v>
                </c:pt>
                <c:pt idx="19">
                  <c:v>982.25</c:v>
                </c:pt>
                <c:pt idx="20">
                  <c:v>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 by Season By Stream'!$BC$6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Stream'!$BD$6:$BX$6</c:f>
              <c:numCache>
                <c:formatCode>General</c:formatCode>
                <c:ptCount val="21"/>
                <c:pt idx="0">
                  <c:v>637</c:v>
                </c:pt>
                <c:pt idx="1">
                  <c:v>723</c:v>
                </c:pt>
                <c:pt idx="2">
                  <c:v>532</c:v>
                </c:pt>
                <c:pt idx="3">
                  <c:v>489</c:v>
                </c:pt>
                <c:pt idx="4">
                  <c:v>632</c:v>
                </c:pt>
                <c:pt idx="5">
                  <c:v>631</c:v>
                </c:pt>
                <c:pt idx="6">
                  <c:v>470</c:v>
                </c:pt>
                <c:pt idx="7">
                  <c:v>308</c:v>
                </c:pt>
                <c:pt idx="8">
                  <c:v>900</c:v>
                </c:pt>
                <c:pt idx="9">
                  <c:v>557</c:v>
                </c:pt>
                <c:pt idx="10">
                  <c:v>683</c:v>
                </c:pt>
                <c:pt idx="11">
                  <c:v>556</c:v>
                </c:pt>
                <c:pt idx="12">
                  <c:v>352</c:v>
                </c:pt>
                <c:pt idx="13">
                  <c:v>767.5</c:v>
                </c:pt>
                <c:pt idx="14">
                  <c:v>537</c:v>
                </c:pt>
                <c:pt idx="15">
                  <c:v>954</c:v>
                </c:pt>
                <c:pt idx="16">
                  <c:v>569</c:v>
                </c:pt>
                <c:pt idx="17">
                  <c:v>680</c:v>
                </c:pt>
                <c:pt idx="18">
                  <c:v>514</c:v>
                </c:pt>
                <c:pt idx="19">
                  <c:v>245</c:v>
                </c:pt>
                <c:pt idx="20">
                  <c:v>717.8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 by Season By Stream'!$BC$7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Stream'!$BD$7:$BX$7</c:f>
              <c:numCache>
                <c:formatCode>General</c:formatCode>
                <c:ptCount val="21"/>
                <c:pt idx="0">
                  <c:v>1194</c:v>
                </c:pt>
                <c:pt idx="1">
                  <c:v>1133</c:v>
                </c:pt>
                <c:pt idx="2">
                  <c:v>756</c:v>
                </c:pt>
                <c:pt idx="3">
                  <c:v>770</c:v>
                </c:pt>
                <c:pt idx="4">
                  <c:v>829.5</c:v>
                </c:pt>
                <c:pt idx="5">
                  <c:v>988</c:v>
                </c:pt>
                <c:pt idx="6">
                  <c:v>488</c:v>
                </c:pt>
                <c:pt idx="7">
                  <c:v>902</c:v>
                </c:pt>
                <c:pt idx="8">
                  <c:v>1585</c:v>
                </c:pt>
                <c:pt idx="9">
                  <c:v>863</c:v>
                </c:pt>
                <c:pt idx="10">
                  <c:v>831</c:v>
                </c:pt>
                <c:pt idx="11">
                  <c:v>709.5</c:v>
                </c:pt>
                <c:pt idx="12">
                  <c:v>1159.5</c:v>
                </c:pt>
                <c:pt idx="13">
                  <c:v>808</c:v>
                </c:pt>
                <c:pt idx="14">
                  <c:v>885.8</c:v>
                </c:pt>
                <c:pt idx="15">
                  <c:v>1547</c:v>
                </c:pt>
                <c:pt idx="16">
                  <c:v>935</c:v>
                </c:pt>
                <c:pt idx="17">
                  <c:v>930</c:v>
                </c:pt>
                <c:pt idx="18">
                  <c:v>751.5</c:v>
                </c:pt>
                <c:pt idx="19">
                  <c:v>1001</c:v>
                </c:pt>
                <c:pt idx="20">
                  <c:v>831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 by Season By Stream'!$BC$8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Stream'!$BD$8:$BX$8</c:f>
              <c:numCache>
                <c:formatCode>General</c:formatCode>
                <c:ptCount val="21"/>
                <c:pt idx="0">
                  <c:v>1476</c:v>
                </c:pt>
                <c:pt idx="1">
                  <c:v>1445</c:v>
                </c:pt>
                <c:pt idx="2">
                  <c:v>971.8</c:v>
                </c:pt>
                <c:pt idx="3">
                  <c:v>916</c:v>
                </c:pt>
                <c:pt idx="4">
                  <c:v>1135</c:v>
                </c:pt>
                <c:pt idx="5">
                  <c:v>1082</c:v>
                </c:pt>
                <c:pt idx="6">
                  <c:v>704</c:v>
                </c:pt>
                <c:pt idx="7">
                  <c:v>1316</c:v>
                </c:pt>
                <c:pt idx="8">
                  <c:v>1850</c:v>
                </c:pt>
                <c:pt idx="9">
                  <c:v>1065</c:v>
                </c:pt>
                <c:pt idx="10">
                  <c:v>1028</c:v>
                </c:pt>
                <c:pt idx="11">
                  <c:v>1078</c:v>
                </c:pt>
                <c:pt idx="12">
                  <c:v>1870</c:v>
                </c:pt>
                <c:pt idx="13">
                  <c:v>858</c:v>
                </c:pt>
                <c:pt idx="14">
                  <c:v>1496</c:v>
                </c:pt>
                <c:pt idx="15">
                  <c:v>1903</c:v>
                </c:pt>
                <c:pt idx="16">
                  <c:v>1236</c:v>
                </c:pt>
                <c:pt idx="17">
                  <c:v>1089</c:v>
                </c:pt>
                <c:pt idx="18">
                  <c:v>1636</c:v>
                </c:pt>
                <c:pt idx="19">
                  <c:v>1140</c:v>
                </c:pt>
                <c:pt idx="20">
                  <c:v>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 by Season By Stream'!$BC$9</c:f>
              <c:strCache>
                <c:ptCount val="1"/>
                <c:pt idx="0">
                  <c:v>Q3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n=15</c:v>
                  </c:pt>
                  <c:pt idx="2">
                    <c:v>Baird Creek n=23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n=5</c:v>
                  </c:pt>
                  <c:pt idx="7">
                    <c:v>Apple Creek n=24</c:v>
                  </c:pt>
                  <c:pt idx="8">
                    <c:v>Ashwaubenon Creek n=11</c:v>
                  </c:pt>
                  <c:pt idx="9">
                    <c:v>Baird Creek n=20</c:v>
                  </c:pt>
                  <c:pt idx="10">
                    <c:v>Duck Creek n=24</c:v>
                  </c:pt>
                  <c:pt idx="11">
                    <c:v>Spring Brook n=20</c:v>
                  </c:pt>
                  <c:pt idx="12">
                    <c:v>Dutchman Creek n=6</c:v>
                  </c:pt>
                  <c:pt idx="13">
                    <c:v>Trout Creek n=7</c:v>
                  </c:pt>
                  <c:pt idx="14">
                    <c:v>Apple Creek n=24</c:v>
                  </c:pt>
                  <c:pt idx="15">
                    <c:v>Ashwaubenon Creek n=19</c:v>
                  </c:pt>
                  <c:pt idx="16">
                    <c:v>Baird Creek n=16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n=8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Stream'!$BD$9:$BX$9</c:f>
              <c:numCache>
                <c:formatCode>General</c:formatCode>
                <c:ptCount val="21"/>
                <c:pt idx="0">
                  <c:v>1294.5</c:v>
                </c:pt>
                <c:pt idx="1">
                  <c:v>1176.5</c:v>
                </c:pt>
                <c:pt idx="2">
                  <c:v>866.5</c:v>
                </c:pt>
                <c:pt idx="3">
                  <c:v>827.85</c:v>
                </c:pt>
                <c:pt idx="4">
                  <c:v>883.5</c:v>
                </c:pt>
                <c:pt idx="5">
                  <c:v>1036.75</c:v>
                </c:pt>
                <c:pt idx="6">
                  <c:v>544</c:v>
                </c:pt>
                <c:pt idx="7">
                  <c:v>978.25</c:v>
                </c:pt>
                <c:pt idx="8">
                  <c:v>1637</c:v>
                </c:pt>
                <c:pt idx="9">
                  <c:v>927</c:v>
                </c:pt>
                <c:pt idx="10">
                  <c:v>872</c:v>
                </c:pt>
                <c:pt idx="11">
                  <c:v>809.25</c:v>
                </c:pt>
                <c:pt idx="12">
                  <c:v>1262.25</c:v>
                </c:pt>
                <c:pt idx="13">
                  <c:v>837</c:v>
                </c:pt>
                <c:pt idx="14">
                  <c:v>951.8</c:v>
                </c:pt>
                <c:pt idx="15">
                  <c:v>1638.5</c:v>
                </c:pt>
                <c:pt idx="16">
                  <c:v>998.5</c:v>
                </c:pt>
                <c:pt idx="17">
                  <c:v>976</c:v>
                </c:pt>
                <c:pt idx="18">
                  <c:v>1053.5</c:v>
                </c:pt>
                <c:pt idx="19">
                  <c:v>1040.25</c:v>
                </c:pt>
                <c:pt idx="20">
                  <c:v>862.5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86624032"/>
        <c:axId val="186624592"/>
      </c:lineChart>
      <c:catAx>
        <c:axId val="18662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6624592"/>
        <c:crosses val="autoZero"/>
        <c:auto val="1"/>
        <c:lblAlgn val="ctr"/>
        <c:lblOffset val="100"/>
        <c:noMultiLvlLbl val="0"/>
      </c:catAx>
      <c:valAx>
        <c:axId val="18662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conductivity(µS/cm)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62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DISSOLVED OXYGEN-by Stream </a:t>
            </a:r>
          </a:p>
          <a:p>
            <a:pPr>
              <a:defRPr/>
            </a:pPr>
            <a:r>
              <a:rPr lang="en-US" baseline="0"/>
              <a:t>(2003-2014)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 by Season By Stream'!$BZ$5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Stream'!$CA$5:$CU$5</c:f>
              <c:numCache>
                <c:formatCode>General</c:formatCode>
                <c:ptCount val="21"/>
                <c:pt idx="0">
                  <c:v>10.6425</c:v>
                </c:pt>
                <c:pt idx="1">
                  <c:v>8.995000000000001</c:v>
                </c:pt>
                <c:pt idx="2">
                  <c:v>6.3475000000000001</c:v>
                </c:pt>
                <c:pt idx="3">
                  <c:v>10.66</c:v>
                </c:pt>
                <c:pt idx="4">
                  <c:v>8</c:v>
                </c:pt>
                <c:pt idx="5">
                  <c:v>8.32</c:v>
                </c:pt>
                <c:pt idx="6">
                  <c:v>1.425</c:v>
                </c:pt>
                <c:pt idx="7">
                  <c:v>6.4375</c:v>
                </c:pt>
                <c:pt idx="8">
                  <c:v>3.52</c:v>
                </c:pt>
                <c:pt idx="9">
                  <c:v>3.43</c:v>
                </c:pt>
                <c:pt idx="10">
                  <c:v>7.8550000000000004</c:v>
                </c:pt>
                <c:pt idx="11">
                  <c:v>5.49</c:v>
                </c:pt>
                <c:pt idx="12">
                  <c:v>4.8800000000000008</c:v>
                </c:pt>
                <c:pt idx="13">
                  <c:v>7.92</c:v>
                </c:pt>
                <c:pt idx="14">
                  <c:v>7.17</c:v>
                </c:pt>
                <c:pt idx="15">
                  <c:v>4.0050000000000008</c:v>
                </c:pt>
                <c:pt idx="16">
                  <c:v>7.16</c:v>
                </c:pt>
                <c:pt idx="17">
                  <c:v>8.0839999999999996</c:v>
                </c:pt>
                <c:pt idx="18">
                  <c:v>4.5925000000000002</c:v>
                </c:pt>
                <c:pt idx="19">
                  <c:v>4.6875</c:v>
                </c:pt>
                <c:pt idx="20">
                  <c:v>8.34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 by Season By Stream'!$BZ$6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Stream'!$CA$6:$CU$6</c:f>
              <c:numCache>
                <c:formatCode>General</c:formatCode>
                <c:ptCount val="21"/>
                <c:pt idx="0">
                  <c:v>7.83</c:v>
                </c:pt>
                <c:pt idx="1">
                  <c:v>5.26</c:v>
                </c:pt>
                <c:pt idx="2">
                  <c:v>1.06</c:v>
                </c:pt>
                <c:pt idx="3">
                  <c:v>7.41</c:v>
                </c:pt>
                <c:pt idx="4">
                  <c:v>2.98</c:v>
                </c:pt>
                <c:pt idx="5">
                  <c:v>6.74</c:v>
                </c:pt>
                <c:pt idx="6">
                  <c:v>1.26</c:v>
                </c:pt>
                <c:pt idx="7">
                  <c:v>5.53</c:v>
                </c:pt>
                <c:pt idx="8">
                  <c:v>0.69</c:v>
                </c:pt>
                <c:pt idx="9">
                  <c:v>1.35</c:v>
                </c:pt>
                <c:pt idx="10">
                  <c:v>5.8</c:v>
                </c:pt>
                <c:pt idx="11">
                  <c:v>0.83</c:v>
                </c:pt>
                <c:pt idx="12">
                  <c:v>3.01</c:v>
                </c:pt>
                <c:pt idx="13">
                  <c:v>7.08</c:v>
                </c:pt>
                <c:pt idx="14">
                  <c:v>4.43</c:v>
                </c:pt>
                <c:pt idx="15">
                  <c:v>1.04</c:v>
                </c:pt>
                <c:pt idx="16">
                  <c:v>3.64</c:v>
                </c:pt>
                <c:pt idx="17">
                  <c:v>3.63</c:v>
                </c:pt>
                <c:pt idx="18">
                  <c:v>1.016</c:v>
                </c:pt>
                <c:pt idx="19">
                  <c:v>1.38</c:v>
                </c:pt>
                <c:pt idx="20">
                  <c:v>6.35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 by Season By Stream'!$BZ$7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Stream'!$CA$7:$CU$7</c:f>
              <c:numCache>
                <c:formatCode>General</c:formatCode>
                <c:ptCount val="21"/>
                <c:pt idx="0">
                  <c:v>11.940000000000001</c:v>
                </c:pt>
                <c:pt idx="1">
                  <c:v>10.75</c:v>
                </c:pt>
                <c:pt idx="2">
                  <c:v>10.129999999999999</c:v>
                </c:pt>
                <c:pt idx="3">
                  <c:v>13.4</c:v>
                </c:pt>
                <c:pt idx="4">
                  <c:v>10.09</c:v>
                </c:pt>
                <c:pt idx="5">
                  <c:v>8.5250000000000004</c:v>
                </c:pt>
                <c:pt idx="6">
                  <c:v>1.5899999999999999</c:v>
                </c:pt>
                <c:pt idx="7">
                  <c:v>7.7100000000000009</c:v>
                </c:pt>
                <c:pt idx="8">
                  <c:v>5.1749999999999998</c:v>
                </c:pt>
                <c:pt idx="9">
                  <c:v>5.8450000000000006</c:v>
                </c:pt>
                <c:pt idx="10">
                  <c:v>9.254999999999999</c:v>
                </c:pt>
                <c:pt idx="11">
                  <c:v>7.7750000000000004</c:v>
                </c:pt>
                <c:pt idx="12">
                  <c:v>7.29</c:v>
                </c:pt>
                <c:pt idx="13">
                  <c:v>8.99</c:v>
                </c:pt>
                <c:pt idx="14">
                  <c:v>8.57</c:v>
                </c:pt>
                <c:pt idx="15">
                  <c:v>5.15</c:v>
                </c:pt>
                <c:pt idx="16">
                  <c:v>9.33</c:v>
                </c:pt>
                <c:pt idx="17">
                  <c:v>9.89</c:v>
                </c:pt>
                <c:pt idx="18">
                  <c:v>7.0049999999999999</c:v>
                </c:pt>
                <c:pt idx="19">
                  <c:v>7.99</c:v>
                </c:pt>
                <c:pt idx="20">
                  <c:v>9.32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 by Season By Stream'!$BZ$8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Stream'!$CA$8:$CU$8</c:f>
              <c:numCache>
                <c:formatCode>General</c:formatCode>
                <c:ptCount val="21"/>
                <c:pt idx="0">
                  <c:v>18.23</c:v>
                </c:pt>
                <c:pt idx="1">
                  <c:v>15.33</c:v>
                </c:pt>
                <c:pt idx="2">
                  <c:v>15.4</c:v>
                </c:pt>
                <c:pt idx="3">
                  <c:v>15.97</c:v>
                </c:pt>
                <c:pt idx="4">
                  <c:v>18.09</c:v>
                </c:pt>
                <c:pt idx="5">
                  <c:v>15.12</c:v>
                </c:pt>
                <c:pt idx="6">
                  <c:v>1.92</c:v>
                </c:pt>
                <c:pt idx="7">
                  <c:v>17.54</c:v>
                </c:pt>
                <c:pt idx="8">
                  <c:v>6.72</c:v>
                </c:pt>
                <c:pt idx="9">
                  <c:v>12.6</c:v>
                </c:pt>
                <c:pt idx="10">
                  <c:v>12.8</c:v>
                </c:pt>
                <c:pt idx="11">
                  <c:v>14.56</c:v>
                </c:pt>
                <c:pt idx="12">
                  <c:v>10.07</c:v>
                </c:pt>
                <c:pt idx="13">
                  <c:v>10.61</c:v>
                </c:pt>
                <c:pt idx="14">
                  <c:v>15.6</c:v>
                </c:pt>
                <c:pt idx="15">
                  <c:v>9.4</c:v>
                </c:pt>
                <c:pt idx="16">
                  <c:v>13.9</c:v>
                </c:pt>
                <c:pt idx="17">
                  <c:v>18</c:v>
                </c:pt>
                <c:pt idx="18">
                  <c:v>10.8</c:v>
                </c:pt>
                <c:pt idx="19">
                  <c:v>10.5</c:v>
                </c:pt>
                <c:pt idx="20">
                  <c:v>10.31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 by Season By Stream'!$BZ$9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 by Season By Stream'!$CA$3:$CU$4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n=18</c:v>
                  </c:pt>
                  <c:pt idx="3">
                    <c:v>Duck Creek n=25</c:v>
                  </c:pt>
                  <c:pt idx="4">
                    <c:v>Spring Brook n=21</c:v>
                  </c:pt>
                  <c:pt idx="5">
                    <c:v>Dutchman Creek n=8</c:v>
                  </c:pt>
                  <c:pt idx="6">
                    <c:v>Trout Creek n=2</c:v>
                  </c:pt>
                  <c:pt idx="7">
                    <c:v>Apple Creek n=20</c:v>
                  </c:pt>
                  <c:pt idx="8">
                    <c:v>Ashwaubenon Creek n=12</c:v>
                  </c:pt>
                  <c:pt idx="9">
                    <c:v>Baird Creek n=20</c:v>
                  </c:pt>
                  <c:pt idx="10">
                    <c:v>Duck Creek n=22</c:v>
                  </c:pt>
                  <c:pt idx="11">
                    <c:v>Spring Brook n=18</c:v>
                  </c:pt>
                  <c:pt idx="12">
                    <c:v>Dutchman Creek n=7</c:v>
                  </c:pt>
                  <c:pt idx="13">
                    <c:v>Trout Creek n=5</c:v>
                  </c:pt>
                  <c:pt idx="14">
                    <c:v>Apple Creek n=23</c:v>
                  </c:pt>
                  <c:pt idx="15">
                    <c:v>Ashwaubenon Creek n=20</c:v>
                  </c:pt>
                  <c:pt idx="16">
                    <c:v>Baird Creek n=11</c:v>
                  </c:pt>
                  <c:pt idx="17">
                    <c:v>Duck Creek n=25</c:v>
                  </c:pt>
                  <c:pt idx="18">
                    <c:v>Spring Brook n=20</c:v>
                  </c:pt>
                  <c:pt idx="19">
                    <c:v>Dutchman Creek n=10</c:v>
                  </c:pt>
                  <c:pt idx="20">
                    <c:v>Trout Creek n=7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'Cond,DO by Season By Stream'!$CA$9:$CU$9</c:f>
              <c:numCache>
                <c:formatCode>General</c:formatCode>
                <c:ptCount val="21"/>
                <c:pt idx="0">
                  <c:v>13.9725</c:v>
                </c:pt>
                <c:pt idx="1">
                  <c:v>12.555</c:v>
                </c:pt>
                <c:pt idx="2">
                  <c:v>12.215</c:v>
                </c:pt>
                <c:pt idx="3">
                  <c:v>14.42</c:v>
                </c:pt>
                <c:pt idx="4">
                  <c:v>11.79</c:v>
                </c:pt>
                <c:pt idx="5">
                  <c:v>9.9149999999999991</c:v>
                </c:pt>
                <c:pt idx="6">
                  <c:v>1.7549999999999999</c:v>
                </c:pt>
                <c:pt idx="7">
                  <c:v>10.2675</c:v>
                </c:pt>
                <c:pt idx="8">
                  <c:v>5.87</c:v>
                </c:pt>
                <c:pt idx="9">
                  <c:v>7.8925000000000001</c:v>
                </c:pt>
                <c:pt idx="10">
                  <c:v>9.8224999999999998</c:v>
                </c:pt>
                <c:pt idx="11">
                  <c:v>9.0660000000000007</c:v>
                </c:pt>
                <c:pt idx="12">
                  <c:v>7.59</c:v>
                </c:pt>
                <c:pt idx="13">
                  <c:v>9.08</c:v>
                </c:pt>
                <c:pt idx="14">
                  <c:v>9.9450000000000003</c:v>
                </c:pt>
                <c:pt idx="15">
                  <c:v>7.33</c:v>
                </c:pt>
                <c:pt idx="16">
                  <c:v>11.434999999999999</c:v>
                </c:pt>
                <c:pt idx="17">
                  <c:v>11.56</c:v>
                </c:pt>
                <c:pt idx="18">
                  <c:v>8.9350000000000005</c:v>
                </c:pt>
                <c:pt idx="19">
                  <c:v>8.5749999999999993</c:v>
                </c:pt>
                <c:pt idx="20">
                  <c:v>10.055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2234240"/>
        <c:axId val="312234800"/>
      </c:lineChart>
      <c:catAx>
        <c:axId val="31223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234800"/>
        <c:crosses val="autoZero"/>
        <c:auto val="1"/>
        <c:lblAlgn val="ctr"/>
        <c:lblOffset val="100"/>
        <c:noMultiLvlLbl val="0"/>
      </c:catAx>
      <c:valAx>
        <c:axId val="312234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site(mg/L)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223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TEMPERATURE-by Stream </a:t>
            </a:r>
          </a:p>
          <a:p>
            <a:pPr>
              <a:defRPr/>
            </a:pPr>
            <a:r>
              <a:rPr lang="en-US" baseline="0"/>
              <a:t>(2003-2014)</a:t>
            </a:r>
          </a:p>
        </c:rich>
      </c:tx>
      <c:layout>
        <c:manualLayout>
          <c:xMode val="edge"/>
          <c:yMode val="edge"/>
          <c:x val="0.34283514567386197"/>
          <c:y val="2.18742400297772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Flow by Season By Stream'!$BC$5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Stream'!$BD$5:$BX$5</c:f>
              <c:numCache>
                <c:formatCode>General</c:formatCode>
                <c:ptCount val="21"/>
                <c:pt idx="0">
                  <c:v>9.8249999999999993</c:v>
                </c:pt>
                <c:pt idx="1">
                  <c:v>10.45</c:v>
                </c:pt>
                <c:pt idx="2">
                  <c:v>15.950000000000001</c:v>
                </c:pt>
                <c:pt idx="3">
                  <c:v>15.1</c:v>
                </c:pt>
                <c:pt idx="4">
                  <c:v>10.540000000000001</c:v>
                </c:pt>
                <c:pt idx="5">
                  <c:v>13.35</c:v>
                </c:pt>
                <c:pt idx="6">
                  <c:v>8.5749999999999993</c:v>
                </c:pt>
                <c:pt idx="7">
                  <c:v>19.100000000000001</c:v>
                </c:pt>
                <c:pt idx="8">
                  <c:v>18.299999999999997</c:v>
                </c:pt>
                <c:pt idx="9">
                  <c:v>18.074999999999999</c:v>
                </c:pt>
                <c:pt idx="10">
                  <c:v>21.2</c:v>
                </c:pt>
                <c:pt idx="11">
                  <c:v>18.7</c:v>
                </c:pt>
                <c:pt idx="12">
                  <c:v>17.349999999999998</c:v>
                </c:pt>
                <c:pt idx="13">
                  <c:v>16.824999999999999</c:v>
                </c:pt>
                <c:pt idx="14">
                  <c:v>7.7750000000000004</c:v>
                </c:pt>
                <c:pt idx="15">
                  <c:v>11.62</c:v>
                </c:pt>
                <c:pt idx="16">
                  <c:v>11.600000000000001</c:v>
                </c:pt>
                <c:pt idx="17">
                  <c:v>11.75</c:v>
                </c:pt>
                <c:pt idx="18">
                  <c:v>11.4</c:v>
                </c:pt>
                <c:pt idx="19">
                  <c:v>9.3249999999999993</c:v>
                </c:pt>
                <c:pt idx="20">
                  <c:v>11.82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'Temp, Flow by Season By Stream'!$BC$6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Stream'!$BD$6:$BX$6</c:f>
              <c:numCache>
                <c:formatCode>General</c:formatCode>
                <c:ptCount val="21"/>
                <c:pt idx="0">
                  <c:v>7</c:v>
                </c:pt>
                <c:pt idx="1">
                  <c:v>9.4</c:v>
                </c:pt>
                <c:pt idx="2">
                  <c:v>9.6999999999999993</c:v>
                </c:pt>
                <c:pt idx="3">
                  <c:v>11.2</c:v>
                </c:pt>
                <c:pt idx="4">
                  <c:v>6</c:v>
                </c:pt>
                <c:pt idx="5">
                  <c:v>12.4</c:v>
                </c:pt>
                <c:pt idx="6">
                  <c:v>7.22</c:v>
                </c:pt>
                <c:pt idx="7">
                  <c:v>16.399999999999999</c:v>
                </c:pt>
                <c:pt idx="8">
                  <c:v>16.2</c:v>
                </c:pt>
                <c:pt idx="9">
                  <c:v>15</c:v>
                </c:pt>
                <c:pt idx="10">
                  <c:v>18.899999999999999</c:v>
                </c:pt>
                <c:pt idx="11">
                  <c:v>14.32</c:v>
                </c:pt>
                <c:pt idx="12">
                  <c:v>16.600000000000001</c:v>
                </c:pt>
                <c:pt idx="13">
                  <c:v>15.4</c:v>
                </c:pt>
                <c:pt idx="14">
                  <c:v>3.4</c:v>
                </c:pt>
                <c:pt idx="15">
                  <c:v>6.8</c:v>
                </c:pt>
                <c:pt idx="16">
                  <c:v>6.9</c:v>
                </c:pt>
                <c:pt idx="17">
                  <c:v>8.5</c:v>
                </c:pt>
                <c:pt idx="18">
                  <c:v>8.8000000000000007</c:v>
                </c:pt>
                <c:pt idx="19">
                  <c:v>6.5</c:v>
                </c:pt>
                <c:pt idx="20">
                  <c:v>9.74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'Temp, Flow by Season By Stream'!$BC$7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Stream'!$BD$7:$BX$7</c:f>
              <c:numCache>
                <c:formatCode>General</c:formatCode>
                <c:ptCount val="21"/>
                <c:pt idx="0">
                  <c:v>12.15</c:v>
                </c:pt>
                <c:pt idx="1">
                  <c:v>12.309999999999999</c:v>
                </c:pt>
                <c:pt idx="2">
                  <c:v>17.600000000000001</c:v>
                </c:pt>
                <c:pt idx="3">
                  <c:v>17.149999999999999</c:v>
                </c:pt>
                <c:pt idx="4">
                  <c:v>13.5</c:v>
                </c:pt>
                <c:pt idx="5">
                  <c:v>14</c:v>
                </c:pt>
                <c:pt idx="6">
                  <c:v>11.7</c:v>
                </c:pt>
                <c:pt idx="7">
                  <c:v>22.4</c:v>
                </c:pt>
                <c:pt idx="8">
                  <c:v>19.149999999999999</c:v>
                </c:pt>
                <c:pt idx="9">
                  <c:v>20.25</c:v>
                </c:pt>
                <c:pt idx="10">
                  <c:v>22.15</c:v>
                </c:pt>
                <c:pt idx="11">
                  <c:v>19.600000000000001</c:v>
                </c:pt>
                <c:pt idx="12">
                  <c:v>18.649999999999999</c:v>
                </c:pt>
                <c:pt idx="13">
                  <c:v>17.95</c:v>
                </c:pt>
                <c:pt idx="14">
                  <c:v>13.4</c:v>
                </c:pt>
                <c:pt idx="15">
                  <c:v>13.3</c:v>
                </c:pt>
                <c:pt idx="16">
                  <c:v>12.9</c:v>
                </c:pt>
                <c:pt idx="17">
                  <c:v>13.5</c:v>
                </c:pt>
                <c:pt idx="18">
                  <c:v>12.1</c:v>
                </c:pt>
                <c:pt idx="19">
                  <c:v>10.45</c:v>
                </c:pt>
                <c:pt idx="20">
                  <c:v>13.149999999999999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'Temp, Flow by Season By Stream'!$BC$8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Stream'!$BD$8:$BX$8</c:f>
              <c:numCache>
                <c:formatCode>General</c:formatCode>
                <c:ptCount val="21"/>
                <c:pt idx="0">
                  <c:v>24.7</c:v>
                </c:pt>
                <c:pt idx="1">
                  <c:v>18.350000000000001</c:v>
                </c:pt>
                <c:pt idx="2">
                  <c:v>24.4</c:v>
                </c:pt>
                <c:pt idx="3">
                  <c:v>20.6</c:v>
                </c:pt>
                <c:pt idx="4">
                  <c:v>21.14</c:v>
                </c:pt>
                <c:pt idx="5">
                  <c:v>17.600000000000001</c:v>
                </c:pt>
                <c:pt idx="6">
                  <c:v>15.2</c:v>
                </c:pt>
                <c:pt idx="7">
                  <c:v>28.9</c:v>
                </c:pt>
                <c:pt idx="8">
                  <c:v>20.8</c:v>
                </c:pt>
                <c:pt idx="9">
                  <c:v>24.5</c:v>
                </c:pt>
                <c:pt idx="10">
                  <c:v>27.9</c:v>
                </c:pt>
                <c:pt idx="11">
                  <c:v>26.3</c:v>
                </c:pt>
                <c:pt idx="12">
                  <c:v>22.4</c:v>
                </c:pt>
                <c:pt idx="13">
                  <c:v>22.3</c:v>
                </c:pt>
                <c:pt idx="14">
                  <c:v>22.2</c:v>
                </c:pt>
                <c:pt idx="15">
                  <c:v>15.5</c:v>
                </c:pt>
                <c:pt idx="16">
                  <c:v>18.5</c:v>
                </c:pt>
                <c:pt idx="17">
                  <c:v>17.3</c:v>
                </c:pt>
                <c:pt idx="18">
                  <c:v>18.100000000000001</c:v>
                </c:pt>
                <c:pt idx="19">
                  <c:v>15.2</c:v>
                </c:pt>
                <c:pt idx="20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'Temp, Flow by Season By Stream'!$BC$9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Stream'!$BD$3:$BX$4</c:f>
              <c:multiLvlStrCache>
                <c:ptCount val="21"/>
                <c:lvl>
                  <c:pt idx="0">
                    <c:v>Apple Creek n=26</c:v>
                  </c:pt>
                  <c:pt idx="1">
                    <c:v>Ashwaubenon Creek n=16</c:v>
                  </c:pt>
                  <c:pt idx="2">
                    <c:v>Baird Creek n=20</c:v>
                  </c:pt>
                  <c:pt idx="3">
                    <c:v>Duck Creek n=26</c:v>
                  </c:pt>
                  <c:pt idx="4">
                    <c:v>Spring Brook n=22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n=22</c:v>
                  </c:pt>
                  <c:pt idx="10">
                    <c:v>Duck Creek n=24</c:v>
                  </c:pt>
                  <c:pt idx="11">
                    <c:v>Spring Brook n=19</c:v>
                  </c:pt>
                  <c:pt idx="12">
                    <c:v>Dutchman Creek n=8</c:v>
                  </c:pt>
                  <c:pt idx="13">
                    <c:v>Trout Creek n=8</c:v>
                  </c:pt>
                  <c:pt idx="14">
                    <c:v>Apple Creek n=26</c:v>
                  </c:pt>
                  <c:pt idx="15">
                    <c:v>Ashwaubenon Creek n=21</c:v>
                  </c:pt>
                  <c:pt idx="16">
                    <c:v>Baird Creek n=19</c:v>
                  </c:pt>
                  <c:pt idx="17">
                    <c:v>Duck Creek n=27</c:v>
                  </c:pt>
                  <c:pt idx="18">
                    <c:v>Spring Brook n=21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Stream'!$BD$9:$BX$9</c:f>
              <c:numCache>
                <c:formatCode>General</c:formatCode>
                <c:ptCount val="21"/>
                <c:pt idx="0">
                  <c:v>15.75</c:v>
                </c:pt>
                <c:pt idx="1">
                  <c:v>13.324999999999999</c:v>
                </c:pt>
                <c:pt idx="2">
                  <c:v>18.850000000000001</c:v>
                </c:pt>
                <c:pt idx="3">
                  <c:v>19</c:v>
                </c:pt>
                <c:pt idx="4">
                  <c:v>15.574999999999999</c:v>
                </c:pt>
                <c:pt idx="5">
                  <c:v>16.399999999999999</c:v>
                </c:pt>
                <c:pt idx="6">
                  <c:v>14.225</c:v>
                </c:pt>
                <c:pt idx="7">
                  <c:v>23.5</c:v>
                </c:pt>
                <c:pt idx="8">
                  <c:v>19.924999999999997</c:v>
                </c:pt>
                <c:pt idx="9">
                  <c:v>22.375</c:v>
                </c:pt>
                <c:pt idx="10">
                  <c:v>23.824999999999999</c:v>
                </c:pt>
                <c:pt idx="11">
                  <c:v>21.85</c:v>
                </c:pt>
                <c:pt idx="12">
                  <c:v>19.8</c:v>
                </c:pt>
                <c:pt idx="13">
                  <c:v>19.2</c:v>
                </c:pt>
                <c:pt idx="14">
                  <c:v>15.925000000000001</c:v>
                </c:pt>
                <c:pt idx="15">
                  <c:v>13.8</c:v>
                </c:pt>
                <c:pt idx="16">
                  <c:v>14.5</c:v>
                </c:pt>
                <c:pt idx="17">
                  <c:v>14.9</c:v>
                </c:pt>
                <c:pt idx="18">
                  <c:v>15.6</c:v>
                </c:pt>
                <c:pt idx="19">
                  <c:v>13.725</c:v>
                </c:pt>
                <c:pt idx="20">
                  <c:v>14.700000000000001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2203152"/>
        <c:axId val="312203712"/>
      </c:lineChart>
      <c:catAx>
        <c:axId val="31220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12203712"/>
        <c:crosses val="autoZero"/>
        <c:auto val="1"/>
        <c:lblAlgn val="ctr"/>
        <c:lblOffset val="100"/>
        <c:noMultiLvlLbl val="0"/>
      </c:catAx>
      <c:valAx>
        <c:axId val="31220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Temp site(Celsius</a:t>
                </a:r>
                <a:r>
                  <a:rPr lang="en-US" sz="1000" b="0" i="0" u="none" strike="noStrike" baseline="0"/>
                  <a:t>)</a:t>
                </a:r>
                <a:r>
                  <a:rPr lang="en-US" sz="1000" b="1" i="0" u="none" strike="noStrike" baseline="0"/>
                  <a:t> 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220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SEASONAL</a:t>
            </a:r>
            <a:r>
              <a:rPr lang="en-US" baseline="0"/>
              <a:t> FLOW-by Stream </a:t>
            </a:r>
          </a:p>
          <a:p>
            <a:pPr>
              <a:defRPr/>
            </a:pPr>
            <a:r>
              <a:rPr lang="en-US" baseline="0"/>
              <a:t>(2003-2014)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Flow by Season By Stream'!$BZ$5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Stream'!$CA$5:$CU$5</c:f>
              <c:numCache>
                <c:formatCode>General</c:formatCode>
                <c:ptCount val="21"/>
                <c:pt idx="0">
                  <c:v>8.7200000000000006</c:v>
                </c:pt>
                <c:pt idx="1">
                  <c:v>2.15</c:v>
                </c:pt>
                <c:pt idx="2">
                  <c:v>5.5825000000000005</c:v>
                </c:pt>
                <c:pt idx="3">
                  <c:v>34.700000000000003</c:v>
                </c:pt>
                <c:pt idx="4">
                  <c:v>1.165</c:v>
                </c:pt>
                <c:pt idx="5">
                  <c:v>8.4725000000000001</c:v>
                </c:pt>
                <c:pt idx="6">
                  <c:v>8</c:v>
                </c:pt>
                <c:pt idx="7">
                  <c:v>1.9</c:v>
                </c:pt>
                <c:pt idx="8">
                  <c:v>0.19500000000000001</c:v>
                </c:pt>
                <c:pt idx="9">
                  <c:v>0.53</c:v>
                </c:pt>
                <c:pt idx="10">
                  <c:v>3.25</c:v>
                </c:pt>
                <c:pt idx="11">
                  <c:v>0</c:v>
                </c:pt>
                <c:pt idx="12">
                  <c:v>7.5000000000000011E-2</c:v>
                </c:pt>
                <c:pt idx="13">
                  <c:v>0.36249999999999999</c:v>
                </c:pt>
                <c:pt idx="14">
                  <c:v>2.5</c:v>
                </c:pt>
                <c:pt idx="15">
                  <c:v>0.4425</c:v>
                </c:pt>
                <c:pt idx="16">
                  <c:v>0.37</c:v>
                </c:pt>
                <c:pt idx="17">
                  <c:v>0.77499999999999991</c:v>
                </c:pt>
                <c:pt idx="18">
                  <c:v>0</c:v>
                </c:pt>
                <c:pt idx="19">
                  <c:v>0.50749999999999995</c:v>
                </c:pt>
                <c:pt idx="20">
                  <c:v>0.92500000000000004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'Temp, Flow by Season By Stream'!$BZ$6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Stream'!$CA$6:$CU$6</c:f>
              <c:numCache>
                <c:formatCode>General</c:formatCode>
                <c:ptCount val="21"/>
                <c:pt idx="0">
                  <c:v>3.7</c:v>
                </c:pt>
                <c:pt idx="1">
                  <c:v>1.08</c:v>
                </c:pt>
                <c:pt idx="2">
                  <c:v>2.34</c:v>
                </c:pt>
                <c:pt idx="3">
                  <c:v>18.03</c:v>
                </c:pt>
                <c:pt idx="4">
                  <c:v>0</c:v>
                </c:pt>
                <c:pt idx="5">
                  <c:v>2.8</c:v>
                </c:pt>
                <c:pt idx="6">
                  <c:v>2.0099999999999998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0.4</c:v>
                </c:pt>
                <c:pt idx="15">
                  <c:v>0.21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'Temp, Flow by Season By Stream'!$BZ$7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Stream'!$CA$7:$CU$7</c:f>
              <c:numCache>
                <c:formatCode>General</c:formatCode>
                <c:ptCount val="21"/>
                <c:pt idx="0">
                  <c:v>15.42</c:v>
                </c:pt>
                <c:pt idx="1">
                  <c:v>3.39</c:v>
                </c:pt>
                <c:pt idx="2">
                  <c:v>9.85</c:v>
                </c:pt>
                <c:pt idx="3">
                  <c:v>55.2</c:v>
                </c:pt>
                <c:pt idx="4">
                  <c:v>5.25</c:v>
                </c:pt>
                <c:pt idx="5">
                  <c:v>17.850000000000001</c:v>
                </c:pt>
                <c:pt idx="6">
                  <c:v>24.1</c:v>
                </c:pt>
                <c:pt idx="7">
                  <c:v>3.04</c:v>
                </c:pt>
                <c:pt idx="8">
                  <c:v>0.245</c:v>
                </c:pt>
                <c:pt idx="9">
                  <c:v>0.95</c:v>
                </c:pt>
                <c:pt idx="10">
                  <c:v>10.1</c:v>
                </c:pt>
                <c:pt idx="11">
                  <c:v>0</c:v>
                </c:pt>
                <c:pt idx="12">
                  <c:v>3.7500000000000004</c:v>
                </c:pt>
                <c:pt idx="13">
                  <c:v>0.76</c:v>
                </c:pt>
                <c:pt idx="14">
                  <c:v>4.25</c:v>
                </c:pt>
                <c:pt idx="15">
                  <c:v>0.79500000000000004</c:v>
                </c:pt>
                <c:pt idx="16">
                  <c:v>0.7</c:v>
                </c:pt>
                <c:pt idx="17">
                  <c:v>1.5</c:v>
                </c:pt>
                <c:pt idx="18">
                  <c:v>0</c:v>
                </c:pt>
                <c:pt idx="19">
                  <c:v>3.9000000000000004</c:v>
                </c:pt>
                <c:pt idx="20">
                  <c:v>1.48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'Temp, Flow by Season By Stream'!$BZ$8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Stream'!$CA$8:$CU$8</c:f>
              <c:numCache>
                <c:formatCode>General</c:formatCode>
                <c:ptCount val="21"/>
                <c:pt idx="0">
                  <c:v>109.1</c:v>
                </c:pt>
                <c:pt idx="1">
                  <c:v>29.2</c:v>
                </c:pt>
                <c:pt idx="2">
                  <c:v>42.5</c:v>
                </c:pt>
                <c:pt idx="3">
                  <c:v>213.5</c:v>
                </c:pt>
                <c:pt idx="4">
                  <c:v>15.9</c:v>
                </c:pt>
                <c:pt idx="5">
                  <c:v>65.599999999999994</c:v>
                </c:pt>
                <c:pt idx="6">
                  <c:v>45.3</c:v>
                </c:pt>
                <c:pt idx="7">
                  <c:v>17.3</c:v>
                </c:pt>
                <c:pt idx="8">
                  <c:v>1.74</c:v>
                </c:pt>
                <c:pt idx="9">
                  <c:v>64.7</c:v>
                </c:pt>
                <c:pt idx="10">
                  <c:v>202</c:v>
                </c:pt>
                <c:pt idx="11">
                  <c:v>0.14000000000000001</c:v>
                </c:pt>
                <c:pt idx="12">
                  <c:v>64.5</c:v>
                </c:pt>
                <c:pt idx="13">
                  <c:v>80.900000000000006</c:v>
                </c:pt>
                <c:pt idx="14">
                  <c:v>11.3</c:v>
                </c:pt>
                <c:pt idx="15">
                  <c:v>6</c:v>
                </c:pt>
                <c:pt idx="16">
                  <c:v>12.62</c:v>
                </c:pt>
                <c:pt idx="17">
                  <c:v>49</c:v>
                </c:pt>
                <c:pt idx="18">
                  <c:v>0</c:v>
                </c:pt>
                <c:pt idx="19">
                  <c:v>18.3</c:v>
                </c:pt>
                <c:pt idx="20">
                  <c:v>16.8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'Temp, Flow by Season By Stream'!$BZ$9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'Temp, Flow by Season By Stream'!$CA$3:$CU$4</c:f>
              <c:multiLvlStrCache>
                <c:ptCount val="21"/>
                <c:lvl>
                  <c:pt idx="0">
                    <c:v>Apple Creek n=21</c:v>
                  </c:pt>
                  <c:pt idx="1">
                    <c:v>Ashwaubenon Creek n=17</c:v>
                  </c:pt>
                  <c:pt idx="2">
                    <c:v>Baird Creek n=24</c:v>
                  </c:pt>
                  <c:pt idx="3">
                    <c:v>Duck Creek n=12</c:v>
                  </c:pt>
                  <c:pt idx="4">
                    <c:v>Spring Brook n=11</c:v>
                  </c:pt>
                  <c:pt idx="5">
                    <c:v>Dutchman Creek n=8</c:v>
                  </c:pt>
                  <c:pt idx="6">
                    <c:v>Trout Creek n=6</c:v>
                  </c:pt>
                  <c:pt idx="7">
                    <c:v>Apple Creek n=23</c:v>
                  </c:pt>
                  <c:pt idx="8">
                    <c:v>Ashwaubenon Creek n=12</c:v>
                  </c:pt>
                  <c:pt idx="9">
                    <c:v>Baird Creek n=15</c:v>
                  </c:pt>
                  <c:pt idx="10">
                    <c:v>Duck Creek n=23</c:v>
                  </c:pt>
                  <c:pt idx="11">
                    <c:v>Spring Brook n=6</c:v>
                  </c:pt>
                  <c:pt idx="12">
                    <c:v>Dutchman Creek n=8</c:v>
                  </c:pt>
                  <c:pt idx="13">
                    <c:v>Trout Creek n=6</c:v>
                  </c:pt>
                  <c:pt idx="14">
                    <c:v>Apple Creek n=22</c:v>
                  </c:pt>
                  <c:pt idx="15">
                    <c:v>Ashwaubenon Creek n=20</c:v>
                  </c:pt>
                  <c:pt idx="16">
                    <c:v>Baird Creek n=17</c:v>
                  </c:pt>
                  <c:pt idx="17">
                    <c:v>Duck Creek n=27</c:v>
                  </c:pt>
                  <c:pt idx="18">
                    <c:v>Spring Brook n=13</c:v>
                  </c:pt>
                  <c:pt idx="19">
                    <c:v>Dutchman Creek n=10</c:v>
                  </c:pt>
                  <c:pt idx="20">
                    <c:v>Trout Creek n=8</c:v>
                  </c:pt>
                </c:lvl>
                <c:lvl>
                  <c:pt idx="0">
                    <c:v>Spring</c:v>
                  </c:pt>
                  <c:pt idx="7">
                    <c:v>Summer</c:v>
                  </c:pt>
                  <c:pt idx="14">
                    <c:v>Fall</c:v>
                  </c:pt>
                </c:lvl>
              </c:multiLvlStrCache>
            </c:multiLvlStrRef>
          </c:cat>
          <c:val>
            <c:numRef>
              <c:f>'Temp, Flow by Season By Stream'!$CA$9:$CU$9</c:f>
              <c:numCache>
                <c:formatCode>General</c:formatCode>
                <c:ptCount val="21"/>
                <c:pt idx="0">
                  <c:v>38</c:v>
                </c:pt>
                <c:pt idx="1">
                  <c:v>8.4</c:v>
                </c:pt>
                <c:pt idx="2">
                  <c:v>14.4625</c:v>
                </c:pt>
                <c:pt idx="3">
                  <c:v>86.449999999999989</c:v>
                </c:pt>
                <c:pt idx="4">
                  <c:v>8.84</c:v>
                </c:pt>
                <c:pt idx="5">
                  <c:v>34.917500000000004</c:v>
                </c:pt>
                <c:pt idx="6">
                  <c:v>33.7575</c:v>
                </c:pt>
                <c:pt idx="7">
                  <c:v>7.9499999999999993</c:v>
                </c:pt>
                <c:pt idx="8">
                  <c:v>0.72250000000000003</c:v>
                </c:pt>
                <c:pt idx="9">
                  <c:v>2.31</c:v>
                </c:pt>
                <c:pt idx="10">
                  <c:v>46.1</c:v>
                </c:pt>
                <c:pt idx="11">
                  <c:v>0</c:v>
                </c:pt>
                <c:pt idx="12">
                  <c:v>8.7750000000000004</c:v>
                </c:pt>
                <c:pt idx="13">
                  <c:v>0.95499999999999996</c:v>
                </c:pt>
                <c:pt idx="14">
                  <c:v>4.9749999999999996</c:v>
                </c:pt>
                <c:pt idx="15">
                  <c:v>1.4450000000000001</c:v>
                </c:pt>
                <c:pt idx="16">
                  <c:v>2.4700000000000002</c:v>
                </c:pt>
                <c:pt idx="17">
                  <c:v>4.1749999999999998</c:v>
                </c:pt>
                <c:pt idx="18">
                  <c:v>0</c:v>
                </c:pt>
                <c:pt idx="19">
                  <c:v>7.8249999999999993</c:v>
                </c:pt>
                <c:pt idx="20">
                  <c:v>2.0150000000000001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13598864"/>
        <c:axId val="313599424"/>
      </c:lineChart>
      <c:catAx>
        <c:axId val="31359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599424"/>
        <c:crosses val="autoZero"/>
        <c:auto val="1"/>
        <c:lblAlgn val="ctr"/>
        <c:lblOffset val="100"/>
        <c:noMultiLvlLbl val="0"/>
      </c:catAx>
      <c:valAx>
        <c:axId val="313599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sz="1800" b="1" i="0" u="none" strike="noStrike" baseline="0"/>
                  <a:t>streamflow(cfs) </a:t>
                </a:r>
                <a:endParaRPr lang="en-US" sz="1800" b="1"/>
              </a:p>
            </c:rich>
          </c:tx>
          <c:layout>
            <c:manualLayout>
              <c:xMode val="edge"/>
              <c:yMode val="edge"/>
              <c:x val="7.9976456529299994E-3"/>
              <c:y val="0.489610743584932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359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Conductivity and Dissolved Oxygen-By Stream</a:t>
            </a:r>
          </a:p>
          <a:p>
            <a:pPr>
              <a:defRPr/>
            </a:pPr>
            <a:r>
              <a:rPr lang="en-US" baseline="0"/>
              <a:t>(2003-2014)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'Cond,DO,Temp,Flow by Stream'!$AN$5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Stream'!$AO$5:$BB$5</c:f>
              <c:numCache>
                <c:formatCode>General</c:formatCode>
                <c:ptCount val="14"/>
                <c:pt idx="0">
                  <c:v>871.25</c:v>
                </c:pt>
                <c:pt idx="1">
                  <c:v>1126</c:v>
                </c:pt>
                <c:pt idx="2">
                  <c:v>740</c:v>
                </c:pt>
                <c:pt idx="3">
                  <c:v>764.5</c:v>
                </c:pt>
                <c:pt idx="4">
                  <c:v>660.5</c:v>
                </c:pt>
                <c:pt idx="5">
                  <c:v>937.25</c:v>
                </c:pt>
                <c:pt idx="6">
                  <c:v>714.34999999999991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'Cond,DO,Temp,Flow by Stream'!$AN$6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Stream'!$AO$6:$BB$6</c:f>
              <c:numCache>
                <c:formatCode>General</c:formatCode>
                <c:ptCount val="14"/>
                <c:pt idx="0">
                  <c:v>308</c:v>
                </c:pt>
                <c:pt idx="1">
                  <c:v>723</c:v>
                </c:pt>
                <c:pt idx="2">
                  <c:v>532</c:v>
                </c:pt>
                <c:pt idx="3">
                  <c:v>489</c:v>
                </c:pt>
                <c:pt idx="4">
                  <c:v>514</c:v>
                </c:pt>
                <c:pt idx="5">
                  <c:v>245</c:v>
                </c:pt>
                <c:pt idx="6">
                  <c:v>470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'Cond,DO,Temp,Flow by Stream'!$AN$7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Stream'!$AO$7:$BB$7</c:f>
              <c:numCache>
                <c:formatCode>General</c:formatCode>
                <c:ptCount val="14"/>
                <c:pt idx="0">
                  <c:v>923</c:v>
                </c:pt>
                <c:pt idx="1">
                  <c:v>1308</c:v>
                </c:pt>
                <c:pt idx="2">
                  <c:v>838</c:v>
                </c:pt>
                <c:pt idx="3">
                  <c:v>833</c:v>
                </c:pt>
                <c:pt idx="4">
                  <c:v>786.5</c:v>
                </c:pt>
                <c:pt idx="5">
                  <c:v>1018</c:v>
                </c:pt>
                <c:pt idx="6">
                  <c:v>804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'Cond,DO,Temp,Flow by Stream'!$AN$8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Stream'!$AO$8:$BB$8</c:f>
              <c:numCache>
                <c:formatCode>General</c:formatCode>
                <c:ptCount val="14"/>
                <c:pt idx="0">
                  <c:v>1496</c:v>
                </c:pt>
                <c:pt idx="1">
                  <c:v>1903</c:v>
                </c:pt>
                <c:pt idx="2">
                  <c:v>1236</c:v>
                </c:pt>
                <c:pt idx="3">
                  <c:v>1089</c:v>
                </c:pt>
                <c:pt idx="4">
                  <c:v>1636</c:v>
                </c:pt>
                <c:pt idx="5">
                  <c:v>1870</c:v>
                </c:pt>
                <c:pt idx="6">
                  <c:v>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'Cond,DO,Temp,Flow by Stream'!$AN$9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Stream'!$AO$3:$BB$4</c:f>
              <c:multiLvlStrCache>
                <c:ptCount val="14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  <c:pt idx="12">
                    <c:v>Dutchman Creek n=25</c:v>
                  </c:pt>
                  <c:pt idx="13">
                    <c:v>Trout Creek n=14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Stream'!$AO$9:$BB$9</c:f>
              <c:numCache>
                <c:formatCode>General</c:formatCode>
                <c:ptCount val="14"/>
                <c:pt idx="0">
                  <c:v>1137.5</c:v>
                </c:pt>
                <c:pt idx="1">
                  <c:v>1585</c:v>
                </c:pt>
                <c:pt idx="2">
                  <c:v>938</c:v>
                </c:pt>
                <c:pt idx="3">
                  <c:v>914.1</c:v>
                </c:pt>
                <c:pt idx="4">
                  <c:v>886</c:v>
                </c:pt>
                <c:pt idx="5">
                  <c:v>1076.5</c:v>
                </c:pt>
                <c:pt idx="6">
                  <c:v>841.84999999999991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79883344"/>
        <c:axId val="379883904"/>
      </c:lineChart>
      <c:lineChart>
        <c:grouping val="standard"/>
        <c:varyColors val="0"/>
        <c:ser>
          <c:idx val="5"/>
          <c:order val="5"/>
          <c:tx>
            <c:strRef>
              <c:f>'Cond,DO,Temp,Flow by Stream'!$AN$12</c:f>
              <c:strCache>
                <c:ptCount val="1"/>
                <c:pt idx="0">
                  <c:v>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Stream'!$AO$12:$BB$12</c:f>
              <c:numCache>
                <c:formatCode>General</c:formatCode>
                <c:ptCount val="14"/>
                <c:pt idx="7">
                  <c:v>7.69</c:v>
                </c:pt>
                <c:pt idx="8">
                  <c:v>4.68</c:v>
                </c:pt>
                <c:pt idx="9">
                  <c:v>4.16</c:v>
                </c:pt>
                <c:pt idx="10">
                  <c:v>9.1100000000000012</c:v>
                </c:pt>
                <c:pt idx="11">
                  <c:v>5.6550000000000002</c:v>
                </c:pt>
                <c:pt idx="12">
                  <c:v>5.13</c:v>
                </c:pt>
                <c:pt idx="13">
                  <c:v>7.29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'Cond,DO,Temp,Flow by Stream'!$AN$13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Stream'!$AO$13:$BB$13</c:f>
              <c:numCache>
                <c:formatCode>General</c:formatCode>
                <c:ptCount val="14"/>
                <c:pt idx="7">
                  <c:v>4.43</c:v>
                </c:pt>
                <c:pt idx="8">
                  <c:v>0.69</c:v>
                </c:pt>
                <c:pt idx="9">
                  <c:v>1.06</c:v>
                </c:pt>
                <c:pt idx="10">
                  <c:v>3.63</c:v>
                </c:pt>
                <c:pt idx="11">
                  <c:v>0.83</c:v>
                </c:pt>
                <c:pt idx="12">
                  <c:v>1.38</c:v>
                </c:pt>
                <c:pt idx="13">
                  <c:v>1.26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'Cond,DO,Temp,Flow by Stream'!$AN$14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Stream'!$AO$14:$BB$14</c:f>
              <c:numCache>
                <c:formatCode>General</c:formatCode>
                <c:ptCount val="14"/>
                <c:pt idx="7">
                  <c:v>10.17</c:v>
                </c:pt>
                <c:pt idx="8">
                  <c:v>6.4</c:v>
                </c:pt>
                <c:pt idx="9">
                  <c:v>8.09</c:v>
                </c:pt>
                <c:pt idx="10">
                  <c:v>10.335000000000001</c:v>
                </c:pt>
                <c:pt idx="11">
                  <c:v>8</c:v>
                </c:pt>
                <c:pt idx="12">
                  <c:v>7.96</c:v>
                </c:pt>
                <c:pt idx="13">
                  <c:v>8.6850000000000005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'Cond,DO,Temp,Flow by Stream'!$AN$15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Stream'!$AO$15:$BB$15</c:f>
              <c:numCache>
                <c:formatCode>General</c:formatCode>
                <c:ptCount val="14"/>
                <c:pt idx="7">
                  <c:v>18.23</c:v>
                </c:pt>
                <c:pt idx="8">
                  <c:v>15.33</c:v>
                </c:pt>
                <c:pt idx="9">
                  <c:v>15.4</c:v>
                </c:pt>
                <c:pt idx="10">
                  <c:v>18</c:v>
                </c:pt>
                <c:pt idx="11">
                  <c:v>18.09</c:v>
                </c:pt>
                <c:pt idx="12">
                  <c:v>15.12</c:v>
                </c:pt>
                <c:pt idx="13">
                  <c:v>10.61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'Cond,DO,Temp,Flow by Stream'!$AN$16</c:f>
              <c:strCache>
                <c:ptCount val="1"/>
                <c:pt idx="0">
                  <c:v>Q3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'Cond,DO,Temp,Flow by Stream'!$AO$3:$AZ$4</c:f>
              <c:multiLvlStrCache>
                <c:ptCount val="12"/>
                <c:lvl>
                  <c:pt idx="0">
                    <c:v>Apple Creek n=74</c:v>
                  </c:pt>
                  <c:pt idx="1">
                    <c:v>Ashwaubenon Creek n=45</c:v>
                  </c:pt>
                  <c:pt idx="2">
                    <c:v>Baird Creek n=59</c:v>
                  </c:pt>
                  <c:pt idx="3">
                    <c:v>Duck Creek n=75</c:v>
                  </c:pt>
                  <c:pt idx="4">
                    <c:v>Spring Brook n=62</c:v>
                  </c:pt>
                  <c:pt idx="5">
                    <c:v>Dutchman Creek n=22</c:v>
                  </c:pt>
                  <c:pt idx="6">
                    <c:v>Trout Creek n=20</c:v>
                  </c:pt>
                  <c:pt idx="7">
                    <c:v>Apple Creek n=69</c:v>
                  </c:pt>
                  <c:pt idx="8">
                    <c:v>Ashwaubenon Creek n=48</c:v>
                  </c:pt>
                  <c:pt idx="9">
                    <c:v>Baird Creek n=49</c:v>
                  </c:pt>
                  <c:pt idx="10">
                    <c:v>Duck Creek n=72</c:v>
                  </c:pt>
                  <c:pt idx="11">
                    <c:v>Spring Brook n=59</c:v>
                  </c:pt>
                </c:lvl>
                <c:lvl>
                  <c:pt idx="0">
                    <c:v>conductivity(µS/cm)</c:v>
                  </c:pt>
                  <c:pt idx="7">
                    <c:v>DO site(mg/L)</c:v>
                  </c:pt>
                </c:lvl>
              </c:multiLvlStrCache>
            </c:multiLvlStrRef>
          </c:cat>
          <c:val>
            <c:numRef>
              <c:f>'Cond,DO,Temp,Flow by Stream'!$AO$16:$BB$16</c:f>
              <c:numCache>
                <c:formatCode>General</c:formatCode>
                <c:ptCount val="14"/>
                <c:pt idx="7">
                  <c:v>12.06</c:v>
                </c:pt>
                <c:pt idx="8">
                  <c:v>9.1675000000000004</c:v>
                </c:pt>
                <c:pt idx="9">
                  <c:v>10.9</c:v>
                </c:pt>
                <c:pt idx="10">
                  <c:v>12.355</c:v>
                </c:pt>
                <c:pt idx="11">
                  <c:v>10.355</c:v>
                </c:pt>
                <c:pt idx="12">
                  <c:v>8.58</c:v>
                </c:pt>
                <c:pt idx="13">
                  <c:v>9.7550000000000008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79885024"/>
        <c:axId val="379884464"/>
      </c:lineChart>
      <c:catAx>
        <c:axId val="37988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9883904"/>
        <c:crosses val="autoZero"/>
        <c:auto val="1"/>
        <c:lblAlgn val="ctr"/>
        <c:lblOffset val="100"/>
        <c:noMultiLvlLbl val="0"/>
      </c:catAx>
      <c:valAx>
        <c:axId val="379883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conductivity(µS/cm)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9883344"/>
        <c:crosses val="autoZero"/>
        <c:crossBetween val="between"/>
      </c:valAx>
      <c:valAx>
        <c:axId val="379884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site(mg/L)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9885024"/>
        <c:crosses val="max"/>
        <c:crossBetween val="between"/>
      </c:valAx>
      <c:catAx>
        <c:axId val="37988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8844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21</xdr:col>
      <xdr:colOff>394415</xdr:colOff>
      <xdr:row>33</xdr:row>
      <xdr:rowOff>43287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71550</xdr:colOff>
      <xdr:row>39</xdr:row>
      <xdr:rowOff>71550</xdr:rowOff>
    </xdr:from>
    <xdr:to>
      <xdr:col>22</xdr:col>
      <xdr:colOff>71549</xdr:colOff>
      <xdr:row>82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667017</xdr:colOff>
      <xdr:row>1</xdr:row>
      <xdr:rowOff>232534</xdr:rowOff>
    </xdr:from>
    <xdr:to>
      <xdr:col>36</xdr:col>
      <xdr:colOff>572395</xdr:colOff>
      <xdr:row>36</xdr:row>
      <xdr:rowOff>35773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679717</xdr:colOff>
      <xdr:row>39</xdr:row>
      <xdr:rowOff>35775</xdr:rowOff>
    </xdr:from>
    <xdr:to>
      <xdr:col>36</xdr:col>
      <xdr:colOff>608168</xdr:colOff>
      <xdr:row>70</xdr:row>
      <xdr:rowOff>125212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214648</xdr:colOff>
      <xdr:row>4</xdr:row>
      <xdr:rowOff>-1</xdr:rowOff>
    </xdr:from>
    <xdr:to>
      <xdr:col>58</xdr:col>
      <xdr:colOff>71549</xdr:colOff>
      <xdr:row>38</xdr:row>
      <xdr:rowOff>143098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232535</xdr:colOff>
      <xdr:row>39</xdr:row>
      <xdr:rowOff>107324</xdr:rowOff>
    </xdr:from>
    <xdr:to>
      <xdr:col>58</xdr:col>
      <xdr:colOff>232535</xdr:colOff>
      <xdr:row>73</xdr:row>
      <xdr:rowOff>89437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0</xdr:colOff>
      <xdr:row>75</xdr:row>
      <xdr:rowOff>0</xdr:rowOff>
    </xdr:from>
    <xdr:to>
      <xdr:col>58</xdr:col>
      <xdr:colOff>375634</xdr:colOff>
      <xdr:row>114</xdr:row>
      <xdr:rowOff>125211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0</xdr:colOff>
      <xdr:row>120</xdr:row>
      <xdr:rowOff>0</xdr:rowOff>
    </xdr:from>
    <xdr:to>
      <xdr:col>58</xdr:col>
      <xdr:colOff>512794</xdr:colOff>
      <xdr:row>152</xdr:row>
      <xdr:rowOff>69421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387350</xdr:colOff>
      <xdr:row>20</xdr:row>
      <xdr:rowOff>127000</xdr:rowOff>
    </xdr:from>
    <xdr:to>
      <xdr:col>57</xdr:col>
      <xdr:colOff>222250</xdr:colOff>
      <xdr:row>54</xdr:row>
      <xdr:rowOff>50800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9525</xdr:colOff>
      <xdr:row>19</xdr:row>
      <xdr:rowOff>73024</xdr:rowOff>
    </xdr:from>
    <xdr:to>
      <xdr:col>72</xdr:col>
      <xdr:colOff>733425</xdr:colOff>
      <xdr:row>63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20</xdr:row>
      <xdr:rowOff>133350</xdr:rowOff>
    </xdr:from>
    <xdr:to>
      <xdr:col>29</xdr:col>
      <xdr:colOff>381000</xdr:colOff>
      <xdr:row>43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114299</xdr:colOff>
      <xdr:row>20</xdr:row>
      <xdr:rowOff>142874</xdr:rowOff>
    </xdr:from>
    <xdr:to>
      <xdr:col>40</xdr:col>
      <xdr:colOff>1762125</xdr:colOff>
      <xdr:row>47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444500</xdr:colOff>
      <xdr:row>10</xdr:row>
      <xdr:rowOff>146050</xdr:rowOff>
    </xdr:from>
    <xdr:to>
      <xdr:col>73</xdr:col>
      <xdr:colOff>304800</xdr:colOff>
      <xdr:row>44</xdr:row>
      <xdr:rowOff>20320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0</xdr:colOff>
      <xdr:row>11</xdr:row>
      <xdr:rowOff>0</xdr:rowOff>
    </xdr:from>
    <xdr:to>
      <xdr:col>99</xdr:col>
      <xdr:colOff>25400</xdr:colOff>
      <xdr:row>43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1026</xdr:colOff>
      <xdr:row>11</xdr:row>
      <xdr:rowOff>220980</xdr:rowOff>
    </xdr:from>
    <xdr:to>
      <xdr:col>74</xdr:col>
      <xdr:colOff>349055</xdr:colOff>
      <xdr:row>36</xdr:row>
      <xdr:rowOff>249555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36635</xdr:colOff>
      <xdr:row>11</xdr:row>
      <xdr:rowOff>0</xdr:rowOff>
    </xdr:from>
    <xdr:to>
      <xdr:col>99</xdr:col>
      <xdr:colOff>62035</xdr:colOff>
      <xdr:row>43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0"/>
  <sheetViews>
    <sheetView zoomScale="71" zoomScaleNormal="71" zoomScalePageLayoutView="71" workbookViewId="0">
      <selection activeCell="A2" sqref="A2"/>
    </sheetView>
  </sheetViews>
  <sheetFormatPr defaultColWidth="8.85546875" defaultRowHeight="12.75" x14ac:dyDescent="0.2"/>
  <sheetData>
    <row r="1" spans="1:46" ht="20.25" x14ac:dyDescent="0.3">
      <c r="A1" s="91" t="s">
        <v>81</v>
      </c>
      <c r="J1" s="74" t="s">
        <v>66</v>
      </c>
      <c r="AB1" s="74" t="s">
        <v>69</v>
      </c>
      <c r="AT1" s="74" t="s">
        <v>70</v>
      </c>
    </row>
    <row r="2" spans="1:46" ht="20.25" x14ac:dyDescent="0.3">
      <c r="A2" s="74" t="s">
        <v>67</v>
      </c>
    </row>
    <row r="3" spans="1:46" ht="20.25" x14ac:dyDescent="0.3">
      <c r="AL3" s="74" t="s">
        <v>71</v>
      </c>
    </row>
    <row r="39" spans="1:38" ht="20.25" x14ac:dyDescent="0.3">
      <c r="A39" s="74" t="s">
        <v>68</v>
      </c>
      <c r="AL39" s="74" t="s">
        <v>72</v>
      </c>
    </row>
    <row r="74" spans="38:38" ht="20.25" x14ac:dyDescent="0.3">
      <c r="AL74" s="74" t="s">
        <v>73</v>
      </c>
    </row>
    <row r="120" spans="38:38" ht="20.25" x14ac:dyDescent="0.3">
      <c r="AL120" s="74" t="s">
        <v>74</v>
      </c>
    </row>
  </sheetData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36"/>
  <sheetViews>
    <sheetView workbookViewId="0">
      <pane xSplit="8" ySplit="15" topLeftCell="J16" activePane="bottomRight" state="frozen"/>
      <selection pane="topRight" activeCell="I1" sqref="I1"/>
      <selection pane="bottomLeft" activeCell="A16" sqref="A16"/>
      <selection pane="bottomRight" activeCell="J2" sqref="J2"/>
    </sheetView>
  </sheetViews>
  <sheetFormatPr defaultColWidth="8.85546875" defaultRowHeight="11.25" x14ac:dyDescent="0.2"/>
  <cols>
    <col min="1" max="1" width="10.140625" style="1" bestFit="1" customWidth="1"/>
    <col min="2" max="2" width="26.85546875" style="1" bestFit="1" customWidth="1"/>
    <col min="3" max="3" width="23.42578125" style="1" customWidth="1"/>
    <col min="4" max="5" width="8.85546875" style="1"/>
    <col min="6" max="7" width="8.85546875" style="29"/>
    <col min="8" max="8" width="4.140625" style="1" customWidth="1"/>
    <col min="9" max="9" width="4.85546875" style="1" bestFit="1" customWidth="1"/>
    <col min="10" max="10" width="5.7109375" style="1" customWidth="1"/>
    <col min="11" max="11" width="8.140625" style="1" customWidth="1"/>
    <col min="12" max="13" width="8.85546875" style="1"/>
    <col min="14" max="15" width="8.85546875" style="29"/>
    <col min="16" max="17" width="8.85546875" style="1"/>
    <col min="18" max="19" width="8.85546875" style="29"/>
    <col min="20" max="21" width="8.85546875" style="1"/>
    <col min="22" max="23" width="8.85546875" style="29"/>
    <col min="24" max="25" width="8.85546875" style="1"/>
    <col min="26" max="27" width="8.85546875" style="29"/>
    <col min="28" max="29" width="8.85546875" style="1"/>
    <col min="30" max="30" width="8.85546875" style="29"/>
    <col min="31" max="31" width="10.140625" style="29" customWidth="1"/>
    <col min="32" max="38" width="8.85546875" style="41"/>
    <col min="39" max="39" width="8.85546875" style="8"/>
    <col min="40" max="40" width="4.85546875" style="8" customWidth="1"/>
    <col min="41" max="41" width="9.140625" style="8" customWidth="1"/>
    <col min="42" max="42" width="10.140625" style="8" customWidth="1"/>
    <col min="43" max="52" width="9.140625" style="8" customWidth="1"/>
    <col min="53" max="53" width="7" style="8" customWidth="1"/>
    <col min="54" max="54" width="6.85546875" style="1" customWidth="1"/>
    <col min="55" max="55" width="6.85546875" style="41" customWidth="1"/>
    <col min="56" max="56" width="4.85546875" style="1" customWidth="1"/>
    <col min="57" max="61" width="9.140625" style="1" customWidth="1"/>
    <col min="62" max="63" width="9.140625" style="41" customWidth="1"/>
    <col min="64" max="68" width="9.140625" style="1" customWidth="1"/>
    <col min="69" max="69" width="8.140625" style="1" customWidth="1"/>
    <col min="70" max="70" width="5.7109375" style="1" customWidth="1"/>
    <col min="71" max="71" width="8.85546875" style="1"/>
    <col min="72" max="72" width="5" style="1" customWidth="1"/>
    <col min="73" max="73" width="43.85546875" style="1" customWidth="1"/>
    <col min="74" max="74" width="14.28515625" style="1" customWidth="1"/>
    <col min="75" max="75" width="14.42578125" style="1" customWidth="1"/>
    <col min="76" max="76" width="10.28515625" style="1" bestFit="1" customWidth="1"/>
    <col min="77" max="77" width="5.7109375" style="1" customWidth="1"/>
    <col min="78" max="78" width="8.140625" style="1" customWidth="1"/>
    <col min="79" max="79" width="10.28515625" style="1" bestFit="1" customWidth="1"/>
    <col min="80" max="80" width="5" style="1" customWidth="1"/>
    <col min="81" max="81" width="8.85546875" style="1"/>
    <col min="82" max="82" width="8.140625" style="1" customWidth="1"/>
    <col min="83" max="83" width="3.42578125" style="1" customWidth="1"/>
    <col min="84" max="85" width="8.140625" style="1" customWidth="1"/>
    <col min="86" max="86" width="10.42578125" style="1" bestFit="1" customWidth="1"/>
    <col min="87" max="110" width="8.85546875" style="1"/>
    <col min="111" max="111" width="8.85546875" style="1" customWidth="1"/>
    <col min="112" max="119" width="8.85546875" style="1"/>
    <col min="120" max="120" width="49.7109375" style="1" customWidth="1"/>
    <col min="121" max="121" width="11" style="1" bestFit="1" customWidth="1"/>
    <col min="122" max="122" width="12.28515625" style="1" bestFit="1" customWidth="1"/>
    <col min="123" max="16384" width="8.85546875" style="1"/>
  </cols>
  <sheetData>
    <row r="1" spans="1:123" x14ac:dyDescent="0.2">
      <c r="A1" s="91" t="s">
        <v>81</v>
      </c>
      <c r="B1" s="29"/>
      <c r="C1" s="29"/>
      <c r="D1" s="29"/>
      <c r="E1" s="29"/>
      <c r="H1" s="29"/>
      <c r="I1" s="29"/>
      <c r="J1" s="29"/>
      <c r="K1" s="29"/>
      <c r="L1" s="29"/>
      <c r="M1" s="29"/>
      <c r="P1" s="29"/>
      <c r="Q1" s="29"/>
      <c r="T1" s="29"/>
      <c r="U1" s="29"/>
      <c r="X1" s="29"/>
      <c r="Y1" s="29"/>
      <c r="AB1" s="29"/>
      <c r="AC1" s="29"/>
      <c r="BB1" s="8"/>
      <c r="BC1" s="8"/>
      <c r="BD1" s="8"/>
    </row>
    <row r="2" spans="1:123" ht="12" thickBot="1" x14ac:dyDescent="0.25">
      <c r="A2" s="108" t="s">
        <v>83</v>
      </c>
      <c r="B2" s="108"/>
      <c r="C2" s="108"/>
      <c r="D2" s="108"/>
      <c r="E2" s="108"/>
      <c r="F2" s="108"/>
      <c r="G2" s="108"/>
      <c r="H2" s="108"/>
      <c r="I2" s="108"/>
      <c r="J2" s="29"/>
      <c r="K2" s="29"/>
      <c r="L2" s="109" t="s">
        <v>37</v>
      </c>
      <c r="M2" s="109"/>
      <c r="N2" s="109"/>
      <c r="O2" s="109"/>
      <c r="P2" s="10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BB2" s="8"/>
      <c r="BC2" s="8"/>
      <c r="BD2" s="8"/>
    </row>
    <row r="3" spans="1:123" ht="27" customHeight="1" thickBot="1" x14ac:dyDescent="0.25">
      <c r="A3" s="29"/>
      <c r="B3" s="29"/>
      <c r="C3" s="29"/>
      <c r="D3" s="29"/>
      <c r="E3" s="29"/>
      <c r="H3" s="29"/>
      <c r="I3" s="29"/>
      <c r="J3" s="29"/>
      <c r="K3" s="29"/>
      <c r="L3" s="111" t="s">
        <v>45</v>
      </c>
      <c r="M3" s="112"/>
      <c r="N3" s="112"/>
      <c r="O3" s="113"/>
      <c r="P3" s="114" t="s">
        <v>44</v>
      </c>
      <c r="Q3" s="115"/>
      <c r="R3" s="115"/>
      <c r="S3" s="116"/>
      <c r="T3" s="114" t="s">
        <v>46</v>
      </c>
      <c r="U3" s="115"/>
      <c r="V3" s="115"/>
      <c r="W3" s="116"/>
      <c r="X3" s="114" t="s">
        <v>47</v>
      </c>
      <c r="Y3" s="115"/>
      <c r="Z3" s="115"/>
      <c r="AA3" s="116"/>
      <c r="AB3" s="114" t="s">
        <v>48</v>
      </c>
      <c r="AC3" s="115"/>
      <c r="AD3" s="115"/>
      <c r="AE3" s="116"/>
      <c r="AF3" s="117" t="s">
        <v>59</v>
      </c>
      <c r="AG3" s="118"/>
      <c r="AH3" s="118"/>
      <c r="AI3" s="119"/>
      <c r="AJ3" s="117" t="s">
        <v>60</v>
      </c>
      <c r="AK3" s="118"/>
      <c r="AL3" s="118"/>
      <c r="AM3" s="119"/>
      <c r="AN3" s="29"/>
      <c r="AO3" s="120" t="s">
        <v>55</v>
      </c>
      <c r="AP3" s="121"/>
      <c r="AQ3" s="121"/>
      <c r="AR3" s="121"/>
      <c r="AS3" s="121"/>
      <c r="AT3" s="121"/>
      <c r="AU3" s="122"/>
      <c r="AV3" s="120" t="s">
        <v>56</v>
      </c>
      <c r="AW3" s="121"/>
      <c r="AX3" s="121"/>
      <c r="AY3" s="121"/>
      <c r="AZ3" s="121"/>
      <c r="BA3" s="121"/>
      <c r="BB3" s="121"/>
      <c r="BC3" s="40"/>
      <c r="BD3" s="29"/>
      <c r="BE3" s="123" t="s">
        <v>57</v>
      </c>
      <c r="BF3" s="124"/>
      <c r="BG3" s="124"/>
      <c r="BH3" s="124"/>
      <c r="BI3" s="124"/>
      <c r="BJ3" s="124"/>
      <c r="BK3" s="125"/>
      <c r="BL3" s="126" t="s">
        <v>58</v>
      </c>
      <c r="BM3" s="121"/>
      <c r="BN3" s="121"/>
      <c r="BO3" s="121"/>
      <c r="BP3" s="121"/>
      <c r="BQ3" s="121"/>
      <c r="BR3" s="121"/>
    </row>
    <row r="4" spans="1:123" ht="35.25" customHeight="1" thickBot="1" x14ac:dyDescent="0.25">
      <c r="A4" s="75" t="s">
        <v>4</v>
      </c>
      <c r="B4" s="75" t="s">
        <v>5</v>
      </c>
      <c r="C4" s="75" t="s">
        <v>6</v>
      </c>
      <c r="D4" s="75" t="s">
        <v>55</v>
      </c>
      <c r="E4" s="75" t="s">
        <v>56</v>
      </c>
      <c r="F4" s="75" t="s">
        <v>57</v>
      </c>
      <c r="G4" s="75" t="s">
        <v>58</v>
      </c>
      <c r="H4" s="14" t="s">
        <v>33</v>
      </c>
      <c r="I4" s="14" t="s">
        <v>30</v>
      </c>
      <c r="J4" s="14" t="s">
        <v>31</v>
      </c>
      <c r="K4" s="14" t="s">
        <v>32</v>
      </c>
      <c r="L4" s="37" t="s">
        <v>55</v>
      </c>
      <c r="M4" s="38" t="s">
        <v>56</v>
      </c>
      <c r="N4" s="38" t="s">
        <v>57</v>
      </c>
      <c r="O4" s="39" t="s">
        <v>58</v>
      </c>
      <c r="P4" s="37" t="s">
        <v>55</v>
      </c>
      <c r="Q4" s="38" t="s">
        <v>56</v>
      </c>
      <c r="R4" s="38" t="s">
        <v>57</v>
      </c>
      <c r="S4" s="39" t="s">
        <v>58</v>
      </c>
      <c r="T4" s="37" t="s">
        <v>55</v>
      </c>
      <c r="U4" s="38" t="s">
        <v>56</v>
      </c>
      <c r="V4" s="38" t="s">
        <v>57</v>
      </c>
      <c r="W4" s="39" t="s">
        <v>58</v>
      </c>
      <c r="X4" s="37" t="s">
        <v>55</v>
      </c>
      <c r="Y4" s="38" t="s">
        <v>56</v>
      </c>
      <c r="Z4" s="38" t="s">
        <v>57</v>
      </c>
      <c r="AA4" s="39" t="s">
        <v>58</v>
      </c>
      <c r="AB4" s="37" t="s">
        <v>55</v>
      </c>
      <c r="AC4" s="38" t="s">
        <v>56</v>
      </c>
      <c r="AD4" s="38" t="s">
        <v>57</v>
      </c>
      <c r="AE4" s="39" t="s">
        <v>58</v>
      </c>
      <c r="AF4" s="37" t="s">
        <v>55</v>
      </c>
      <c r="AG4" s="38" t="s">
        <v>56</v>
      </c>
      <c r="AH4" s="38" t="s">
        <v>57</v>
      </c>
      <c r="AI4" s="39" t="s">
        <v>58</v>
      </c>
      <c r="AJ4" s="37" t="s">
        <v>55</v>
      </c>
      <c r="AK4" s="38" t="s">
        <v>56</v>
      </c>
      <c r="AL4" s="38" t="s">
        <v>57</v>
      </c>
      <c r="AM4" s="39" t="s">
        <v>58</v>
      </c>
      <c r="AN4" s="29"/>
      <c r="AO4" s="13" t="str">
        <f>"Apple Creek n=" &amp;AO10</f>
        <v>Apple Creek n=74</v>
      </c>
      <c r="AP4" s="13" t="str">
        <f>"Ashwaubenon Creek n="&amp; AP10</f>
        <v>Ashwaubenon Creek n=45</v>
      </c>
      <c r="AQ4" s="13" t="str">
        <f>"Baird Creek n="&amp;AQ10</f>
        <v>Baird Creek n=59</v>
      </c>
      <c r="AR4" s="13" t="str">
        <f>"Duck Creek n="&amp;AR10</f>
        <v>Duck Creek n=75</v>
      </c>
      <c r="AS4" s="13" t="str">
        <f>"Spring Brook n="&amp;AS10</f>
        <v>Spring Brook n=62</v>
      </c>
      <c r="AT4" s="13" t="str">
        <f>"Dutchman Creek n="&amp;AT10</f>
        <v>Dutchman Creek n=22</v>
      </c>
      <c r="AU4" s="13" t="str">
        <f>"Trout Creek n="&amp;AU10</f>
        <v>Trout Creek n=20</v>
      </c>
      <c r="AV4" s="13" t="str">
        <f>"Apple Creek n=" &amp;AV17</f>
        <v>Apple Creek n=69</v>
      </c>
      <c r="AW4" s="13" t="str">
        <f>"Ashwaubenon Creek n="&amp; AW17</f>
        <v>Ashwaubenon Creek n=48</v>
      </c>
      <c r="AX4" s="13" t="str">
        <f>"Baird Creek n="&amp;AX17</f>
        <v>Baird Creek n=49</v>
      </c>
      <c r="AY4" s="13" t="str">
        <f>"Duck Creek n="&amp;AY17</f>
        <v>Duck Creek n=72</v>
      </c>
      <c r="AZ4" s="13" t="str">
        <f>"Spring Brook n="&amp;AZ17</f>
        <v>Spring Brook n=59</v>
      </c>
      <c r="BA4" s="13" t="str">
        <f>"Dutchman Creek n="&amp;BA17</f>
        <v>Dutchman Creek n=25</v>
      </c>
      <c r="BB4" s="13" t="str">
        <f>"Trout Creek n="&amp;BB17</f>
        <v>Trout Creek n=14</v>
      </c>
      <c r="BC4" s="13"/>
      <c r="BD4" s="29"/>
      <c r="BE4" s="13" t="str">
        <f>"Apple Creek n=" &amp;BE10</f>
        <v>Apple Creek n=75</v>
      </c>
      <c r="BF4" s="13" t="str">
        <f>"Ashwaubenon Creek n="&amp; BF10</f>
        <v>Ashwaubenon Creek n=49</v>
      </c>
      <c r="BG4" s="13" t="str">
        <f>"Baird Creek n="&amp;BG10</f>
        <v>Baird Creek n=61</v>
      </c>
      <c r="BH4" s="13" t="str">
        <f>"Duck Creek n="&amp;BH10</f>
        <v>Duck Creek n=77</v>
      </c>
      <c r="BI4" s="13" t="str">
        <f>"Spring Brook n="&amp;BI10</f>
        <v>Spring Brook n=62</v>
      </c>
      <c r="BJ4" s="13" t="str">
        <f>"Dutchman Creek n="&amp;BJ10</f>
        <v>Dutchman Creek n=26</v>
      </c>
      <c r="BK4" s="13" t="str">
        <f>"Trout Creek n="&amp;BK10</f>
        <v>Trout Creek n=22</v>
      </c>
      <c r="BL4" s="13" t="str">
        <f>"Apple Creek n=" &amp;BL17</f>
        <v>Apple Creek n=66</v>
      </c>
      <c r="BM4" s="13" t="str">
        <f>"Ashwaubenon Creek n="&amp; BM17</f>
        <v>Ashwaubenon Creek n=49</v>
      </c>
      <c r="BN4" s="13" t="str">
        <f>"Baird Creek n="&amp;BN17</f>
        <v>Baird Creek n=56</v>
      </c>
      <c r="BO4" s="13" t="str">
        <f>"Duck Creek n="&amp;BO17</f>
        <v>Duck Creek n=62</v>
      </c>
      <c r="BP4" s="13" t="str">
        <f>"Spring Brook n="&amp;BP17</f>
        <v>Spring Brook n=30</v>
      </c>
      <c r="BQ4" s="13" t="str">
        <f>"Dutchman Creek n="&amp;BQ17</f>
        <v>Dutchman Creek n=26</v>
      </c>
      <c r="BR4" s="13" t="str">
        <f>"Trout Creek n="&amp;BR17</f>
        <v>Trout Creek n=20</v>
      </c>
    </row>
    <row r="5" spans="1:123" ht="13.5" thickBot="1" x14ac:dyDescent="0.25">
      <c r="A5" s="76"/>
      <c r="B5" s="76"/>
      <c r="C5" s="76"/>
      <c r="D5" s="76"/>
      <c r="E5" s="76"/>
      <c r="F5" s="76"/>
      <c r="G5" s="77"/>
      <c r="H5" s="31"/>
      <c r="I5" s="31"/>
      <c r="J5" s="31"/>
      <c r="K5" s="31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40"/>
      <c r="AG5" s="40"/>
      <c r="AH5" s="40"/>
      <c r="AI5" s="40"/>
      <c r="AJ5" s="40"/>
      <c r="AK5" s="40"/>
      <c r="AL5" s="40"/>
      <c r="AM5" s="13"/>
      <c r="AN5" s="29" t="s">
        <v>28</v>
      </c>
      <c r="AO5" s="8">
        <f>QUARTILE(L6:L435,1)</f>
        <v>871.25</v>
      </c>
      <c r="AP5" s="8">
        <f>QUARTILE(P6:P435,1)</f>
        <v>1126</v>
      </c>
      <c r="AQ5" s="8">
        <f>QUARTILE(T6:T435,1)</f>
        <v>740</v>
      </c>
      <c r="AR5" s="8">
        <f>QUARTILE(X6:X435,1)</f>
        <v>764.5</v>
      </c>
      <c r="AS5" s="8">
        <f>QUARTILE(AB6:AB436,1)</f>
        <v>660.5</v>
      </c>
      <c r="AT5" s="8">
        <f>QUARTILE(AF6:AF436,1)</f>
        <v>937.25</v>
      </c>
      <c r="AU5" s="8">
        <f>QUARTILE(AJ6:AJ436,1)</f>
        <v>714.34999999999991</v>
      </c>
      <c r="BB5" s="13"/>
      <c r="BC5" s="13"/>
      <c r="BD5" s="29" t="s">
        <v>28</v>
      </c>
      <c r="BE5" s="8">
        <f>QUARTILE(N6:N435,1)</f>
        <v>10.3</v>
      </c>
      <c r="BF5" s="8">
        <f>QUARTILE(R6:R435,1)</f>
        <v>11.7</v>
      </c>
      <c r="BG5" s="8">
        <f>QUARTILE(V6:V435,1)</f>
        <v>13.5</v>
      </c>
      <c r="BH5" s="8">
        <f>QUARTILE(Z6:Z435,1)</f>
        <v>13.9</v>
      </c>
      <c r="BI5" s="8">
        <f>QUARTILE(AD6:AD436,1)</f>
        <v>11.850000000000001</v>
      </c>
      <c r="BJ5" s="8">
        <f>QUARTILE(AH6:AH436,1)</f>
        <v>12.45</v>
      </c>
      <c r="BK5" s="8">
        <f>QUARTILE(AL6:AL436,1)</f>
        <v>12</v>
      </c>
      <c r="BL5" s="8"/>
      <c r="BM5" s="8"/>
      <c r="BN5" s="8"/>
      <c r="BO5" s="8"/>
      <c r="BP5" s="8"/>
      <c r="BU5" s="110" t="s">
        <v>49</v>
      </c>
      <c r="BV5" s="110"/>
      <c r="BW5" s="67"/>
      <c r="DP5" s="110" t="s">
        <v>49</v>
      </c>
      <c r="DQ5" s="110"/>
      <c r="DR5" s="29"/>
      <c r="DS5" s="29"/>
    </row>
    <row r="6" spans="1:123" ht="12.75" thickBot="1" x14ac:dyDescent="0.25">
      <c r="A6" s="92">
        <v>42279</v>
      </c>
      <c r="B6" s="93" t="s">
        <v>7</v>
      </c>
      <c r="C6" s="93" t="s">
        <v>8</v>
      </c>
      <c r="D6" s="93">
        <v>951.4</v>
      </c>
      <c r="E6" s="93">
        <v>9.8000000000000007</v>
      </c>
      <c r="F6" s="93">
        <v>12.8</v>
      </c>
      <c r="G6" s="93">
        <v>3.02</v>
      </c>
      <c r="H6" s="67">
        <f>IF(A6="","",VLOOKUP(B6,$BU$6:$BV$20,2,FALSE))</f>
        <v>1</v>
      </c>
      <c r="I6" s="67">
        <f t="shared" ref="I6" si="0">IF(A6="","",MONTH(A6))</f>
        <v>10</v>
      </c>
      <c r="J6" s="67">
        <f t="shared" ref="J6" si="1">IF(A6="","",YEAR(A6))</f>
        <v>2015</v>
      </c>
      <c r="K6" s="2" t="str">
        <f t="shared" ref="K6:K69" si="2">IF($I6="","",IF($I6&lt;7,"Spring",IF($I6&lt;9,"Summer","Fall")))</f>
        <v>Fall</v>
      </c>
      <c r="L6" s="3">
        <f t="shared" ref="L6:L69" si="3">IF($C6="Apple Creek",IF(LEFT($D6,1)="&lt;",VALUE(MID($D6,2,4)),IF(LEFT($D6,1)="&gt;",VALUE(MID($D6,2,4)),$D6)),"")</f>
        <v>951.4</v>
      </c>
      <c r="M6" s="3">
        <f t="shared" ref="M6:M69" si="4">IF($C6="Apple Creek",IF(LEFT($E6,1)="&lt;",VALUE(MID($E6,2,4)),IF(LEFT($E6,1)="&gt;",VALUE(MID($E6,2,4)),$E6)),"")</f>
        <v>9.8000000000000007</v>
      </c>
      <c r="N6" s="3">
        <f>IF($C6="Apple Creek",IF(LEFT($F6,1)="&lt;",VALUE(MID($F6,2,4)),IF(LEFT($F6,1)="&gt;",VALUE(MID($F6,2,4)),$F6)),"")</f>
        <v>12.8</v>
      </c>
      <c r="O6" s="3">
        <f>IF($C6="Apple Creek",IF(LEFT($G6,1)="&lt;",VALUE(MID($G6,2,4)),IF(LEFT($G6,1)="&gt;",VALUE(MID($G6,2,4)),$G6)),"")</f>
        <v>3.02</v>
      </c>
      <c r="P6" s="4" t="str">
        <f>IF($C6="Ashwaubenon Creek",IF(LEFT($D6,1)="&lt;",VALUE(MID($D6,2,4)),IF(LEFT($D6,1)="&gt;",VALUE(MID($D6,2,4)),$D6)),"")</f>
        <v/>
      </c>
      <c r="Q6" s="4" t="str">
        <f>IF($C6="Ashwaubenon Creek",IF(LEFT($E6,1)="&lt;",VALUE(MID($E6,2,4)),IF(LEFT($E6,1)="&gt;",VALUE(MID($E6,2,4)),$E6)),"")</f>
        <v/>
      </c>
      <c r="R6" s="4" t="str">
        <f>IF($C6="Ashwaubenon Creek",IF(LEFT($F6,1)="&lt;",VALUE(MID($F6,2,4)),IF(LEFT($F6,1)="&gt;",VALUE(MID($F6,2,4)),$F6)),"")</f>
        <v/>
      </c>
      <c r="S6" s="4" t="str">
        <f>IF($C6="Ashwaubenon Creek",IF(LEFT($G6,1)="&lt;",VALUE(MID($G6,2,4)),IF(LEFT($G6,1)="&gt;",VALUE(MID($G6,2,4)),$G6)),"")</f>
        <v/>
      </c>
      <c r="T6" s="5" t="str">
        <f>IF($C6="Baird Creek",IF(LEFT($D6,1)="&lt;",VALUE(MID($D6,2,4)),IF(LEFT($D6,1)="&gt;",VALUE(MID($D6,2,4)),$D6)),"")</f>
        <v/>
      </c>
      <c r="U6" s="5" t="str">
        <f>IF($C6="Baird Creek",IF(LEFT($E6,1)="&lt;",VALUE(MID($E6,2,4)),IF(LEFT($E6,1)="&gt;",VALUE(MID($E6,2,4)),$E6)),"")</f>
        <v/>
      </c>
      <c r="V6" s="5" t="str">
        <f>IF($C6="Baird Creek",IF(LEFT($F6,1)="&lt;",VALUE(MID($F6,2,4)),IF(LEFT($F6,1)="&gt;",VALUE(MID($F6,2,4)),$F6)),"")</f>
        <v/>
      </c>
      <c r="W6" s="5" t="str">
        <f>IF($C6="Baird Creek",IF(LEFT($G6,1)="&lt;",VALUE(MID($G6,2,4)),IF(LEFT($G6,1)="&gt;",VALUE(MID($G6,2,4)),$G6)),"")</f>
        <v/>
      </c>
      <c r="X6" s="6" t="str">
        <f>IF($C6="Duck Creek",IF(LEFT($D6,1)="&lt;",VALUE(MID($D6,2,4)),IF(LEFT($D6,1)="&gt;",VALUE(MID($D6,2,4)),$D6)),"")</f>
        <v/>
      </c>
      <c r="Y6" s="6" t="str">
        <f>IF($C6="Duck Creek",IF(LEFT($E6,1)="&lt;",VALUE(MID($E6,2,4)),IF(LEFT($E6,1)="&gt;",VALUE(MID($E6,2,4)),$E6)),"")</f>
        <v/>
      </c>
      <c r="Z6" s="6" t="str">
        <f>IF($C6="Duck Creek",IF(LEFT($F6,1)="&lt;",VALUE(MID($F6,2,4)),IF(LEFT($F6,1)="&gt;",VALUE(MID($F6,2,4)),$F6)),"")</f>
        <v/>
      </c>
      <c r="AA6" s="6" t="str">
        <f>IF($C6="Duck Creek",IF(LEFT($G6,1)="&lt;",VALUE(MID($G6,2,4)),IF(LEFT($G6,1)="&gt;",VALUE(MID($G6,2,4)),$G6)),"")</f>
        <v/>
      </c>
      <c r="AB6" s="7" t="str">
        <f>IF($C6="Spring Brook",IF(LEFT($D6,1)="&lt;",VALUE(MID($D6,2,4)),IF(LEFT($D6,1)="&gt;",VALUE(MID($D6,2,4)),$D6)),"")</f>
        <v/>
      </c>
      <c r="AC6" s="7" t="str">
        <f>IF($C6="Spring Brook",IF(LEFT($E6,1)="&lt;",VALUE(MID($E6,2,4)),IF(LEFT($E6,1)="&gt;",VALUE(MID($E6,2,4)),$E6)),"")</f>
        <v/>
      </c>
      <c r="AD6" s="7" t="str">
        <f>IF($C6="Spring Brook",IF(LEFT($F6,1)="&lt;",VALUE(MID($F6,2,4)),IF(LEFT($F6,1)="&gt;",VALUE(MID($F6,2,4)),$F6)),"")</f>
        <v/>
      </c>
      <c r="AE6" s="7" t="str">
        <f>IF($C6="Spring Brook",IF(LEFT($G6,1)="&lt;",VALUE(MID($G6,2,4)),IF(LEFT($G6,1)="&gt;",VALUE(MID($G6,2,4)),$G6)),"")</f>
        <v/>
      </c>
      <c r="AF6" s="48" t="str">
        <f>IF($C6="Dutchman Creek",IF(LEFT($D6,1)="&lt;",VALUE(MID($D6,2,4)),IF(LEFT($D6,1)="&gt;",VALUE(MID($D6,2,4)),$D6)),"")</f>
        <v/>
      </c>
      <c r="AG6" s="48" t="str">
        <f>IF($C6="Dutchman Creek",IF(LEFT($E6,1)="&lt;",VALUE(MID($E6,2,4)),IF(LEFT($E6,1)="&gt;",VALUE(MID($E6,2,4)),$E6)),"")</f>
        <v/>
      </c>
      <c r="AH6" s="48" t="str">
        <f>IF($C6="Dutchman Creek",IF(LEFT($F6,1)="&lt;",VALUE(MID($F6,2,4)),IF(LEFT($F6,1)="&gt;",VALUE(MID($F6,2,4)),$F6)),"")</f>
        <v/>
      </c>
      <c r="AI6" s="48" t="str">
        <f>IF($C6="Dutchman Creek",IF(LEFT($G6,1)="&lt;",VALUE(MID($G6,2,4)),IF(LEFT($G6,1)="&gt;",VALUE(MID($G6,2,4)),$G6)),"")</f>
        <v/>
      </c>
      <c r="AJ6" s="49" t="str">
        <f>IF($C6="Trout Creek",IF(LEFT($D6,1)="&lt;",VALUE(MID($D6,2,4)),IF(LEFT($D6,1)="&gt;",VALUE(MID($D6,2,4)),$D6)),"")</f>
        <v/>
      </c>
      <c r="AK6" s="49" t="str">
        <f>IF($C6="Trout Creek",IF(LEFT($E6,1)="&lt;",VALUE(MID($E6,2,4)),IF(LEFT($E6,1)="&gt;",VALUE(MID($E6,2,4)),$E6)),"")</f>
        <v/>
      </c>
      <c r="AL6" s="49" t="str">
        <f>IF($C6="Trout Creek",IF(LEFT($F6,1)="&lt;",VALUE(MID($F6,2,4)),IF(LEFT($F6,1)="&gt;",VALUE(MID($F6,2,4)),$F6)),"")</f>
        <v/>
      </c>
      <c r="AM6" s="49" t="str">
        <f>IF($C6="Trout Creek",IF(LEFT($G6,1)="&lt;",VALUE(MID($G6,2,4)),IF(LEFT($G6,1)="&gt;",VALUE(MID($G6,2,4)),$G6)),"")</f>
        <v/>
      </c>
      <c r="AN6" s="29" t="s">
        <v>29</v>
      </c>
      <c r="AO6" s="8">
        <f>MIN(L6:L435)</f>
        <v>308</v>
      </c>
      <c r="AP6" s="8">
        <f>MIN(P6:P435)</f>
        <v>723</v>
      </c>
      <c r="AQ6" s="8">
        <f>MIN(T6:T435)</f>
        <v>532</v>
      </c>
      <c r="AR6" s="8">
        <f>MIN(X6:X435)</f>
        <v>489</v>
      </c>
      <c r="AS6" s="8">
        <f>MIN(AB6:AB436)</f>
        <v>514</v>
      </c>
      <c r="AT6" s="8">
        <f>MIN(AF6:AF436)</f>
        <v>245</v>
      </c>
      <c r="AU6" s="8">
        <f>MIN(AJ6:AJ436)</f>
        <v>470</v>
      </c>
      <c r="BB6" s="8"/>
      <c r="BC6" s="8"/>
      <c r="BD6" s="29" t="s">
        <v>29</v>
      </c>
      <c r="BE6" s="8">
        <f>MIN(N6:N435)</f>
        <v>3.4</v>
      </c>
      <c r="BF6" s="8">
        <f>MIN(R6:R435)</f>
        <v>6.8</v>
      </c>
      <c r="BG6" s="8">
        <f>MIN(V6:V435)</f>
        <v>6.9</v>
      </c>
      <c r="BH6" s="8">
        <f>MIN(Z6:Z435)</f>
        <v>8.5</v>
      </c>
      <c r="BI6" s="8">
        <f>MIN(AD6:AD436)</f>
        <v>6</v>
      </c>
      <c r="BJ6" s="8">
        <f>MIN(AH6:AH436)</f>
        <v>6.5</v>
      </c>
      <c r="BK6" s="8">
        <f>MIN(AL6:AL436)</f>
        <v>7.22</v>
      </c>
      <c r="BL6" s="8"/>
      <c r="BM6" s="8"/>
      <c r="BN6" s="8"/>
      <c r="BO6" s="8"/>
      <c r="BP6" s="8"/>
      <c r="BU6" s="73" t="s">
        <v>7</v>
      </c>
      <c r="BV6" s="69">
        <v>1</v>
      </c>
      <c r="BW6" s="70"/>
      <c r="DP6" s="42" t="s">
        <v>7</v>
      </c>
      <c r="DQ6" s="43">
        <v>1</v>
      </c>
      <c r="DR6" s="47"/>
      <c r="DS6" s="44"/>
    </row>
    <row r="7" spans="1:123" ht="12.75" thickBot="1" x14ac:dyDescent="0.25">
      <c r="A7" s="92">
        <v>42213</v>
      </c>
      <c r="B7" s="93" t="s">
        <v>7</v>
      </c>
      <c r="C7" s="93" t="s">
        <v>8</v>
      </c>
      <c r="D7" s="93">
        <v>973.4</v>
      </c>
      <c r="E7" s="93">
        <v>6.5</v>
      </c>
      <c r="F7" s="93">
        <v>22.58</v>
      </c>
      <c r="G7" s="93">
        <v>3.04</v>
      </c>
      <c r="H7" s="67">
        <f t="shared" ref="H7:H70" si="5">IF(A7="","",VLOOKUP(B7,$BU$6:$BV$20,2,FALSE))</f>
        <v>1</v>
      </c>
      <c r="I7" s="67">
        <f t="shared" ref="I7:I70" si="6">IF(A7="","",MONTH(A7))</f>
        <v>7</v>
      </c>
      <c r="J7" s="67">
        <f t="shared" ref="J7:J70" si="7">IF(A7="","",YEAR(A7))</f>
        <v>2015</v>
      </c>
      <c r="K7" s="2" t="str">
        <f t="shared" si="2"/>
        <v>Summer</v>
      </c>
      <c r="L7" s="3">
        <f t="shared" si="3"/>
        <v>973.4</v>
      </c>
      <c r="M7" s="3">
        <f t="shared" si="4"/>
        <v>6.5</v>
      </c>
      <c r="N7" s="3">
        <f t="shared" ref="N7:N70" si="8">IF($C7="Apple Creek",IF(LEFT($F7,1)="&lt;",VALUE(MID($F7,2,4)),IF(LEFT($F7,1)="&gt;",VALUE(MID($F7,2,4)),$F7)),"")</f>
        <v>22.58</v>
      </c>
      <c r="O7" s="3">
        <f t="shared" ref="O7:O70" si="9">IF($C7="Apple Creek",IF(LEFT($G7,1)="&lt;",VALUE(MID($G7,2,4)),IF(LEFT($G7,1)="&gt;",VALUE(MID($G7,2,4)),$G7)),"")</f>
        <v>3.04</v>
      </c>
      <c r="P7" s="4" t="str">
        <f t="shared" ref="P7:P70" si="10">IF($C7="Ashwaubenon Creek",IF(LEFT($D7,1)="&lt;",VALUE(MID($D7,2,4)),IF(LEFT($D7,1)="&gt;",VALUE(MID($D7,2,4)),$D7)),"")</f>
        <v/>
      </c>
      <c r="Q7" s="4" t="str">
        <f t="shared" ref="Q7:Q70" si="11">IF($C7="Ashwaubenon Creek",IF(LEFT($E7,1)="&lt;",VALUE(MID($E7,2,4)),IF(LEFT($E7,1)="&gt;",VALUE(MID($E7,2,4)),$E7)),"")</f>
        <v/>
      </c>
      <c r="R7" s="4" t="str">
        <f t="shared" ref="R7:R70" si="12">IF($C7="Ashwaubenon Creek",IF(LEFT($F7,1)="&lt;",VALUE(MID($F7,2,4)),IF(LEFT($F7,1)="&gt;",VALUE(MID($F7,2,4)),$F7)),"")</f>
        <v/>
      </c>
      <c r="S7" s="4" t="str">
        <f t="shared" ref="S7:S70" si="13">IF($C7="Ashwaubenon Creek",IF(LEFT($G7,1)="&lt;",VALUE(MID($G7,2,4)),IF(LEFT($G7,1)="&gt;",VALUE(MID($G7,2,4)),$G7)),"")</f>
        <v/>
      </c>
      <c r="T7" s="5" t="str">
        <f t="shared" ref="T7:T70" si="14">IF($C7="Baird Creek",IF(LEFT($D7,1)="&lt;",VALUE(MID($D7,2,4)),IF(LEFT($D7,1)="&gt;",VALUE(MID($D7,2,4)),$D7)),"")</f>
        <v/>
      </c>
      <c r="U7" s="5" t="str">
        <f t="shared" ref="U7:U70" si="15">IF($C7="Baird Creek",IF(LEFT($E7,1)="&lt;",VALUE(MID($E7,2,4)),IF(LEFT($E7,1)="&gt;",VALUE(MID($E7,2,4)),$E7)),"")</f>
        <v/>
      </c>
      <c r="V7" s="5" t="str">
        <f t="shared" ref="V7:V70" si="16">IF($C7="Baird Creek",IF(LEFT($F7,1)="&lt;",VALUE(MID($F7,2,4)),IF(LEFT($F7,1)="&gt;",VALUE(MID($F7,2,4)),$F7)),"")</f>
        <v/>
      </c>
      <c r="W7" s="5" t="str">
        <f t="shared" ref="W7:W70" si="17">IF($C7="Baird Creek",IF(LEFT($G7,1)="&lt;",VALUE(MID($G7,2,4)),IF(LEFT($G7,1)="&gt;",VALUE(MID($G7,2,4)),$G7)),"")</f>
        <v/>
      </c>
      <c r="X7" s="6" t="str">
        <f t="shared" ref="X7:X70" si="18">IF($C7="Duck Creek",IF(LEFT($D7,1)="&lt;",VALUE(MID($D7,2,4)),IF(LEFT($D7,1)="&gt;",VALUE(MID($D7,2,4)),$D7)),"")</f>
        <v/>
      </c>
      <c r="Y7" s="6" t="str">
        <f t="shared" ref="Y7:Y70" si="19">IF($C7="Duck Creek",IF(LEFT($E7,1)="&lt;",VALUE(MID($E7,2,4)),IF(LEFT($E7,1)="&gt;",VALUE(MID($E7,2,4)),$E7)),"")</f>
        <v/>
      </c>
      <c r="Z7" s="6" t="str">
        <f t="shared" ref="Z7:Z70" si="20">IF($C7="Duck Creek",IF(LEFT($F7,1)="&lt;",VALUE(MID($F7,2,4)),IF(LEFT($F7,1)="&gt;",VALUE(MID($F7,2,4)),$F7)),"")</f>
        <v/>
      </c>
      <c r="AA7" s="6" t="str">
        <f t="shared" ref="AA7:AA70" si="21">IF($C7="Duck Creek",IF(LEFT($G7,1)="&lt;",VALUE(MID($G7,2,4)),IF(LEFT($G7,1)="&gt;",VALUE(MID($G7,2,4)),$G7)),"")</f>
        <v/>
      </c>
      <c r="AB7" s="7" t="str">
        <f t="shared" ref="AB7:AB70" si="22">IF($C7="Spring Brook",IF(LEFT($D7,1)="&lt;",VALUE(MID($D7,2,4)),IF(LEFT($D7,1)="&gt;",VALUE(MID($D7,2,4)),$D7)),"")</f>
        <v/>
      </c>
      <c r="AC7" s="7" t="str">
        <f t="shared" ref="AC7:AC70" si="23">IF($C7="Spring Brook",IF(LEFT($E7,1)="&lt;",VALUE(MID($E7,2,4)),IF(LEFT($E7,1)="&gt;",VALUE(MID($E7,2,4)),$E7)),"")</f>
        <v/>
      </c>
      <c r="AD7" s="7" t="str">
        <f t="shared" ref="AD7:AD70" si="24">IF($C7="Spring Brook",IF(LEFT($F7,1)="&lt;",VALUE(MID($F7,2,4)),IF(LEFT($F7,1)="&gt;",VALUE(MID($F7,2,4)),$F7)),"")</f>
        <v/>
      </c>
      <c r="AE7" s="7" t="str">
        <f t="shared" ref="AE7:AE70" si="25">IF($C7="Spring Brook",IF(LEFT($G7,1)="&lt;",VALUE(MID($G7,2,4)),IF(LEFT($G7,1)="&gt;",VALUE(MID($G7,2,4)),$G7)),"")</f>
        <v/>
      </c>
      <c r="AF7" s="48" t="str">
        <f t="shared" ref="AF7:AF14" si="26">IF($C7="Dutchman Creek",IF(LEFT($D7,1)="&lt;",VALUE(MID($D7,2,4)),IF(LEFT($D7,1)="&gt;",VALUE(MID($D7,2,4)),$D7)),"")</f>
        <v/>
      </c>
      <c r="AG7" s="48" t="str">
        <f t="shared" ref="AG7:AG70" si="27">IF($C7="Dutchman Creek",IF(LEFT($E7,1)="&lt;",VALUE(MID($E7,2,4)),IF(LEFT($E7,1)="&gt;",VALUE(MID($E7,2,4)),$E7)),"")</f>
        <v/>
      </c>
      <c r="AH7" s="48" t="str">
        <f t="shared" ref="AH7:AH70" si="28">IF($C7="Dutchman Creek",IF(LEFT($F7,1)="&lt;",VALUE(MID($F7,2,4)),IF(LEFT($F7,1)="&gt;",VALUE(MID($F7,2,4)),$F7)),"")</f>
        <v/>
      </c>
      <c r="AI7" s="48" t="str">
        <f t="shared" ref="AI7:AI70" si="29">IF($C7="Dutchman Creek",IF(LEFT($G7,1)="&lt;",VALUE(MID($G7,2,4)),IF(LEFT($G7,1)="&gt;",VALUE(MID($G7,2,4)),$G7)),"")</f>
        <v/>
      </c>
      <c r="AJ7" s="49" t="str">
        <f t="shared" ref="AJ7:AJ14" si="30">IF($C7="Trout Creek",IF(LEFT($D7,1)="&lt;",VALUE(MID($D7,2,4)),IF(LEFT($D7,1)="&gt;",VALUE(MID($D7,2,4)),$D7)),"")</f>
        <v/>
      </c>
      <c r="AK7" s="49" t="str">
        <f t="shared" ref="AK7:AK70" si="31">IF($C7="Trout Creek",IF(LEFT($E7,1)="&lt;",VALUE(MID($E7,2,4)),IF(LEFT($E7,1)="&gt;",VALUE(MID($E7,2,4)),$E7)),"")</f>
        <v/>
      </c>
      <c r="AL7" s="49" t="str">
        <f t="shared" ref="AL7:AL70" si="32">IF($C7="Trout Creek",IF(LEFT($F7,1)="&lt;",VALUE(MID($F7,2,4)),IF(LEFT($F7,1)="&gt;",VALUE(MID($F7,2,4)),$F7)),"")</f>
        <v/>
      </c>
      <c r="AM7" s="49" t="str">
        <f t="shared" ref="AM7:AM70" si="33">IF($C7="Trout Creek",IF(LEFT($G7,1)="&lt;",VALUE(MID($G7,2,4)),IF(LEFT($G7,1)="&gt;",VALUE(MID($G7,2,4)),$G7)),"")</f>
        <v/>
      </c>
      <c r="AN7" s="29" t="s">
        <v>25</v>
      </c>
      <c r="AO7" s="8">
        <f>MEDIAN(L9:L435)</f>
        <v>923</v>
      </c>
      <c r="AP7" s="8">
        <f>MEDIAN(P6:P435)</f>
        <v>1308</v>
      </c>
      <c r="AQ7" s="8">
        <f>MEDIAN(T6:T435)</f>
        <v>838</v>
      </c>
      <c r="AR7" s="8">
        <f>MEDIAN(X9:X435)</f>
        <v>833</v>
      </c>
      <c r="AS7" s="8">
        <f>MEDIAN(AB6:AB436)</f>
        <v>786.5</v>
      </c>
      <c r="AT7" s="8">
        <f>MEDIAN(AF9:AF436)</f>
        <v>1018</v>
      </c>
      <c r="AU7" s="8">
        <f>MEDIAN(AJ9:AJ436)</f>
        <v>804</v>
      </c>
      <c r="BB7" s="8"/>
      <c r="BC7" s="8"/>
      <c r="BD7" s="29" t="s">
        <v>25</v>
      </c>
      <c r="BE7" s="8">
        <f>MEDIAN(N6:N435)</f>
        <v>15.7</v>
      </c>
      <c r="BF7" s="8">
        <f>MEDIAN(R6:R435)</f>
        <v>13.5</v>
      </c>
      <c r="BG7" s="8">
        <f>MEDIAN(V6:V435)</f>
        <v>17.2</v>
      </c>
      <c r="BH7" s="8">
        <f>MEDIAN(Z6:Z435)</f>
        <v>16.8</v>
      </c>
      <c r="BI7" s="8">
        <f>MEDIAN(AD6:AD436)</f>
        <v>14.7</v>
      </c>
      <c r="BJ7" s="8">
        <f>MEDIAN(AH6:AH436)</f>
        <v>14.25</v>
      </c>
      <c r="BK7" s="8">
        <f>MEDIAN(AL6:AL436)</f>
        <v>15.1</v>
      </c>
      <c r="BL7" s="8"/>
      <c r="BM7" s="8"/>
      <c r="BN7" s="8"/>
      <c r="BO7" s="8"/>
      <c r="BP7" s="8"/>
      <c r="BU7" s="21" t="s">
        <v>9</v>
      </c>
      <c r="BV7" s="68">
        <v>1</v>
      </c>
      <c r="BW7" s="71"/>
      <c r="DP7" s="21" t="s">
        <v>9</v>
      </c>
      <c r="DQ7" s="45">
        <v>1</v>
      </c>
      <c r="DR7" s="46"/>
      <c r="DS7" s="44"/>
    </row>
    <row r="8" spans="1:123" ht="12.75" thickBot="1" x14ac:dyDescent="0.25">
      <c r="A8" s="92">
        <v>42131</v>
      </c>
      <c r="B8" s="93" t="s">
        <v>7</v>
      </c>
      <c r="C8" s="93" t="s">
        <v>8</v>
      </c>
      <c r="D8" s="93">
        <v>1241</v>
      </c>
      <c r="E8" s="93">
        <v>13.27</v>
      </c>
      <c r="F8" s="93">
        <v>21.6</v>
      </c>
      <c r="G8" s="93">
        <v>34.270000000000003</v>
      </c>
      <c r="H8" s="67">
        <f t="shared" si="5"/>
        <v>1</v>
      </c>
      <c r="I8" s="67">
        <f t="shared" si="6"/>
        <v>5</v>
      </c>
      <c r="J8" s="67">
        <f t="shared" si="7"/>
        <v>2015</v>
      </c>
      <c r="K8" s="2" t="str">
        <f t="shared" si="2"/>
        <v>Spring</v>
      </c>
      <c r="L8" s="3">
        <f t="shared" si="3"/>
        <v>1241</v>
      </c>
      <c r="M8" s="3">
        <f t="shared" si="4"/>
        <v>13.27</v>
      </c>
      <c r="N8" s="3">
        <f t="shared" si="8"/>
        <v>21.6</v>
      </c>
      <c r="O8" s="3">
        <f t="shared" si="9"/>
        <v>34.270000000000003</v>
      </c>
      <c r="P8" s="4" t="str">
        <f t="shared" si="10"/>
        <v/>
      </c>
      <c r="Q8" s="4" t="str">
        <f t="shared" si="11"/>
        <v/>
      </c>
      <c r="R8" s="4" t="str">
        <f t="shared" si="12"/>
        <v/>
      </c>
      <c r="S8" s="4" t="str">
        <f t="shared" si="13"/>
        <v/>
      </c>
      <c r="T8" s="5" t="str">
        <f t="shared" si="14"/>
        <v/>
      </c>
      <c r="U8" s="5" t="str">
        <f t="shared" si="15"/>
        <v/>
      </c>
      <c r="V8" s="5" t="str">
        <f t="shared" si="16"/>
        <v/>
      </c>
      <c r="W8" s="5" t="str">
        <f t="shared" si="17"/>
        <v/>
      </c>
      <c r="X8" s="6" t="str">
        <f t="shared" si="18"/>
        <v/>
      </c>
      <c r="Y8" s="6" t="str">
        <f t="shared" si="19"/>
        <v/>
      </c>
      <c r="Z8" s="6" t="str">
        <f t="shared" si="20"/>
        <v/>
      </c>
      <c r="AA8" s="6" t="str">
        <f t="shared" si="21"/>
        <v/>
      </c>
      <c r="AB8" s="7" t="str">
        <f t="shared" si="22"/>
        <v/>
      </c>
      <c r="AC8" s="7" t="str">
        <f t="shared" si="23"/>
        <v/>
      </c>
      <c r="AD8" s="7" t="str">
        <f t="shared" si="24"/>
        <v/>
      </c>
      <c r="AE8" s="7" t="str">
        <f t="shared" si="25"/>
        <v/>
      </c>
      <c r="AF8" s="48" t="str">
        <f t="shared" si="26"/>
        <v/>
      </c>
      <c r="AG8" s="48" t="str">
        <f t="shared" si="27"/>
        <v/>
      </c>
      <c r="AH8" s="48" t="str">
        <f t="shared" si="28"/>
        <v/>
      </c>
      <c r="AI8" s="48" t="str">
        <f t="shared" si="29"/>
        <v/>
      </c>
      <c r="AJ8" s="49" t="str">
        <f t="shared" si="30"/>
        <v/>
      </c>
      <c r="AK8" s="49" t="str">
        <f t="shared" si="31"/>
        <v/>
      </c>
      <c r="AL8" s="49" t="str">
        <f t="shared" si="32"/>
        <v/>
      </c>
      <c r="AM8" s="49" t="str">
        <f t="shared" si="33"/>
        <v/>
      </c>
      <c r="AN8" s="29" t="s">
        <v>26</v>
      </c>
      <c r="AO8" s="8">
        <f>MAX(L6:L435)</f>
        <v>1496</v>
      </c>
      <c r="AP8" s="8">
        <f>MAX(P6:P435)</f>
        <v>1903</v>
      </c>
      <c r="AQ8" s="8">
        <f>MAX(T6:T399)</f>
        <v>1236</v>
      </c>
      <c r="AR8" s="8">
        <f>MAX(X6:X435)</f>
        <v>1089</v>
      </c>
      <c r="AS8" s="8">
        <f>MAX(AB6:AB436)</f>
        <v>1636</v>
      </c>
      <c r="AT8" s="8">
        <f>MAX(AF6:AF436)</f>
        <v>1870</v>
      </c>
      <c r="AU8" s="8">
        <f>MAX(AJ6:AJ436)</f>
        <v>880</v>
      </c>
      <c r="BB8" s="8"/>
      <c r="BC8" s="8"/>
      <c r="BD8" s="29" t="s">
        <v>26</v>
      </c>
      <c r="BE8" s="8">
        <f>MAX(N6:N435)</f>
        <v>28.9</v>
      </c>
      <c r="BF8" s="8">
        <f>MAX(R6:R435)</f>
        <v>20.8</v>
      </c>
      <c r="BG8" s="8">
        <f>MAX(V6:V435)</f>
        <v>24.5</v>
      </c>
      <c r="BH8" s="8">
        <f>MAX(Z6:Z435)</f>
        <v>27.9</v>
      </c>
      <c r="BI8" s="8">
        <f>MAX(AD6:AD436)</f>
        <v>26.3</v>
      </c>
      <c r="BJ8" s="8">
        <f>MAX(AH6:AH436)</f>
        <v>22.4</v>
      </c>
      <c r="BK8" s="8">
        <f>MAX(AL6:AL436)</f>
        <v>22.3</v>
      </c>
      <c r="BL8" s="8"/>
      <c r="BM8" s="8"/>
      <c r="BN8" s="8"/>
      <c r="BO8" s="8"/>
      <c r="BP8" s="8"/>
      <c r="BU8" s="21" t="s">
        <v>1</v>
      </c>
      <c r="BV8" s="68">
        <v>1</v>
      </c>
      <c r="BW8" s="71"/>
      <c r="DP8" s="21" t="s">
        <v>1</v>
      </c>
      <c r="DQ8" s="45">
        <v>1</v>
      </c>
      <c r="DR8" s="46"/>
      <c r="DS8" s="44"/>
    </row>
    <row r="9" spans="1:123" ht="12.75" thickBot="1" x14ac:dyDescent="0.25">
      <c r="A9" s="82">
        <v>41902</v>
      </c>
      <c r="B9" s="81" t="s">
        <v>7</v>
      </c>
      <c r="C9" s="81" t="s">
        <v>8</v>
      </c>
      <c r="D9" s="81">
        <v>988</v>
      </c>
      <c r="E9" s="81">
        <v>9.01</v>
      </c>
      <c r="F9" s="81">
        <v>15.2</v>
      </c>
      <c r="G9" s="81">
        <v>6.88</v>
      </c>
      <c r="H9" s="67">
        <f t="shared" si="5"/>
        <v>1</v>
      </c>
      <c r="I9" s="67">
        <f t="shared" si="6"/>
        <v>9</v>
      </c>
      <c r="J9" s="67">
        <f t="shared" si="7"/>
        <v>2014</v>
      </c>
      <c r="K9" s="2" t="str">
        <f t="shared" si="2"/>
        <v>Fall</v>
      </c>
      <c r="L9" s="3">
        <f t="shared" si="3"/>
        <v>988</v>
      </c>
      <c r="M9" s="3">
        <f t="shared" si="4"/>
        <v>9.01</v>
      </c>
      <c r="N9" s="3">
        <f t="shared" si="8"/>
        <v>15.2</v>
      </c>
      <c r="O9" s="3">
        <f t="shared" si="9"/>
        <v>6.88</v>
      </c>
      <c r="P9" s="4" t="str">
        <f t="shared" si="10"/>
        <v/>
      </c>
      <c r="Q9" s="4" t="str">
        <f t="shared" si="11"/>
        <v/>
      </c>
      <c r="R9" s="4" t="str">
        <f t="shared" si="12"/>
        <v/>
      </c>
      <c r="S9" s="4" t="str">
        <f t="shared" si="13"/>
        <v/>
      </c>
      <c r="T9" s="5" t="str">
        <f t="shared" si="14"/>
        <v/>
      </c>
      <c r="U9" s="5" t="str">
        <f t="shared" si="15"/>
        <v/>
      </c>
      <c r="V9" s="5" t="str">
        <f t="shared" si="16"/>
        <v/>
      </c>
      <c r="W9" s="5" t="str">
        <f t="shared" si="17"/>
        <v/>
      </c>
      <c r="X9" s="6" t="str">
        <f t="shared" si="18"/>
        <v/>
      </c>
      <c r="Y9" s="6" t="str">
        <f t="shared" si="19"/>
        <v/>
      </c>
      <c r="Z9" s="6" t="str">
        <f t="shared" si="20"/>
        <v/>
      </c>
      <c r="AA9" s="6" t="str">
        <f t="shared" si="21"/>
        <v/>
      </c>
      <c r="AB9" s="7" t="str">
        <f t="shared" si="22"/>
        <v/>
      </c>
      <c r="AC9" s="7" t="str">
        <f t="shared" si="23"/>
        <v/>
      </c>
      <c r="AD9" s="7" t="str">
        <f t="shared" si="24"/>
        <v/>
      </c>
      <c r="AE9" s="7" t="str">
        <f t="shared" si="25"/>
        <v/>
      </c>
      <c r="AF9" s="48" t="str">
        <f t="shared" si="26"/>
        <v/>
      </c>
      <c r="AG9" s="48" t="str">
        <f t="shared" si="27"/>
        <v/>
      </c>
      <c r="AH9" s="48" t="str">
        <f t="shared" si="28"/>
        <v/>
      </c>
      <c r="AI9" s="48" t="str">
        <f t="shared" si="29"/>
        <v/>
      </c>
      <c r="AJ9" s="49" t="str">
        <f t="shared" si="30"/>
        <v/>
      </c>
      <c r="AK9" s="49" t="str">
        <f t="shared" si="31"/>
        <v/>
      </c>
      <c r="AL9" s="49" t="str">
        <f t="shared" si="32"/>
        <v/>
      </c>
      <c r="AM9" s="49" t="str">
        <f t="shared" si="33"/>
        <v/>
      </c>
      <c r="AN9" s="29" t="s">
        <v>27</v>
      </c>
      <c r="AO9" s="8">
        <f>QUARTILE(L6:L435,3)</f>
        <v>1137.5</v>
      </c>
      <c r="AP9" s="8">
        <f>QUARTILE(P6:P435,3)</f>
        <v>1585</v>
      </c>
      <c r="AQ9" s="8">
        <f>QUARTILE(T6:T435,3)</f>
        <v>938</v>
      </c>
      <c r="AR9" s="8">
        <f>QUARTILE(X6:X435,3)</f>
        <v>914.1</v>
      </c>
      <c r="AS9" s="8">
        <f>QUARTILE(AB6:AB436,3)</f>
        <v>886</v>
      </c>
      <c r="AT9" s="8">
        <f>QUARTILE(AF6:AF436,3)</f>
        <v>1076.5</v>
      </c>
      <c r="AU9" s="8">
        <f>QUARTILE(AJ6:AJ436,3)</f>
        <v>841.84999999999991</v>
      </c>
      <c r="BB9" s="8"/>
      <c r="BC9" s="8"/>
      <c r="BD9" s="29" t="s">
        <v>27</v>
      </c>
      <c r="BE9" s="8">
        <f>QUARTILE(N6:N435,3)</f>
        <v>20.100000000000001</v>
      </c>
      <c r="BF9" s="8">
        <f>QUARTILE(R6:R435,3)</f>
        <v>16.899999999999999</v>
      </c>
      <c r="BG9" s="8">
        <f>QUARTILE(V6:V435,3)</f>
        <v>19.600000000000001</v>
      </c>
      <c r="BH9" s="8">
        <f>QUARTILE(Z6:Z435,3)</f>
        <v>20.7</v>
      </c>
      <c r="BI9" s="8">
        <f>QUARTILE(AD6:AD436,3)</f>
        <v>18.7</v>
      </c>
      <c r="BJ9" s="8">
        <f>QUARTILE(AH6:AH436,3)</f>
        <v>17.349999999999998</v>
      </c>
      <c r="BK9" s="8">
        <f>QUARTILE(AL6:AL436,3)</f>
        <v>17.399999999999999</v>
      </c>
      <c r="BL9" s="8"/>
      <c r="BM9" s="8"/>
      <c r="BN9" s="8"/>
      <c r="BO9" s="8"/>
      <c r="BP9" s="8"/>
      <c r="BU9" s="21" t="s">
        <v>2</v>
      </c>
      <c r="BV9" s="68">
        <v>2</v>
      </c>
      <c r="BW9" s="71"/>
      <c r="DP9" s="21" t="s">
        <v>2</v>
      </c>
      <c r="DQ9" s="45">
        <v>2</v>
      </c>
      <c r="DR9" s="46"/>
      <c r="DS9" s="44"/>
    </row>
    <row r="10" spans="1:123" ht="12.75" thickBot="1" x14ac:dyDescent="0.25">
      <c r="A10" s="82">
        <v>41852</v>
      </c>
      <c r="B10" s="81" t="s">
        <v>7</v>
      </c>
      <c r="C10" s="81" t="s">
        <v>8</v>
      </c>
      <c r="D10" s="81">
        <v>927</v>
      </c>
      <c r="E10" s="81">
        <v>7.69</v>
      </c>
      <c r="F10" s="81">
        <v>19</v>
      </c>
      <c r="G10" s="81">
        <v>3.01</v>
      </c>
      <c r="H10" s="67">
        <f t="shared" si="5"/>
        <v>1</v>
      </c>
      <c r="I10" s="67">
        <f t="shared" si="6"/>
        <v>8</v>
      </c>
      <c r="J10" s="67">
        <f t="shared" si="7"/>
        <v>2014</v>
      </c>
      <c r="K10" s="2" t="str">
        <f t="shared" si="2"/>
        <v>Summer</v>
      </c>
      <c r="L10" s="3">
        <f t="shared" si="3"/>
        <v>927</v>
      </c>
      <c r="M10" s="3">
        <f t="shared" si="4"/>
        <v>7.69</v>
      </c>
      <c r="N10" s="3">
        <f t="shared" si="8"/>
        <v>19</v>
      </c>
      <c r="O10" s="3">
        <f t="shared" si="9"/>
        <v>3.01</v>
      </c>
      <c r="P10" s="4" t="str">
        <f t="shared" si="10"/>
        <v/>
      </c>
      <c r="Q10" s="4" t="str">
        <f t="shared" si="11"/>
        <v/>
      </c>
      <c r="R10" s="4" t="str">
        <f t="shared" si="12"/>
        <v/>
      </c>
      <c r="S10" s="4" t="str">
        <f t="shared" si="13"/>
        <v/>
      </c>
      <c r="T10" s="5" t="str">
        <f t="shared" si="14"/>
        <v/>
      </c>
      <c r="U10" s="5" t="str">
        <f t="shared" si="15"/>
        <v/>
      </c>
      <c r="V10" s="5" t="str">
        <f t="shared" si="16"/>
        <v/>
      </c>
      <c r="W10" s="5" t="str">
        <f t="shared" si="17"/>
        <v/>
      </c>
      <c r="X10" s="6" t="str">
        <f t="shared" si="18"/>
        <v/>
      </c>
      <c r="Y10" s="6" t="str">
        <f t="shared" si="19"/>
        <v/>
      </c>
      <c r="Z10" s="6" t="str">
        <f t="shared" si="20"/>
        <v/>
      </c>
      <c r="AA10" s="6" t="str">
        <f t="shared" si="21"/>
        <v/>
      </c>
      <c r="AB10" s="7" t="str">
        <f t="shared" si="22"/>
        <v/>
      </c>
      <c r="AC10" s="7" t="str">
        <f t="shared" si="23"/>
        <v/>
      </c>
      <c r="AD10" s="7" t="str">
        <f t="shared" si="24"/>
        <v/>
      </c>
      <c r="AE10" s="7" t="str">
        <f t="shared" si="25"/>
        <v/>
      </c>
      <c r="AF10" s="48" t="str">
        <f t="shared" si="26"/>
        <v/>
      </c>
      <c r="AG10" s="48" t="str">
        <f t="shared" si="27"/>
        <v/>
      </c>
      <c r="AH10" s="48" t="str">
        <f t="shared" si="28"/>
        <v/>
      </c>
      <c r="AI10" s="48" t="str">
        <f t="shared" si="29"/>
        <v/>
      </c>
      <c r="AJ10" s="49" t="str">
        <f t="shared" si="30"/>
        <v/>
      </c>
      <c r="AK10" s="49" t="str">
        <f t="shared" si="31"/>
        <v/>
      </c>
      <c r="AL10" s="49" t="str">
        <f t="shared" si="32"/>
        <v/>
      </c>
      <c r="AM10" s="49" t="str">
        <f t="shared" si="33"/>
        <v/>
      </c>
      <c r="AN10" s="8" t="s">
        <v>43</v>
      </c>
      <c r="AO10" s="8">
        <f>COUNT(L6:L435)</f>
        <v>74</v>
      </c>
      <c r="AP10" s="8">
        <f>COUNT(P6:P435)</f>
        <v>45</v>
      </c>
      <c r="AQ10" s="8">
        <f>COUNT(T6:T435)</f>
        <v>59</v>
      </c>
      <c r="AR10" s="8">
        <f>COUNT(X6:X435)</f>
        <v>75</v>
      </c>
      <c r="AS10" s="8">
        <f>COUNT(AB6:AB436)</f>
        <v>62</v>
      </c>
      <c r="AT10" s="8">
        <f>COUNT(AF6:AF436)</f>
        <v>22</v>
      </c>
      <c r="AU10" s="8">
        <f>COUNT(AJ6:AJ436)</f>
        <v>20</v>
      </c>
      <c r="BB10" s="8"/>
      <c r="BC10" s="8"/>
      <c r="BD10" s="8" t="s">
        <v>43</v>
      </c>
      <c r="BE10" s="8">
        <f>COUNT(N6:N435)</f>
        <v>75</v>
      </c>
      <c r="BF10" s="8">
        <f>COUNT(R6:R435)</f>
        <v>49</v>
      </c>
      <c r="BG10" s="8">
        <f>COUNT(V6:V435)</f>
        <v>61</v>
      </c>
      <c r="BH10" s="8">
        <f>COUNT(Z6:Z435)</f>
        <v>77</v>
      </c>
      <c r="BI10" s="8">
        <f>COUNT(AD6:AD436)</f>
        <v>62</v>
      </c>
      <c r="BJ10" s="8">
        <f>COUNT(AH6:AH436)</f>
        <v>26</v>
      </c>
      <c r="BK10" s="8">
        <f>COUNT(AL6:AL436)</f>
        <v>22</v>
      </c>
      <c r="BL10" s="8"/>
      <c r="BM10" s="8"/>
      <c r="BN10" s="8"/>
      <c r="BO10" s="8"/>
      <c r="BP10" s="8"/>
      <c r="BU10" s="21" t="s">
        <v>10</v>
      </c>
      <c r="BV10" s="68">
        <v>2</v>
      </c>
      <c r="BW10" s="71"/>
      <c r="DP10" s="21" t="s">
        <v>10</v>
      </c>
      <c r="DQ10" s="45">
        <v>2</v>
      </c>
      <c r="DR10" s="46"/>
      <c r="DS10" s="44"/>
    </row>
    <row r="11" spans="1:123" ht="12.75" thickBot="1" x14ac:dyDescent="0.25">
      <c r="A11" s="82">
        <v>41762</v>
      </c>
      <c r="B11" s="81" t="s">
        <v>7</v>
      </c>
      <c r="C11" s="81" t="s">
        <v>8</v>
      </c>
      <c r="D11" s="81">
        <v>1029</v>
      </c>
      <c r="E11" s="81">
        <v>16.82</v>
      </c>
      <c r="F11" s="81">
        <v>9.6999999999999993</v>
      </c>
      <c r="G11" s="81">
        <v>52.5</v>
      </c>
      <c r="H11" s="67">
        <f t="shared" si="5"/>
        <v>1</v>
      </c>
      <c r="I11" s="67">
        <f t="shared" si="6"/>
        <v>5</v>
      </c>
      <c r="J11" s="67">
        <f t="shared" si="7"/>
        <v>2014</v>
      </c>
      <c r="K11" s="2" t="str">
        <f t="shared" si="2"/>
        <v>Spring</v>
      </c>
      <c r="L11" s="3">
        <f t="shared" si="3"/>
        <v>1029</v>
      </c>
      <c r="M11" s="3">
        <f t="shared" si="4"/>
        <v>16.82</v>
      </c>
      <c r="N11" s="3">
        <f t="shared" si="8"/>
        <v>9.6999999999999993</v>
      </c>
      <c r="O11" s="3">
        <f t="shared" si="9"/>
        <v>52.5</v>
      </c>
      <c r="P11" s="4" t="str">
        <f t="shared" si="10"/>
        <v/>
      </c>
      <c r="Q11" s="4" t="str">
        <f t="shared" si="11"/>
        <v/>
      </c>
      <c r="R11" s="4" t="str">
        <f t="shared" si="12"/>
        <v/>
      </c>
      <c r="S11" s="4" t="str">
        <f t="shared" si="13"/>
        <v/>
      </c>
      <c r="T11" s="5" t="str">
        <f t="shared" si="14"/>
        <v/>
      </c>
      <c r="U11" s="5" t="str">
        <f t="shared" si="15"/>
        <v/>
      </c>
      <c r="V11" s="5" t="str">
        <f t="shared" si="16"/>
        <v/>
      </c>
      <c r="W11" s="5" t="str">
        <f t="shared" si="17"/>
        <v/>
      </c>
      <c r="X11" s="6" t="str">
        <f t="shared" si="18"/>
        <v/>
      </c>
      <c r="Y11" s="6" t="str">
        <f t="shared" si="19"/>
        <v/>
      </c>
      <c r="Z11" s="6" t="str">
        <f t="shared" si="20"/>
        <v/>
      </c>
      <c r="AA11" s="6" t="str">
        <f t="shared" si="21"/>
        <v/>
      </c>
      <c r="AB11" s="7" t="str">
        <f t="shared" si="22"/>
        <v/>
      </c>
      <c r="AC11" s="7" t="str">
        <f t="shared" si="23"/>
        <v/>
      </c>
      <c r="AD11" s="7" t="str">
        <f t="shared" si="24"/>
        <v/>
      </c>
      <c r="AE11" s="7" t="str">
        <f t="shared" si="25"/>
        <v/>
      </c>
      <c r="AF11" s="48" t="str">
        <f t="shared" si="26"/>
        <v/>
      </c>
      <c r="AG11" s="48" t="str">
        <f t="shared" si="27"/>
        <v/>
      </c>
      <c r="AH11" s="48" t="str">
        <f t="shared" si="28"/>
        <v/>
      </c>
      <c r="AI11" s="48" t="str">
        <f t="shared" si="29"/>
        <v/>
      </c>
      <c r="AJ11" s="49" t="str">
        <f t="shared" si="30"/>
        <v/>
      </c>
      <c r="AK11" s="49" t="str">
        <f t="shared" si="31"/>
        <v/>
      </c>
      <c r="AL11" s="49" t="str">
        <f t="shared" si="32"/>
        <v/>
      </c>
      <c r="AM11" s="49" t="str">
        <f t="shared" si="33"/>
        <v/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U11" s="72" t="s">
        <v>13</v>
      </c>
      <c r="BV11" s="68">
        <v>1</v>
      </c>
      <c r="BW11" s="71"/>
      <c r="DP11" s="44" t="s">
        <v>13</v>
      </c>
      <c r="DQ11" s="45">
        <v>1</v>
      </c>
      <c r="DR11" s="46"/>
      <c r="DS11" s="44"/>
    </row>
    <row r="12" spans="1:123" ht="12.75" thickBot="1" x14ac:dyDescent="0.25">
      <c r="A12" s="82">
        <v>41552</v>
      </c>
      <c r="B12" s="81" t="s">
        <v>7</v>
      </c>
      <c r="C12" s="81" t="s">
        <v>8</v>
      </c>
      <c r="D12" s="81">
        <v>1095</v>
      </c>
      <c r="E12" s="81">
        <v>5.44</v>
      </c>
      <c r="F12" s="81">
        <v>14.9</v>
      </c>
      <c r="G12" s="81">
        <v>1.7</v>
      </c>
      <c r="H12" s="67">
        <f t="shared" si="5"/>
        <v>1</v>
      </c>
      <c r="I12" s="67">
        <f t="shared" si="6"/>
        <v>10</v>
      </c>
      <c r="J12" s="67">
        <f t="shared" si="7"/>
        <v>2013</v>
      </c>
      <c r="K12" s="2" t="str">
        <f t="shared" si="2"/>
        <v>Fall</v>
      </c>
      <c r="L12" s="3">
        <f t="shared" si="3"/>
        <v>1095</v>
      </c>
      <c r="M12" s="3">
        <f t="shared" si="4"/>
        <v>5.44</v>
      </c>
      <c r="N12" s="3">
        <f t="shared" si="8"/>
        <v>14.9</v>
      </c>
      <c r="O12" s="3">
        <f t="shared" si="9"/>
        <v>1.7</v>
      </c>
      <c r="P12" s="4" t="str">
        <f t="shared" si="10"/>
        <v/>
      </c>
      <c r="Q12" s="4" t="str">
        <f t="shared" si="11"/>
        <v/>
      </c>
      <c r="R12" s="4" t="str">
        <f t="shared" si="12"/>
        <v/>
      </c>
      <c r="S12" s="4" t="str">
        <f t="shared" si="13"/>
        <v/>
      </c>
      <c r="T12" s="5" t="str">
        <f t="shared" si="14"/>
        <v/>
      </c>
      <c r="U12" s="5" t="str">
        <f t="shared" si="15"/>
        <v/>
      </c>
      <c r="V12" s="5" t="str">
        <f t="shared" si="16"/>
        <v/>
      </c>
      <c r="W12" s="5" t="str">
        <f t="shared" si="17"/>
        <v/>
      </c>
      <c r="X12" s="6" t="str">
        <f t="shared" si="18"/>
        <v/>
      </c>
      <c r="Y12" s="6" t="str">
        <f t="shared" si="19"/>
        <v/>
      </c>
      <c r="Z12" s="6" t="str">
        <f t="shared" si="20"/>
        <v/>
      </c>
      <c r="AA12" s="6" t="str">
        <f t="shared" si="21"/>
        <v/>
      </c>
      <c r="AB12" s="7" t="str">
        <f t="shared" si="22"/>
        <v/>
      </c>
      <c r="AC12" s="7" t="str">
        <f t="shared" si="23"/>
        <v/>
      </c>
      <c r="AD12" s="7" t="str">
        <f t="shared" si="24"/>
        <v/>
      </c>
      <c r="AE12" s="7" t="str">
        <f t="shared" si="25"/>
        <v/>
      </c>
      <c r="AF12" s="48" t="str">
        <f t="shared" si="26"/>
        <v/>
      </c>
      <c r="AG12" s="48" t="str">
        <f t="shared" si="27"/>
        <v/>
      </c>
      <c r="AH12" s="48" t="str">
        <f t="shared" si="28"/>
        <v/>
      </c>
      <c r="AI12" s="48" t="str">
        <f t="shared" si="29"/>
        <v/>
      </c>
      <c r="AJ12" s="49" t="str">
        <f t="shared" si="30"/>
        <v/>
      </c>
      <c r="AK12" s="49" t="str">
        <f t="shared" si="31"/>
        <v/>
      </c>
      <c r="AL12" s="49" t="str">
        <f t="shared" si="32"/>
        <v/>
      </c>
      <c r="AM12" s="49" t="str">
        <f t="shared" si="33"/>
        <v/>
      </c>
      <c r="AN12" s="29" t="s">
        <v>28</v>
      </c>
      <c r="AV12" s="8">
        <f>QUARTILE($M$6:$M$435,1)</f>
        <v>7.69</v>
      </c>
      <c r="AW12" s="8">
        <f>QUARTILE($Q$6:$Q$435,1)</f>
        <v>4.68</v>
      </c>
      <c r="AX12" s="8">
        <f>QUARTILE($U$6:$U$435,1)</f>
        <v>4.16</v>
      </c>
      <c r="AY12" s="8">
        <f>QUARTILE($Y$6:$Y$435,1)</f>
        <v>9.1100000000000012</v>
      </c>
      <c r="AZ12" s="8">
        <f>QUARTILE($AC$6:$AC$436,1)</f>
        <v>5.6550000000000002</v>
      </c>
      <c r="BA12" s="8">
        <f>QUARTILE($AG$6:$AG$436,1)</f>
        <v>5.13</v>
      </c>
      <c r="BB12" s="8">
        <f>QUARTILE($AK$6:$AK$436,1)</f>
        <v>7.29</v>
      </c>
      <c r="BC12" s="8"/>
      <c r="BD12" s="29" t="s">
        <v>28</v>
      </c>
      <c r="BE12" s="8"/>
      <c r="BF12" s="8"/>
      <c r="BG12" s="8"/>
      <c r="BH12" s="8"/>
      <c r="BI12" s="8"/>
      <c r="BJ12" s="8"/>
      <c r="BK12" s="8"/>
      <c r="BL12" s="8">
        <f>QUARTILE($O$6:$O$435,1)</f>
        <v>2.605</v>
      </c>
      <c r="BM12" s="8">
        <f>QUARTILE($S$6:$S$435,1)</f>
        <v>0.45</v>
      </c>
      <c r="BN12" s="8">
        <f>QUARTILE($W$6:$W$435,1)</f>
        <v>0.73750000000000004</v>
      </c>
      <c r="BO12" s="8">
        <f>QUARTILE($AA$6:$AA$435,1)</f>
        <v>1.095</v>
      </c>
      <c r="BP12" s="8">
        <f>QUARTILE($AE$6:$AE$436,1)</f>
        <v>0</v>
      </c>
      <c r="BQ12" s="8">
        <f>QUARTILE($AI$6:$AI$436,1)</f>
        <v>0.875</v>
      </c>
      <c r="BR12" s="8">
        <f>QUARTILE($AM$6:$AM$436,1)</f>
        <v>0.78999999999999992</v>
      </c>
      <c r="BU12" s="72" t="s">
        <v>15</v>
      </c>
      <c r="BV12" s="68">
        <v>2</v>
      </c>
      <c r="BW12" s="71"/>
      <c r="DP12" s="44" t="s">
        <v>15</v>
      </c>
      <c r="DQ12" s="45">
        <v>2</v>
      </c>
      <c r="DR12" s="46"/>
      <c r="DS12" s="44"/>
    </row>
    <row r="13" spans="1:123" ht="12.75" thickBot="1" x14ac:dyDescent="0.25">
      <c r="A13" s="82">
        <v>41480</v>
      </c>
      <c r="B13" s="81" t="s">
        <v>7</v>
      </c>
      <c r="C13" s="81" t="s">
        <v>8</v>
      </c>
      <c r="D13" s="81">
        <v>874</v>
      </c>
      <c r="E13" s="81">
        <v>9.33</v>
      </c>
      <c r="F13" s="81">
        <v>19.2</v>
      </c>
      <c r="G13" s="81">
        <v>10</v>
      </c>
      <c r="H13" s="67">
        <f t="shared" si="5"/>
        <v>1</v>
      </c>
      <c r="I13" s="67">
        <f t="shared" si="6"/>
        <v>7</v>
      </c>
      <c r="J13" s="67">
        <f t="shared" si="7"/>
        <v>2013</v>
      </c>
      <c r="K13" s="2" t="str">
        <f t="shared" si="2"/>
        <v>Summer</v>
      </c>
      <c r="L13" s="3">
        <f t="shared" si="3"/>
        <v>874</v>
      </c>
      <c r="M13" s="3">
        <f t="shared" si="4"/>
        <v>9.33</v>
      </c>
      <c r="N13" s="3">
        <f t="shared" si="8"/>
        <v>19.2</v>
      </c>
      <c r="O13" s="3">
        <f t="shared" si="9"/>
        <v>10</v>
      </c>
      <c r="P13" s="4" t="str">
        <f t="shared" si="10"/>
        <v/>
      </c>
      <c r="Q13" s="4" t="str">
        <f t="shared" si="11"/>
        <v/>
      </c>
      <c r="R13" s="4" t="str">
        <f t="shared" si="12"/>
        <v/>
      </c>
      <c r="S13" s="4" t="str">
        <f t="shared" si="13"/>
        <v/>
      </c>
      <c r="T13" s="5" t="str">
        <f t="shared" si="14"/>
        <v/>
      </c>
      <c r="U13" s="5" t="str">
        <f t="shared" si="15"/>
        <v/>
      </c>
      <c r="V13" s="5" t="str">
        <f t="shared" si="16"/>
        <v/>
      </c>
      <c r="W13" s="5" t="str">
        <f t="shared" si="17"/>
        <v/>
      </c>
      <c r="X13" s="6" t="str">
        <f t="shared" si="18"/>
        <v/>
      </c>
      <c r="Y13" s="6" t="str">
        <f t="shared" si="19"/>
        <v/>
      </c>
      <c r="Z13" s="6" t="str">
        <f t="shared" si="20"/>
        <v/>
      </c>
      <c r="AA13" s="6" t="str">
        <f t="shared" si="21"/>
        <v/>
      </c>
      <c r="AB13" s="7" t="str">
        <f t="shared" si="22"/>
        <v/>
      </c>
      <c r="AC13" s="7" t="str">
        <f t="shared" si="23"/>
        <v/>
      </c>
      <c r="AD13" s="7" t="str">
        <f t="shared" si="24"/>
        <v/>
      </c>
      <c r="AE13" s="7" t="str">
        <f t="shared" si="25"/>
        <v/>
      </c>
      <c r="AF13" s="48" t="str">
        <f t="shared" si="26"/>
        <v/>
      </c>
      <c r="AG13" s="48" t="str">
        <f t="shared" si="27"/>
        <v/>
      </c>
      <c r="AH13" s="48" t="str">
        <f t="shared" si="28"/>
        <v/>
      </c>
      <c r="AI13" s="48" t="str">
        <f t="shared" si="29"/>
        <v/>
      </c>
      <c r="AJ13" s="49" t="str">
        <f t="shared" si="30"/>
        <v/>
      </c>
      <c r="AK13" s="49" t="str">
        <f t="shared" si="31"/>
        <v/>
      </c>
      <c r="AL13" s="49" t="str">
        <f t="shared" si="32"/>
        <v/>
      </c>
      <c r="AM13" s="49" t="str">
        <f t="shared" si="33"/>
        <v/>
      </c>
      <c r="AN13" s="29" t="s">
        <v>29</v>
      </c>
      <c r="AV13" s="8">
        <f>MIN($M$6:$M$435)</f>
        <v>4.43</v>
      </c>
      <c r="AW13" s="8">
        <f>MIN(Q6:Q435)</f>
        <v>0.69</v>
      </c>
      <c r="AX13" s="8">
        <f>MIN(U6:U435)</f>
        <v>1.06</v>
      </c>
      <c r="AY13" s="8">
        <f>MIN(Y6:Y435)</f>
        <v>3.63</v>
      </c>
      <c r="AZ13" s="8">
        <f>MIN(AC6:AC436)</f>
        <v>0.83</v>
      </c>
      <c r="BA13" s="8">
        <f>MIN(AG6:AG436)</f>
        <v>1.38</v>
      </c>
      <c r="BB13" s="8">
        <f>MIN(AK6:AK436)</f>
        <v>1.26</v>
      </c>
      <c r="BC13" s="8"/>
      <c r="BD13" s="29" t="s">
        <v>29</v>
      </c>
      <c r="BE13" s="8"/>
      <c r="BF13" s="8"/>
      <c r="BG13" s="8"/>
      <c r="BH13" s="8"/>
      <c r="BI13" s="8"/>
      <c r="BJ13" s="8"/>
      <c r="BK13" s="8"/>
      <c r="BL13" s="8">
        <f>MIN($O$6:$O$435)</f>
        <v>0.4</v>
      </c>
      <c r="BM13" s="8">
        <f>MIN($S$6:$S$435)</f>
        <v>0</v>
      </c>
      <c r="BN13" s="8">
        <f>MIN($W$6:$W$435)</f>
        <v>0</v>
      </c>
      <c r="BO13" s="8">
        <f>MIN($AA$6:$AA$435)</f>
        <v>0</v>
      </c>
      <c r="BP13" s="8">
        <f>MIN($AE$6:$AE$436)</f>
        <v>0</v>
      </c>
      <c r="BQ13" s="8">
        <f>MIN($AI$6:$AI$436)</f>
        <v>0</v>
      </c>
      <c r="BR13" s="8">
        <f>MIN($AM$6:$AM$436)</f>
        <v>0.23</v>
      </c>
      <c r="BU13" s="72" t="s">
        <v>18</v>
      </c>
      <c r="BV13" s="68">
        <v>1</v>
      </c>
      <c r="BW13" s="71"/>
      <c r="DP13" s="44" t="s">
        <v>18</v>
      </c>
      <c r="DQ13" s="45">
        <v>1</v>
      </c>
      <c r="DR13" s="46"/>
      <c r="DS13" s="44"/>
    </row>
    <row r="14" spans="1:123" ht="12.75" thickBot="1" x14ac:dyDescent="0.25">
      <c r="A14" s="82">
        <v>41391</v>
      </c>
      <c r="B14" s="81" t="s">
        <v>7</v>
      </c>
      <c r="C14" s="81" t="s">
        <v>8</v>
      </c>
      <c r="D14" s="81">
        <v>1251</v>
      </c>
      <c r="E14" s="81">
        <v>11.06</v>
      </c>
      <c r="F14" s="81">
        <v>10.199999999999999</v>
      </c>
      <c r="G14" s="81">
        <v>15.6</v>
      </c>
      <c r="H14" s="67">
        <f t="shared" si="5"/>
        <v>1</v>
      </c>
      <c r="I14" s="67">
        <f t="shared" si="6"/>
        <v>4</v>
      </c>
      <c r="J14" s="67">
        <f t="shared" si="7"/>
        <v>2013</v>
      </c>
      <c r="K14" s="2" t="str">
        <f t="shared" si="2"/>
        <v>Spring</v>
      </c>
      <c r="L14" s="3">
        <f t="shared" si="3"/>
        <v>1251</v>
      </c>
      <c r="M14" s="3">
        <f t="shared" si="4"/>
        <v>11.06</v>
      </c>
      <c r="N14" s="3">
        <f t="shared" si="8"/>
        <v>10.199999999999999</v>
      </c>
      <c r="O14" s="3">
        <f t="shared" si="9"/>
        <v>15.6</v>
      </c>
      <c r="P14" s="4" t="str">
        <f t="shared" si="10"/>
        <v/>
      </c>
      <c r="Q14" s="4" t="str">
        <f t="shared" si="11"/>
        <v/>
      </c>
      <c r="R14" s="4" t="str">
        <f t="shared" si="12"/>
        <v/>
      </c>
      <c r="S14" s="4" t="str">
        <f t="shared" si="13"/>
        <v/>
      </c>
      <c r="T14" s="5" t="str">
        <f t="shared" si="14"/>
        <v/>
      </c>
      <c r="U14" s="5" t="str">
        <f t="shared" si="15"/>
        <v/>
      </c>
      <c r="V14" s="5" t="str">
        <f t="shared" si="16"/>
        <v/>
      </c>
      <c r="W14" s="5" t="str">
        <f t="shared" si="17"/>
        <v/>
      </c>
      <c r="X14" s="6" t="str">
        <f t="shared" si="18"/>
        <v/>
      </c>
      <c r="Y14" s="6" t="str">
        <f t="shared" si="19"/>
        <v/>
      </c>
      <c r="Z14" s="6" t="str">
        <f t="shared" si="20"/>
        <v/>
      </c>
      <c r="AA14" s="6" t="str">
        <f t="shared" si="21"/>
        <v/>
      </c>
      <c r="AB14" s="7" t="str">
        <f t="shared" si="22"/>
        <v/>
      </c>
      <c r="AC14" s="7" t="str">
        <f t="shared" si="23"/>
        <v/>
      </c>
      <c r="AD14" s="7" t="str">
        <f t="shared" si="24"/>
        <v/>
      </c>
      <c r="AE14" s="7" t="str">
        <f t="shared" si="25"/>
        <v/>
      </c>
      <c r="AF14" s="48" t="str">
        <f t="shared" si="26"/>
        <v/>
      </c>
      <c r="AG14" s="48" t="str">
        <f t="shared" si="27"/>
        <v/>
      </c>
      <c r="AH14" s="48" t="str">
        <f t="shared" si="28"/>
        <v/>
      </c>
      <c r="AI14" s="48" t="str">
        <f t="shared" si="29"/>
        <v/>
      </c>
      <c r="AJ14" s="49" t="str">
        <f t="shared" si="30"/>
        <v/>
      </c>
      <c r="AK14" s="49" t="str">
        <f t="shared" si="31"/>
        <v/>
      </c>
      <c r="AL14" s="49" t="str">
        <f t="shared" si="32"/>
        <v/>
      </c>
      <c r="AM14" s="49" t="str">
        <f t="shared" si="33"/>
        <v/>
      </c>
      <c r="AN14" s="29" t="s">
        <v>25</v>
      </c>
      <c r="AV14" s="8">
        <f>MEDIAN(M9:M435)</f>
        <v>10.17</v>
      </c>
      <c r="AW14" s="8">
        <f>MEDIAN(Q9:Q435)</f>
        <v>6.4</v>
      </c>
      <c r="AX14" s="8">
        <f>MEDIAN(U9:U435)</f>
        <v>8.09</v>
      </c>
      <c r="AY14" s="8">
        <f>MEDIAN(Y9:Y435)</f>
        <v>10.335000000000001</v>
      </c>
      <c r="AZ14" s="8">
        <f>MEDIAN(AC9:AC436)</f>
        <v>8</v>
      </c>
      <c r="BA14" s="8">
        <f>MEDIAN(AG9:AG436)</f>
        <v>7.96</v>
      </c>
      <c r="BB14" s="8">
        <f>MEDIAN(AK9:AK436)</f>
        <v>8.6850000000000005</v>
      </c>
      <c r="BC14" s="8"/>
      <c r="BD14" s="29" t="s">
        <v>25</v>
      </c>
      <c r="BE14" s="8"/>
      <c r="BF14" s="8"/>
      <c r="BG14" s="8"/>
      <c r="BH14" s="8"/>
      <c r="BI14" s="8"/>
      <c r="BJ14" s="8"/>
      <c r="BK14" s="8"/>
      <c r="BL14" s="8">
        <f>MEDIAN($O$6:$O$435)</f>
        <v>4.75</v>
      </c>
      <c r="BM14" s="8">
        <f>MEDIAN($S$6:$S$435)</f>
        <v>1.1000000000000001</v>
      </c>
      <c r="BN14" s="8">
        <f>MEDIAN($W$6:$W$435)</f>
        <v>3.5949999999999998</v>
      </c>
      <c r="BO14" s="8">
        <f>MEDIAN($AA$6:$AA$436)</f>
        <v>7.61</v>
      </c>
      <c r="BP14" s="8">
        <f>MEDIAN($AE$6:$AE$436)</f>
        <v>0</v>
      </c>
      <c r="BQ14" s="8">
        <f>MEDIAN($AI$6:$AI$436)</f>
        <v>6.65</v>
      </c>
      <c r="BR14" s="8">
        <f>MEDIAN($AM$6:$AM$436)</f>
        <v>1.51</v>
      </c>
      <c r="BU14" s="72" t="s">
        <v>20</v>
      </c>
      <c r="BV14" s="68">
        <v>2</v>
      </c>
      <c r="BW14" s="71"/>
      <c r="DP14" s="44" t="s">
        <v>20</v>
      </c>
      <c r="DQ14" s="45">
        <v>2</v>
      </c>
      <c r="DR14" s="46"/>
      <c r="DS14" s="44"/>
    </row>
    <row r="15" spans="1:123" ht="12.75" thickBot="1" x14ac:dyDescent="0.25">
      <c r="A15" s="82">
        <v>41188</v>
      </c>
      <c r="B15" s="81" t="s">
        <v>7</v>
      </c>
      <c r="C15" s="81" t="s">
        <v>8</v>
      </c>
      <c r="D15" s="81">
        <v>1496</v>
      </c>
      <c r="E15" s="81" t="s">
        <v>77</v>
      </c>
      <c r="F15" s="81">
        <v>7.6</v>
      </c>
      <c r="G15" s="81" t="s">
        <v>3</v>
      </c>
      <c r="H15" s="67">
        <f t="shared" si="5"/>
        <v>1</v>
      </c>
      <c r="I15" s="67">
        <f t="shared" si="6"/>
        <v>10</v>
      </c>
      <c r="J15" s="67">
        <f t="shared" si="7"/>
        <v>2012</v>
      </c>
      <c r="K15" s="2" t="str">
        <f t="shared" si="2"/>
        <v>Fall</v>
      </c>
      <c r="L15" s="3">
        <f t="shared" si="3"/>
        <v>1496</v>
      </c>
      <c r="M15" s="3" t="str">
        <f t="shared" si="4"/>
        <v>AD</v>
      </c>
      <c r="N15" s="3">
        <f t="shared" si="8"/>
        <v>7.6</v>
      </c>
      <c r="O15" s="3" t="str">
        <f t="shared" si="9"/>
        <v>ns</v>
      </c>
      <c r="P15" s="4" t="str">
        <f t="shared" si="10"/>
        <v/>
      </c>
      <c r="Q15" s="4" t="str">
        <f t="shared" si="11"/>
        <v/>
      </c>
      <c r="R15" s="4" t="str">
        <f t="shared" si="12"/>
        <v/>
      </c>
      <c r="S15" s="4" t="str">
        <f t="shared" si="13"/>
        <v/>
      </c>
      <c r="T15" s="5" t="str">
        <f t="shared" si="14"/>
        <v/>
      </c>
      <c r="U15" s="5" t="str">
        <f t="shared" si="15"/>
        <v/>
      </c>
      <c r="V15" s="5" t="str">
        <f t="shared" si="16"/>
        <v/>
      </c>
      <c r="W15" s="5" t="str">
        <f t="shared" si="17"/>
        <v/>
      </c>
      <c r="X15" s="6" t="str">
        <f t="shared" si="18"/>
        <v/>
      </c>
      <c r="Y15" s="6" t="str">
        <f t="shared" si="19"/>
        <v/>
      </c>
      <c r="Z15" s="6" t="str">
        <f t="shared" si="20"/>
        <v/>
      </c>
      <c r="AA15" s="6" t="str">
        <f t="shared" si="21"/>
        <v/>
      </c>
      <c r="AB15" s="7" t="str">
        <f t="shared" si="22"/>
        <v/>
      </c>
      <c r="AC15" s="7" t="str">
        <f t="shared" si="23"/>
        <v/>
      </c>
      <c r="AD15" s="7" t="str">
        <f t="shared" si="24"/>
        <v/>
      </c>
      <c r="AE15" s="7" t="str">
        <f t="shared" si="25"/>
        <v/>
      </c>
      <c r="AF15" s="48" t="str">
        <f>IF($C15="Dutchman Creek",IF(LEFT($D15,1)="&lt;",VALUE(MID($D15,2,4)),IF(LEFT($D15,1)="&gt;",VALUE(MID($D15,2,4)),$D15)),"")</f>
        <v/>
      </c>
      <c r="AG15" s="48" t="str">
        <f t="shared" si="27"/>
        <v/>
      </c>
      <c r="AH15" s="48" t="str">
        <f t="shared" si="28"/>
        <v/>
      </c>
      <c r="AI15" s="48" t="str">
        <f t="shared" si="29"/>
        <v/>
      </c>
      <c r="AJ15" s="49" t="str">
        <f>IF($C15="Trout Creek",IF(LEFT($D15,1)="&lt;",VALUE(MID($D15,2,4)),IF(LEFT($D15,1)="&gt;",VALUE(MID($D15,2,4)),$D15)),"")</f>
        <v/>
      </c>
      <c r="AK15" s="49" t="str">
        <f t="shared" si="31"/>
        <v/>
      </c>
      <c r="AL15" s="49" t="str">
        <f t="shared" si="32"/>
        <v/>
      </c>
      <c r="AM15" s="49" t="str">
        <f t="shared" si="33"/>
        <v/>
      </c>
      <c r="AN15" s="29" t="s">
        <v>26</v>
      </c>
      <c r="AV15" s="8">
        <f>MAX(M6:M435)</f>
        <v>18.23</v>
      </c>
      <c r="AW15" s="8">
        <f>MAX(Q6:Q435)</f>
        <v>15.33</v>
      </c>
      <c r="AX15" s="8">
        <f>MAX(U6:U435)</f>
        <v>15.4</v>
      </c>
      <c r="AY15" s="8">
        <f>MAX(Y6:Y435)</f>
        <v>18</v>
      </c>
      <c r="AZ15" s="8">
        <f>MAX(AC6:AC436)</f>
        <v>18.09</v>
      </c>
      <c r="BA15" s="8">
        <f>MAX(AG6:AG436)</f>
        <v>15.12</v>
      </c>
      <c r="BB15" s="8">
        <f>MAX(AK6:AK436)</f>
        <v>10.61</v>
      </c>
      <c r="BC15" s="8"/>
      <c r="BD15" s="29" t="s">
        <v>26</v>
      </c>
      <c r="BE15" s="8"/>
      <c r="BF15" s="8"/>
      <c r="BG15" s="8"/>
      <c r="BH15" s="8"/>
      <c r="BI15" s="8"/>
      <c r="BJ15" s="8"/>
      <c r="BK15" s="8"/>
      <c r="BL15" s="8">
        <f>MAX($O$6:$O$435)</f>
        <v>109.1</v>
      </c>
      <c r="BM15" s="8">
        <f>MAX($S$6:$S$435)</f>
        <v>29.2</v>
      </c>
      <c r="BN15" s="8">
        <f>MAX($W$6:$W$435)</f>
        <v>64.7</v>
      </c>
      <c r="BO15" s="8">
        <f>MAX($AA$6:$AA$435)</f>
        <v>213.5</v>
      </c>
      <c r="BP15" s="8">
        <f>MAX($AE$6:$AE$436)</f>
        <v>15.9</v>
      </c>
      <c r="BQ15" s="8">
        <f>MAX($AI$6:$AI$436)</f>
        <v>65.599999999999994</v>
      </c>
      <c r="BR15" s="8">
        <f>MAX($AM$6:$AM$436)</f>
        <v>80.900000000000006</v>
      </c>
      <c r="BU15" s="72" t="s">
        <v>21</v>
      </c>
      <c r="BV15" s="68">
        <v>1</v>
      </c>
      <c r="BW15" s="71"/>
      <c r="DP15" s="44" t="s">
        <v>21</v>
      </c>
      <c r="DQ15" s="45">
        <v>1</v>
      </c>
      <c r="DR15" s="46"/>
      <c r="DS15" s="44"/>
    </row>
    <row r="16" spans="1:123" ht="12.75" thickBot="1" x14ac:dyDescent="0.25">
      <c r="A16" s="82">
        <v>41122</v>
      </c>
      <c r="B16" s="81" t="s">
        <v>7</v>
      </c>
      <c r="C16" s="81" t="s">
        <v>8</v>
      </c>
      <c r="D16" s="81">
        <v>771</v>
      </c>
      <c r="E16" s="81">
        <v>7.73</v>
      </c>
      <c r="F16" s="81">
        <v>22.4</v>
      </c>
      <c r="G16" s="81">
        <v>7.7</v>
      </c>
      <c r="H16" s="67">
        <f t="shared" si="5"/>
        <v>1</v>
      </c>
      <c r="I16" s="67">
        <f t="shared" si="6"/>
        <v>8</v>
      </c>
      <c r="J16" s="67">
        <f t="shared" si="7"/>
        <v>2012</v>
      </c>
      <c r="K16" s="2" t="str">
        <f t="shared" si="2"/>
        <v>Summer</v>
      </c>
      <c r="L16" s="3">
        <f t="shared" si="3"/>
        <v>771</v>
      </c>
      <c r="M16" s="3">
        <f t="shared" si="4"/>
        <v>7.73</v>
      </c>
      <c r="N16" s="3">
        <f t="shared" si="8"/>
        <v>22.4</v>
      </c>
      <c r="O16" s="3">
        <f t="shared" si="9"/>
        <v>7.7</v>
      </c>
      <c r="P16" s="4" t="str">
        <f t="shared" si="10"/>
        <v/>
      </c>
      <c r="Q16" s="4" t="str">
        <f t="shared" si="11"/>
        <v/>
      </c>
      <c r="R16" s="4" t="str">
        <f t="shared" si="12"/>
        <v/>
      </c>
      <c r="S16" s="4" t="str">
        <f t="shared" si="13"/>
        <v/>
      </c>
      <c r="T16" s="5" t="str">
        <f t="shared" si="14"/>
        <v/>
      </c>
      <c r="U16" s="5" t="str">
        <f t="shared" si="15"/>
        <v/>
      </c>
      <c r="V16" s="5" t="str">
        <f t="shared" si="16"/>
        <v/>
      </c>
      <c r="W16" s="5" t="str">
        <f t="shared" si="17"/>
        <v/>
      </c>
      <c r="X16" s="6" t="str">
        <f t="shared" si="18"/>
        <v/>
      </c>
      <c r="Y16" s="6" t="str">
        <f t="shared" si="19"/>
        <v/>
      </c>
      <c r="Z16" s="6" t="str">
        <f t="shared" si="20"/>
        <v/>
      </c>
      <c r="AA16" s="6" t="str">
        <f t="shared" si="21"/>
        <v/>
      </c>
      <c r="AB16" s="7" t="str">
        <f t="shared" si="22"/>
        <v/>
      </c>
      <c r="AC16" s="7" t="str">
        <f t="shared" si="23"/>
        <v/>
      </c>
      <c r="AD16" s="7" t="str">
        <f t="shared" si="24"/>
        <v/>
      </c>
      <c r="AE16" s="7" t="str">
        <f t="shared" si="25"/>
        <v/>
      </c>
      <c r="AF16" s="48" t="str">
        <f t="shared" ref="AF16:AF79" si="34">IF($C16="Dutchman Creek",IF(LEFT($D16,1)="&lt;",VALUE(MID($D16,2,4)),IF(LEFT($D16,1)="&gt;",VALUE(MID($D16,2,4)),$D16)),"")</f>
        <v/>
      </c>
      <c r="AG16" s="48" t="str">
        <f t="shared" si="27"/>
        <v/>
      </c>
      <c r="AH16" s="48" t="str">
        <f t="shared" si="28"/>
        <v/>
      </c>
      <c r="AI16" s="48" t="str">
        <f t="shared" si="29"/>
        <v/>
      </c>
      <c r="AJ16" s="49" t="str">
        <f t="shared" ref="AJ16:AJ79" si="35">IF($C16="Trout Creek",IF(LEFT($D16,1)="&lt;",VALUE(MID($D16,2,4)),IF(LEFT($D16,1)="&gt;",VALUE(MID($D16,2,4)),$D16)),"")</f>
        <v/>
      </c>
      <c r="AK16" s="49" t="str">
        <f t="shared" si="31"/>
        <v/>
      </c>
      <c r="AL16" s="49" t="str">
        <f t="shared" si="32"/>
        <v/>
      </c>
      <c r="AM16" s="49" t="str">
        <f t="shared" si="33"/>
        <v/>
      </c>
      <c r="AN16" s="29" t="s">
        <v>27</v>
      </c>
      <c r="AV16" s="8">
        <f>QUARTILE(M6:M435,3)</f>
        <v>12.06</v>
      </c>
      <c r="AW16" s="8">
        <f>QUARTILE(Q6:Q435,3)</f>
        <v>9.1675000000000004</v>
      </c>
      <c r="AX16" s="8">
        <f>QUARTILE(U6:U435,3)</f>
        <v>10.9</v>
      </c>
      <c r="AY16" s="8">
        <f>QUARTILE(Y6:Y435,3)</f>
        <v>12.355</v>
      </c>
      <c r="AZ16" s="8">
        <f>QUARTILE(AC6:AC436,3)</f>
        <v>10.355</v>
      </c>
      <c r="BA16" s="8">
        <f>QUARTILE(AG6:AG436,3)</f>
        <v>8.58</v>
      </c>
      <c r="BB16" s="8">
        <f>QUARTILE(AK6:AK436,3)</f>
        <v>9.7550000000000008</v>
      </c>
      <c r="BC16" s="8"/>
      <c r="BD16" s="29" t="s">
        <v>27</v>
      </c>
      <c r="BE16" s="8"/>
      <c r="BF16" s="8"/>
      <c r="BG16" s="8"/>
      <c r="BH16" s="8"/>
      <c r="BI16" s="8"/>
      <c r="BJ16" s="8"/>
      <c r="BK16" s="8"/>
      <c r="BL16" s="8">
        <f>QUARTILE($O$6:$O$435,3)</f>
        <v>10.225000000000001</v>
      </c>
      <c r="BM16" s="8">
        <f>QUARTILE($S$6:$S$435,3)</f>
        <v>2.8</v>
      </c>
      <c r="BN16" s="8">
        <f>QUARTILE($W$6:$W$435,3)</f>
        <v>10.475</v>
      </c>
      <c r="BO16" s="8">
        <f>QUARTILE($AA$6:$AA$435,3)</f>
        <v>42.55</v>
      </c>
      <c r="BP16" s="8">
        <f>QUARTILE($AE$6:$AE$436,3)</f>
        <v>1.3774999999999999</v>
      </c>
      <c r="BQ16" s="8">
        <f>QUARTILE($AI$6:$AI$436,3)</f>
        <v>16.425000000000001</v>
      </c>
      <c r="BR16" s="8">
        <f>QUARTILE($AM$6:$AM$436,3)</f>
        <v>17.824999999999999</v>
      </c>
      <c r="BU16" s="72" t="s">
        <v>23</v>
      </c>
      <c r="BV16" s="68">
        <v>2</v>
      </c>
      <c r="BW16" s="71"/>
      <c r="DP16" s="44" t="s">
        <v>23</v>
      </c>
      <c r="DQ16" s="45">
        <v>2</v>
      </c>
      <c r="DR16" s="46"/>
      <c r="DS16" s="44"/>
    </row>
    <row r="17" spans="1:123" ht="12.75" thickBot="1" x14ac:dyDescent="0.25">
      <c r="A17" s="82">
        <v>41033</v>
      </c>
      <c r="B17" s="81" t="s">
        <v>7</v>
      </c>
      <c r="C17" s="81" t="s">
        <v>8</v>
      </c>
      <c r="D17" s="81">
        <v>726</v>
      </c>
      <c r="E17" s="81">
        <v>7.83</v>
      </c>
      <c r="F17" s="81">
        <v>16.3</v>
      </c>
      <c r="G17" s="81" t="s">
        <v>3</v>
      </c>
      <c r="H17" s="67">
        <f t="shared" si="5"/>
        <v>1</v>
      </c>
      <c r="I17" s="67">
        <f t="shared" si="6"/>
        <v>5</v>
      </c>
      <c r="J17" s="67">
        <f t="shared" si="7"/>
        <v>2012</v>
      </c>
      <c r="K17" s="2" t="str">
        <f t="shared" si="2"/>
        <v>Spring</v>
      </c>
      <c r="L17" s="3">
        <f t="shared" si="3"/>
        <v>726</v>
      </c>
      <c r="M17" s="3">
        <f t="shared" si="4"/>
        <v>7.83</v>
      </c>
      <c r="N17" s="3">
        <f t="shared" si="8"/>
        <v>16.3</v>
      </c>
      <c r="O17" s="3" t="str">
        <f t="shared" si="9"/>
        <v>ns</v>
      </c>
      <c r="P17" s="4" t="str">
        <f t="shared" si="10"/>
        <v/>
      </c>
      <c r="Q17" s="4" t="str">
        <f t="shared" si="11"/>
        <v/>
      </c>
      <c r="R17" s="4" t="str">
        <f t="shared" si="12"/>
        <v/>
      </c>
      <c r="S17" s="4" t="str">
        <f t="shared" si="13"/>
        <v/>
      </c>
      <c r="T17" s="5" t="str">
        <f t="shared" si="14"/>
        <v/>
      </c>
      <c r="U17" s="5" t="str">
        <f t="shared" si="15"/>
        <v/>
      </c>
      <c r="V17" s="5" t="str">
        <f t="shared" si="16"/>
        <v/>
      </c>
      <c r="W17" s="5" t="str">
        <f t="shared" si="17"/>
        <v/>
      </c>
      <c r="X17" s="6" t="str">
        <f t="shared" si="18"/>
        <v/>
      </c>
      <c r="Y17" s="6" t="str">
        <f t="shared" si="19"/>
        <v/>
      </c>
      <c r="Z17" s="6" t="str">
        <f t="shared" si="20"/>
        <v/>
      </c>
      <c r="AA17" s="6" t="str">
        <f t="shared" si="21"/>
        <v/>
      </c>
      <c r="AB17" s="7" t="str">
        <f t="shared" si="22"/>
        <v/>
      </c>
      <c r="AC17" s="7" t="str">
        <f t="shared" si="23"/>
        <v/>
      </c>
      <c r="AD17" s="7" t="str">
        <f t="shared" si="24"/>
        <v/>
      </c>
      <c r="AE17" s="7" t="str">
        <f t="shared" si="25"/>
        <v/>
      </c>
      <c r="AF17" s="48" t="str">
        <f t="shared" si="34"/>
        <v/>
      </c>
      <c r="AG17" s="48" t="str">
        <f t="shared" si="27"/>
        <v/>
      </c>
      <c r="AH17" s="48" t="str">
        <f t="shared" si="28"/>
        <v/>
      </c>
      <c r="AI17" s="48" t="str">
        <f t="shared" si="29"/>
        <v/>
      </c>
      <c r="AJ17" s="49" t="str">
        <f t="shared" si="35"/>
        <v/>
      </c>
      <c r="AK17" s="49" t="str">
        <f t="shared" si="31"/>
        <v/>
      </c>
      <c r="AL17" s="49" t="str">
        <f t="shared" si="32"/>
        <v/>
      </c>
      <c r="AM17" s="49" t="str">
        <f t="shared" si="33"/>
        <v/>
      </c>
      <c r="AN17" s="8" t="s">
        <v>43</v>
      </c>
      <c r="AV17" s="8">
        <f>COUNT(M6:M435)</f>
        <v>69</v>
      </c>
      <c r="AW17" s="8">
        <f>COUNT(Q6:Q435)</f>
        <v>48</v>
      </c>
      <c r="AX17" s="8">
        <f>COUNT(U6:U435)</f>
        <v>49</v>
      </c>
      <c r="AY17" s="8">
        <f>COUNT(Y6:Y435)</f>
        <v>72</v>
      </c>
      <c r="AZ17" s="8">
        <f>COUNT(AC6:AC436)</f>
        <v>59</v>
      </c>
      <c r="BA17" s="8">
        <f>COUNT(AG6:AG436)</f>
        <v>25</v>
      </c>
      <c r="BB17" s="8">
        <f>COUNT(AK6:AK436)</f>
        <v>14</v>
      </c>
      <c r="BC17" s="8"/>
      <c r="BD17" s="8" t="s">
        <v>43</v>
      </c>
      <c r="BE17" s="8"/>
      <c r="BF17" s="8"/>
      <c r="BG17" s="8"/>
      <c r="BH17" s="8"/>
      <c r="BI17" s="8"/>
      <c r="BJ17" s="8"/>
      <c r="BK17" s="8"/>
      <c r="BL17" s="8">
        <f>COUNT($O$6:$O$435)</f>
        <v>66</v>
      </c>
      <c r="BM17" s="8">
        <f>COUNT($S$6:$S$435)</f>
        <v>49</v>
      </c>
      <c r="BN17" s="8">
        <f>COUNT($W$6:$W$435)</f>
        <v>56</v>
      </c>
      <c r="BO17" s="8">
        <f>COUNT($AA$6:$AA$435)</f>
        <v>62</v>
      </c>
      <c r="BP17" s="8">
        <f>COUNT($AE$6:$AE$436)</f>
        <v>30</v>
      </c>
      <c r="BQ17" s="8">
        <f>COUNT($AI$6:$AI$436)</f>
        <v>26</v>
      </c>
      <c r="BR17" s="8">
        <f>COUNT($AM$6:$AM$436)</f>
        <v>20</v>
      </c>
      <c r="BU17" s="72" t="s">
        <v>61</v>
      </c>
      <c r="BV17" s="68">
        <v>2</v>
      </c>
      <c r="BW17" s="71"/>
      <c r="DP17" s="44" t="s">
        <v>61</v>
      </c>
      <c r="DQ17" s="45">
        <v>2</v>
      </c>
      <c r="DR17" s="46"/>
      <c r="DS17" s="44"/>
    </row>
    <row r="18" spans="1:123" ht="12.75" thickBot="1" x14ac:dyDescent="0.25">
      <c r="A18" s="82">
        <v>40823</v>
      </c>
      <c r="B18" s="81" t="s">
        <v>7</v>
      </c>
      <c r="C18" s="81" t="s">
        <v>8</v>
      </c>
      <c r="D18" s="81">
        <v>981</v>
      </c>
      <c r="E18" s="81">
        <v>8.17</v>
      </c>
      <c r="F18" s="81">
        <v>16</v>
      </c>
      <c r="G18" s="81">
        <v>6.25</v>
      </c>
      <c r="H18" s="67">
        <f t="shared" si="5"/>
        <v>1</v>
      </c>
      <c r="I18" s="67">
        <f t="shared" si="6"/>
        <v>10</v>
      </c>
      <c r="J18" s="67">
        <f t="shared" si="7"/>
        <v>2011</v>
      </c>
      <c r="K18" s="2" t="str">
        <f t="shared" si="2"/>
        <v>Fall</v>
      </c>
      <c r="L18" s="3">
        <f t="shared" si="3"/>
        <v>981</v>
      </c>
      <c r="M18" s="3">
        <f t="shared" si="4"/>
        <v>8.17</v>
      </c>
      <c r="N18" s="3">
        <f t="shared" si="8"/>
        <v>16</v>
      </c>
      <c r="O18" s="3">
        <f t="shared" si="9"/>
        <v>6.25</v>
      </c>
      <c r="P18" s="4" t="str">
        <f t="shared" si="10"/>
        <v/>
      </c>
      <c r="Q18" s="4" t="str">
        <f t="shared" si="11"/>
        <v/>
      </c>
      <c r="R18" s="4" t="str">
        <f t="shared" si="12"/>
        <v/>
      </c>
      <c r="S18" s="4" t="str">
        <f t="shared" si="13"/>
        <v/>
      </c>
      <c r="T18" s="5" t="str">
        <f t="shared" si="14"/>
        <v/>
      </c>
      <c r="U18" s="5" t="str">
        <f t="shared" si="15"/>
        <v/>
      </c>
      <c r="V18" s="5" t="str">
        <f t="shared" si="16"/>
        <v/>
      </c>
      <c r="W18" s="5" t="str">
        <f t="shared" si="17"/>
        <v/>
      </c>
      <c r="X18" s="6" t="str">
        <f t="shared" si="18"/>
        <v/>
      </c>
      <c r="Y18" s="6" t="str">
        <f t="shared" si="19"/>
        <v/>
      </c>
      <c r="Z18" s="6" t="str">
        <f t="shared" si="20"/>
        <v/>
      </c>
      <c r="AA18" s="6" t="str">
        <f t="shared" si="21"/>
        <v/>
      </c>
      <c r="AB18" s="7" t="str">
        <f t="shared" si="22"/>
        <v/>
      </c>
      <c r="AC18" s="7" t="str">
        <f t="shared" si="23"/>
        <v/>
      </c>
      <c r="AD18" s="7" t="str">
        <f t="shared" si="24"/>
        <v/>
      </c>
      <c r="AE18" s="7" t="str">
        <f t="shared" si="25"/>
        <v/>
      </c>
      <c r="AF18" s="48" t="str">
        <f t="shared" si="34"/>
        <v/>
      </c>
      <c r="AG18" s="48" t="str">
        <f t="shared" si="27"/>
        <v/>
      </c>
      <c r="AH18" s="48" t="str">
        <f t="shared" si="28"/>
        <v/>
      </c>
      <c r="AI18" s="48" t="str">
        <f t="shared" si="29"/>
        <v/>
      </c>
      <c r="AJ18" s="49" t="str">
        <f t="shared" si="35"/>
        <v/>
      </c>
      <c r="AK18" s="49" t="str">
        <f t="shared" si="31"/>
        <v/>
      </c>
      <c r="AL18" s="49" t="str">
        <f t="shared" si="32"/>
        <v/>
      </c>
      <c r="AM18" s="49" t="str">
        <f t="shared" si="33"/>
        <v/>
      </c>
      <c r="BB18" s="8"/>
      <c r="BC18" s="8"/>
      <c r="BD18" s="8"/>
      <c r="BU18" s="72" t="s">
        <v>62</v>
      </c>
      <c r="BV18" s="68">
        <v>1</v>
      </c>
      <c r="BW18" s="71"/>
      <c r="DP18" s="44" t="s">
        <v>62</v>
      </c>
      <c r="DQ18" s="45">
        <v>1</v>
      </c>
      <c r="DR18" s="46"/>
      <c r="DS18" s="44"/>
    </row>
    <row r="19" spans="1:123" ht="12.75" thickBot="1" x14ac:dyDescent="0.25">
      <c r="A19" s="82">
        <v>40759</v>
      </c>
      <c r="B19" s="81" t="s">
        <v>7</v>
      </c>
      <c r="C19" s="81" t="s">
        <v>8</v>
      </c>
      <c r="D19" s="81">
        <v>764</v>
      </c>
      <c r="E19" s="81" t="s">
        <v>77</v>
      </c>
      <c r="F19" s="81">
        <v>21.9</v>
      </c>
      <c r="G19" s="81">
        <v>17.3</v>
      </c>
      <c r="H19" s="67">
        <f t="shared" si="5"/>
        <v>1</v>
      </c>
      <c r="I19" s="67">
        <f t="shared" si="6"/>
        <v>8</v>
      </c>
      <c r="J19" s="67">
        <f t="shared" si="7"/>
        <v>2011</v>
      </c>
      <c r="K19" s="2" t="str">
        <f t="shared" si="2"/>
        <v>Summer</v>
      </c>
      <c r="L19" s="3">
        <f t="shared" si="3"/>
        <v>764</v>
      </c>
      <c r="M19" s="3" t="str">
        <f t="shared" si="4"/>
        <v>AD</v>
      </c>
      <c r="N19" s="3">
        <f t="shared" si="8"/>
        <v>21.9</v>
      </c>
      <c r="O19" s="3">
        <f t="shared" si="9"/>
        <v>17.3</v>
      </c>
      <c r="P19" s="4" t="str">
        <f t="shared" si="10"/>
        <v/>
      </c>
      <c r="Q19" s="4" t="str">
        <f t="shared" si="11"/>
        <v/>
      </c>
      <c r="R19" s="4" t="str">
        <f t="shared" si="12"/>
        <v/>
      </c>
      <c r="S19" s="4" t="str">
        <f t="shared" si="13"/>
        <v/>
      </c>
      <c r="T19" s="5" t="str">
        <f t="shared" si="14"/>
        <v/>
      </c>
      <c r="U19" s="5" t="str">
        <f t="shared" si="15"/>
        <v/>
      </c>
      <c r="V19" s="5" t="str">
        <f t="shared" si="16"/>
        <v/>
      </c>
      <c r="W19" s="5" t="str">
        <f t="shared" si="17"/>
        <v/>
      </c>
      <c r="X19" s="6" t="str">
        <f t="shared" si="18"/>
        <v/>
      </c>
      <c r="Y19" s="6" t="str">
        <f t="shared" si="19"/>
        <v/>
      </c>
      <c r="Z19" s="6" t="str">
        <f t="shared" si="20"/>
        <v/>
      </c>
      <c r="AA19" s="6" t="str">
        <f t="shared" si="21"/>
        <v/>
      </c>
      <c r="AB19" s="7" t="str">
        <f t="shared" si="22"/>
        <v/>
      </c>
      <c r="AC19" s="7" t="str">
        <f t="shared" si="23"/>
        <v/>
      </c>
      <c r="AD19" s="7" t="str">
        <f t="shared" si="24"/>
        <v/>
      </c>
      <c r="AE19" s="7" t="str">
        <f t="shared" si="25"/>
        <v/>
      </c>
      <c r="AF19" s="48" t="str">
        <f t="shared" si="34"/>
        <v/>
      </c>
      <c r="AG19" s="48" t="str">
        <f t="shared" si="27"/>
        <v/>
      </c>
      <c r="AH19" s="48" t="str">
        <f t="shared" si="28"/>
        <v/>
      </c>
      <c r="AI19" s="48" t="str">
        <f t="shared" si="29"/>
        <v/>
      </c>
      <c r="AJ19" s="49" t="str">
        <f t="shared" si="35"/>
        <v/>
      </c>
      <c r="AK19" s="49" t="str">
        <f t="shared" si="31"/>
        <v/>
      </c>
      <c r="AL19" s="49" t="str">
        <f t="shared" si="32"/>
        <v/>
      </c>
      <c r="AM19" s="49" t="str">
        <f t="shared" si="33"/>
        <v/>
      </c>
      <c r="BB19" s="8"/>
      <c r="BC19" s="8"/>
      <c r="BD19" s="8"/>
      <c r="BU19" s="72" t="s">
        <v>63</v>
      </c>
      <c r="BV19" s="68">
        <v>1</v>
      </c>
      <c r="BW19" s="71"/>
      <c r="DP19" s="44" t="s">
        <v>63</v>
      </c>
      <c r="DQ19" s="45">
        <v>1</v>
      </c>
      <c r="DR19" s="46"/>
      <c r="DS19" s="44"/>
    </row>
    <row r="20" spans="1:123" ht="12.75" thickBot="1" x14ac:dyDescent="0.25">
      <c r="A20" s="82">
        <v>40669</v>
      </c>
      <c r="B20" s="81" t="s">
        <v>7</v>
      </c>
      <c r="C20" s="81" t="s">
        <v>8</v>
      </c>
      <c r="D20" s="81">
        <v>906</v>
      </c>
      <c r="E20" s="81">
        <v>10.25</v>
      </c>
      <c r="F20" s="81">
        <v>13.2</v>
      </c>
      <c r="G20" s="81">
        <v>40.700000000000003</v>
      </c>
      <c r="H20" s="67">
        <f t="shared" si="5"/>
        <v>1</v>
      </c>
      <c r="I20" s="67">
        <f t="shared" si="6"/>
        <v>5</v>
      </c>
      <c r="J20" s="67">
        <f t="shared" si="7"/>
        <v>2011</v>
      </c>
      <c r="K20" s="2" t="str">
        <f t="shared" si="2"/>
        <v>Spring</v>
      </c>
      <c r="L20" s="3">
        <f t="shared" si="3"/>
        <v>906</v>
      </c>
      <c r="M20" s="3">
        <f t="shared" si="4"/>
        <v>10.25</v>
      </c>
      <c r="N20" s="3">
        <f t="shared" si="8"/>
        <v>13.2</v>
      </c>
      <c r="O20" s="3">
        <f t="shared" si="9"/>
        <v>40.700000000000003</v>
      </c>
      <c r="P20" s="4" t="str">
        <f t="shared" si="10"/>
        <v/>
      </c>
      <c r="Q20" s="4" t="str">
        <f t="shared" si="11"/>
        <v/>
      </c>
      <c r="R20" s="4" t="str">
        <f t="shared" si="12"/>
        <v/>
      </c>
      <c r="S20" s="4" t="str">
        <f t="shared" si="13"/>
        <v/>
      </c>
      <c r="T20" s="5" t="str">
        <f t="shared" si="14"/>
        <v/>
      </c>
      <c r="U20" s="5" t="str">
        <f t="shared" si="15"/>
        <v/>
      </c>
      <c r="V20" s="5" t="str">
        <f t="shared" si="16"/>
        <v/>
      </c>
      <c r="W20" s="5" t="str">
        <f t="shared" si="17"/>
        <v/>
      </c>
      <c r="X20" s="6" t="str">
        <f t="shared" si="18"/>
        <v/>
      </c>
      <c r="Y20" s="6" t="str">
        <f t="shared" si="19"/>
        <v/>
      </c>
      <c r="Z20" s="6" t="str">
        <f t="shared" si="20"/>
        <v/>
      </c>
      <c r="AA20" s="6" t="str">
        <f t="shared" si="21"/>
        <v/>
      </c>
      <c r="AB20" s="7" t="str">
        <f t="shared" si="22"/>
        <v/>
      </c>
      <c r="AC20" s="7" t="str">
        <f t="shared" si="23"/>
        <v/>
      </c>
      <c r="AD20" s="7" t="str">
        <f t="shared" si="24"/>
        <v/>
      </c>
      <c r="AE20" s="7" t="str">
        <f t="shared" si="25"/>
        <v/>
      </c>
      <c r="AF20" s="48" t="str">
        <f t="shared" si="34"/>
        <v/>
      </c>
      <c r="AG20" s="48" t="str">
        <f t="shared" si="27"/>
        <v/>
      </c>
      <c r="AH20" s="48" t="str">
        <f t="shared" si="28"/>
        <v/>
      </c>
      <c r="AI20" s="48" t="str">
        <f t="shared" si="29"/>
        <v/>
      </c>
      <c r="AJ20" s="49" t="str">
        <f t="shared" si="35"/>
        <v/>
      </c>
      <c r="AK20" s="49" t="str">
        <f t="shared" si="31"/>
        <v/>
      </c>
      <c r="AL20" s="49" t="str">
        <f t="shared" si="32"/>
        <v/>
      </c>
      <c r="AM20" s="49" t="str">
        <f t="shared" si="33"/>
        <v/>
      </c>
      <c r="BB20" s="8"/>
      <c r="BC20" s="8"/>
      <c r="BD20" s="8"/>
      <c r="BU20" s="72" t="s">
        <v>64</v>
      </c>
      <c r="BV20" s="68">
        <v>2</v>
      </c>
      <c r="BW20" s="71"/>
      <c r="DP20" s="44" t="s">
        <v>64</v>
      </c>
      <c r="DQ20" s="45">
        <v>2</v>
      </c>
      <c r="DR20" s="46"/>
      <c r="DS20" s="44"/>
    </row>
    <row r="21" spans="1:123" ht="12.75" thickBot="1" x14ac:dyDescent="0.25">
      <c r="A21" s="82">
        <v>40460</v>
      </c>
      <c r="B21" s="81" t="s">
        <v>7</v>
      </c>
      <c r="C21" s="81" t="s">
        <v>8</v>
      </c>
      <c r="D21" s="81">
        <v>949</v>
      </c>
      <c r="E21" s="81">
        <v>7.39</v>
      </c>
      <c r="F21" s="81">
        <v>12.6</v>
      </c>
      <c r="G21" s="81">
        <v>5</v>
      </c>
      <c r="H21" s="67">
        <f t="shared" si="5"/>
        <v>1</v>
      </c>
      <c r="I21" s="67">
        <f t="shared" si="6"/>
        <v>10</v>
      </c>
      <c r="J21" s="67">
        <f t="shared" si="7"/>
        <v>2010</v>
      </c>
      <c r="K21" s="2" t="str">
        <f t="shared" si="2"/>
        <v>Fall</v>
      </c>
      <c r="L21" s="3">
        <f t="shared" si="3"/>
        <v>949</v>
      </c>
      <c r="M21" s="3">
        <f t="shared" si="4"/>
        <v>7.39</v>
      </c>
      <c r="N21" s="3">
        <f t="shared" si="8"/>
        <v>12.6</v>
      </c>
      <c r="O21" s="3">
        <f t="shared" si="9"/>
        <v>5</v>
      </c>
      <c r="P21" s="4" t="str">
        <f t="shared" si="10"/>
        <v/>
      </c>
      <c r="Q21" s="4" t="str">
        <f t="shared" si="11"/>
        <v/>
      </c>
      <c r="R21" s="4" t="str">
        <f t="shared" si="12"/>
        <v/>
      </c>
      <c r="S21" s="4" t="str">
        <f t="shared" si="13"/>
        <v/>
      </c>
      <c r="T21" s="5" t="str">
        <f t="shared" si="14"/>
        <v/>
      </c>
      <c r="U21" s="5" t="str">
        <f t="shared" si="15"/>
        <v/>
      </c>
      <c r="V21" s="5" t="str">
        <f t="shared" si="16"/>
        <v/>
      </c>
      <c r="W21" s="5" t="str">
        <f t="shared" si="17"/>
        <v/>
      </c>
      <c r="X21" s="6" t="str">
        <f t="shared" si="18"/>
        <v/>
      </c>
      <c r="Y21" s="6" t="str">
        <f t="shared" si="19"/>
        <v/>
      </c>
      <c r="Z21" s="6" t="str">
        <f t="shared" si="20"/>
        <v/>
      </c>
      <c r="AA21" s="6" t="str">
        <f t="shared" si="21"/>
        <v/>
      </c>
      <c r="AB21" s="7" t="str">
        <f t="shared" si="22"/>
        <v/>
      </c>
      <c r="AC21" s="7" t="str">
        <f t="shared" si="23"/>
        <v/>
      </c>
      <c r="AD21" s="7" t="str">
        <f t="shared" si="24"/>
        <v/>
      </c>
      <c r="AE21" s="7" t="str">
        <f t="shared" si="25"/>
        <v/>
      </c>
      <c r="AF21" s="48" t="str">
        <f t="shared" si="34"/>
        <v/>
      </c>
      <c r="AG21" s="48" t="str">
        <f t="shared" si="27"/>
        <v/>
      </c>
      <c r="AH21" s="48" t="str">
        <f t="shared" si="28"/>
        <v/>
      </c>
      <c r="AI21" s="48" t="str">
        <f t="shared" si="29"/>
        <v/>
      </c>
      <c r="AJ21" s="49" t="str">
        <f t="shared" si="35"/>
        <v/>
      </c>
      <c r="AK21" s="49" t="str">
        <f t="shared" si="31"/>
        <v/>
      </c>
      <c r="AL21" s="49" t="str">
        <f t="shared" si="32"/>
        <v/>
      </c>
      <c r="AM21" s="49" t="str">
        <f t="shared" si="33"/>
        <v/>
      </c>
      <c r="BB21" s="8"/>
      <c r="BC21" s="8"/>
      <c r="BD21" s="8"/>
      <c r="BU21" s="72"/>
      <c r="BV21" s="68"/>
      <c r="BW21" s="71"/>
      <c r="DP21" s="44"/>
      <c r="DQ21" s="45"/>
      <c r="DR21" s="46"/>
      <c r="DS21" s="44"/>
    </row>
    <row r="22" spans="1:123" ht="12.75" thickBot="1" x14ac:dyDescent="0.25">
      <c r="A22" s="82">
        <v>40452</v>
      </c>
      <c r="B22" s="81" t="s">
        <v>7</v>
      </c>
      <c r="C22" s="81" t="s">
        <v>8</v>
      </c>
      <c r="D22" s="81" t="s">
        <v>24</v>
      </c>
      <c r="E22" s="81" t="s">
        <v>24</v>
      </c>
      <c r="F22" s="81" t="s">
        <v>24</v>
      </c>
      <c r="G22" s="81" t="s">
        <v>24</v>
      </c>
      <c r="H22" s="67">
        <f t="shared" si="5"/>
        <v>1</v>
      </c>
      <c r="I22" s="67">
        <f t="shared" si="6"/>
        <v>10</v>
      </c>
      <c r="J22" s="67">
        <f t="shared" si="7"/>
        <v>2010</v>
      </c>
      <c r="K22" s="2" t="str">
        <f t="shared" si="2"/>
        <v>Fall</v>
      </c>
      <c r="L22" s="3" t="str">
        <f t="shared" si="3"/>
        <v>NS</v>
      </c>
      <c r="M22" s="3" t="str">
        <f t="shared" si="4"/>
        <v>NS</v>
      </c>
      <c r="N22" s="3" t="str">
        <f t="shared" si="8"/>
        <v>NS</v>
      </c>
      <c r="O22" s="3" t="str">
        <f t="shared" si="9"/>
        <v>NS</v>
      </c>
      <c r="P22" s="4" t="str">
        <f t="shared" si="10"/>
        <v/>
      </c>
      <c r="Q22" s="4" t="str">
        <f t="shared" si="11"/>
        <v/>
      </c>
      <c r="R22" s="4" t="str">
        <f t="shared" si="12"/>
        <v/>
      </c>
      <c r="S22" s="4" t="str">
        <f t="shared" si="13"/>
        <v/>
      </c>
      <c r="T22" s="5" t="str">
        <f t="shared" si="14"/>
        <v/>
      </c>
      <c r="U22" s="5" t="str">
        <f t="shared" si="15"/>
        <v/>
      </c>
      <c r="V22" s="5" t="str">
        <f t="shared" si="16"/>
        <v/>
      </c>
      <c r="W22" s="5" t="str">
        <f t="shared" si="17"/>
        <v/>
      </c>
      <c r="X22" s="6" t="str">
        <f t="shared" si="18"/>
        <v/>
      </c>
      <c r="Y22" s="6" t="str">
        <f t="shared" si="19"/>
        <v/>
      </c>
      <c r="Z22" s="6" t="str">
        <f t="shared" si="20"/>
        <v/>
      </c>
      <c r="AA22" s="6" t="str">
        <f t="shared" si="21"/>
        <v/>
      </c>
      <c r="AB22" s="7" t="str">
        <f t="shared" si="22"/>
        <v/>
      </c>
      <c r="AC22" s="7" t="str">
        <f t="shared" si="23"/>
        <v/>
      </c>
      <c r="AD22" s="7" t="str">
        <f t="shared" si="24"/>
        <v/>
      </c>
      <c r="AE22" s="7" t="str">
        <f t="shared" si="25"/>
        <v/>
      </c>
      <c r="AF22" s="48" t="str">
        <f t="shared" si="34"/>
        <v/>
      </c>
      <c r="AG22" s="48" t="str">
        <f t="shared" si="27"/>
        <v/>
      </c>
      <c r="AH22" s="48" t="str">
        <f t="shared" si="28"/>
        <v/>
      </c>
      <c r="AI22" s="48" t="str">
        <f t="shared" si="29"/>
        <v/>
      </c>
      <c r="AJ22" s="49" t="str">
        <f t="shared" si="35"/>
        <v/>
      </c>
      <c r="AK22" s="49" t="str">
        <f t="shared" si="31"/>
        <v/>
      </c>
      <c r="AL22" s="49" t="str">
        <f t="shared" si="32"/>
        <v/>
      </c>
      <c r="AM22" s="49" t="str">
        <f t="shared" si="33"/>
        <v/>
      </c>
      <c r="BB22" s="8"/>
      <c r="BC22" s="8"/>
      <c r="BD22" s="8"/>
      <c r="BU22" s="72" t="s">
        <v>8</v>
      </c>
      <c r="BV22" s="68" t="s">
        <v>11</v>
      </c>
      <c r="BW22" s="71" t="s">
        <v>12</v>
      </c>
      <c r="DP22" s="44" t="s">
        <v>8</v>
      </c>
      <c r="DQ22" s="45" t="s">
        <v>11</v>
      </c>
      <c r="DR22" s="46" t="s">
        <v>12</v>
      </c>
      <c r="DS22" s="44"/>
    </row>
    <row r="23" spans="1:123" ht="12.75" thickBot="1" x14ac:dyDescent="0.25">
      <c r="A23" s="82">
        <v>40380</v>
      </c>
      <c r="B23" s="81" t="s">
        <v>7</v>
      </c>
      <c r="C23" s="81" t="s">
        <v>8</v>
      </c>
      <c r="D23" s="81">
        <v>308</v>
      </c>
      <c r="E23" s="81">
        <v>5.68</v>
      </c>
      <c r="F23" s="81">
        <v>20.5</v>
      </c>
      <c r="G23" s="81" t="s">
        <v>24</v>
      </c>
      <c r="H23" s="67">
        <f t="shared" si="5"/>
        <v>1</v>
      </c>
      <c r="I23" s="67">
        <f t="shared" si="6"/>
        <v>7</v>
      </c>
      <c r="J23" s="67">
        <f t="shared" si="7"/>
        <v>2010</v>
      </c>
      <c r="K23" s="2" t="str">
        <f t="shared" si="2"/>
        <v>Summer</v>
      </c>
      <c r="L23" s="3">
        <f t="shared" si="3"/>
        <v>308</v>
      </c>
      <c r="M23" s="3">
        <f t="shared" si="4"/>
        <v>5.68</v>
      </c>
      <c r="N23" s="3">
        <f t="shared" si="8"/>
        <v>20.5</v>
      </c>
      <c r="O23" s="3" t="str">
        <f t="shared" si="9"/>
        <v>NS</v>
      </c>
      <c r="P23" s="4" t="str">
        <f t="shared" si="10"/>
        <v/>
      </c>
      <c r="Q23" s="4" t="str">
        <f t="shared" si="11"/>
        <v/>
      </c>
      <c r="R23" s="4" t="str">
        <f t="shared" si="12"/>
        <v/>
      </c>
      <c r="S23" s="4" t="str">
        <f t="shared" si="13"/>
        <v/>
      </c>
      <c r="T23" s="5" t="str">
        <f t="shared" si="14"/>
        <v/>
      </c>
      <c r="U23" s="5" t="str">
        <f t="shared" si="15"/>
        <v/>
      </c>
      <c r="V23" s="5" t="str">
        <f t="shared" si="16"/>
        <v/>
      </c>
      <c r="W23" s="5" t="str">
        <f t="shared" si="17"/>
        <v/>
      </c>
      <c r="X23" s="6" t="str">
        <f t="shared" si="18"/>
        <v/>
      </c>
      <c r="Y23" s="6" t="str">
        <f t="shared" si="19"/>
        <v/>
      </c>
      <c r="Z23" s="6" t="str">
        <f t="shared" si="20"/>
        <v/>
      </c>
      <c r="AA23" s="6" t="str">
        <f t="shared" si="21"/>
        <v/>
      </c>
      <c r="AB23" s="7" t="str">
        <f t="shared" si="22"/>
        <v/>
      </c>
      <c r="AC23" s="7" t="str">
        <f t="shared" si="23"/>
        <v/>
      </c>
      <c r="AD23" s="7" t="str">
        <f t="shared" si="24"/>
        <v/>
      </c>
      <c r="AE23" s="7" t="str">
        <f t="shared" si="25"/>
        <v/>
      </c>
      <c r="AF23" s="48" t="str">
        <f t="shared" si="34"/>
        <v/>
      </c>
      <c r="AG23" s="48" t="str">
        <f t="shared" si="27"/>
        <v/>
      </c>
      <c r="AH23" s="48" t="str">
        <f t="shared" si="28"/>
        <v/>
      </c>
      <c r="AI23" s="48" t="str">
        <f t="shared" si="29"/>
        <v/>
      </c>
      <c r="AJ23" s="49" t="str">
        <f t="shared" si="35"/>
        <v/>
      </c>
      <c r="AK23" s="49" t="str">
        <f t="shared" si="31"/>
        <v/>
      </c>
      <c r="AL23" s="49" t="str">
        <f t="shared" si="32"/>
        <v/>
      </c>
      <c r="AM23" s="49" t="str">
        <f t="shared" si="33"/>
        <v/>
      </c>
      <c r="BB23" s="8"/>
      <c r="BC23" s="8"/>
      <c r="BD23" s="8"/>
      <c r="BU23" s="72" t="s">
        <v>0</v>
      </c>
      <c r="BV23" s="68" t="s">
        <v>1</v>
      </c>
      <c r="BW23" s="71" t="s">
        <v>2</v>
      </c>
      <c r="DP23" s="44" t="s">
        <v>0</v>
      </c>
      <c r="DQ23" s="45" t="s">
        <v>1</v>
      </c>
      <c r="DR23" s="46" t="s">
        <v>2</v>
      </c>
      <c r="DS23" s="44"/>
    </row>
    <row r="24" spans="1:123" ht="12.75" thickBot="1" x14ac:dyDescent="0.25">
      <c r="A24" s="82">
        <v>40379</v>
      </c>
      <c r="B24" s="81" t="s">
        <v>7</v>
      </c>
      <c r="C24" s="81" t="s">
        <v>8</v>
      </c>
      <c r="D24" s="81" t="s">
        <v>24</v>
      </c>
      <c r="E24" s="81" t="s">
        <v>24</v>
      </c>
      <c r="F24" s="81" t="s">
        <v>24</v>
      </c>
      <c r="G24" s="81" t="s">
        <v>24</v>
      </c>
      <c r="H24" s="67">
        <f t="shared" si="5"/>
        <v>1</v>
      </c>
      <c r="I24" s="67">
        <f t="shared" si="6"/>
        <v>7</v>
      </c>
      <c r="J24" s="67">
        <f t="shared" si="7"/>
        <v>2010</v>
      </c>
      <c r="K24" s="2" t="str">
        <f t="shared" si="2"/>
        <v>Summer</v>
      </c>
      <c r="L24" s="3" t="str">
        <f t="shared" si="3"/>
        <v>NS</v>
      </c>
      <c r="M24" s="3" t="str">
        <f t="shared" si="4"/>
        <v>NS</v>
      </c>
      <c r="N24" s="3" t="str">
        <f t="shared" si="8"/>
        <v>NS</v>
      </c>
      <c r="O24" s="3" t="str">
        <f t="shared" si="9"/>
        <v>NS</v>
      </c>
      <c r="P24" s="4" t="str">
        <f t="shared" si="10"/>
        <v/>
      </c>
      <c r="Q24" s="4" t="str">
        <f t="shared" si="11"/>
        <v/>
      </c>
      <c r="R24" s="4" t="str">
        <f t="shared" si="12"/>
        <v/>
      </c>
      <c r="S24" s="4" t="str">
        <f t="shared" si="13"/>
        <v/>
      </c>
      <c r="T24" s="5" t="str">
        <f t="shared" si="14"/>
        <v/>
      </c>
      <c r="U24" s="5" t="str">
        <f t="shared" si="15"/>
        <v/>
      </c>
      <c r="V24" s="5" t="str">
        <f t="shared" si="16"/>
        <v/>
      </c>
      <c r="W24" s="5" t="str">
        <f t="shared" si="17"/>
        <v/>
      </c>
      <c r="X24" s="6" t="str">
        <f t="shared" si="18"/>
        <v/>
      </c>
      <c r="Y24" s="6" t="str">
        <f t="shared" si="19"/>
        <v/>
      </c>
      <c r="Z24" s="6" t="str">
        <f t="shared" si="20"/>
        <v/>
      </c>
      <c r="AA24" s="6" t="str">
        <f t="shared" si="21"/>
        <v/>
      </c>
      <c r="AB24" s="7" t="str">
        <f t="shared" si="22"/>
        <v/>
      </c>
      <c r="AC24" s="7" t="str">
        <f t="shared" si="23"/>
        <v/>
      </c>
      <c r="AD24" s="7" t="str">
        <f t="shared" si="24"/>
        <v/>
      </c>
      <c r="AE24" s="7" t="str">
        <f t="shared" si="25"/>
        <v/>
      </c>
      <c r="AF24" s="48" t="str">
        <f t="shared" si="34"/>
        <v/>
      </c>
      <c r="AG24" s="48" t="str">
        <f t="shared" si="27"/>
        <v/>
      </c>
      <c r="AH24" s="48" t="str">
        <f t="shared" si="28"/>
        <v/>
      </c>
      <c r="AI24" s="48" t="str">
        <f t="shared" si="29"/>
        <v/>
      </c>
      <c r="AJ24" s="49" t="str">
        <f t="shared" si="35"/>
        <v/>
      </c>
      <c r="AK24" s="49" t="str">
        <f t="shared" si="31"/>
        <v/>
      </c>
      <c r="AL24" s="49" t="str">
        <f t="shared" si="32"/>
        <v/>
      </c>
      <c r="AM24" s="49" t="str">
        <f t="shared" si="33"/>
        <v/>
      </c>
      <c r="BB24" s="8"/>
      <c r="BC24" s="8"/>
      <c r="BD24" s="8"/>
      <c r="BU24" s="72" t="s">
        <v>14</v>
      </c>
      <c r="BV24" s="68" t="s">
        <v>16</v>
      </c>
      <c r="BW24" s="71" t="s">
        <v>17</v>
      </c>
      <c r="DP24" s="44" t="s">
        <v>14</v>
      </c>
      <c r="DQ24" s="45" t="s">
        <v>16</v>
      </c>
      <c r="DR24" s="46" t="s">
        <v>17</v>
      </c>
      <c r="DS24" s="44"/>
    </row>
    <row r="25" spans="1:123" ht="12.75" thickBot="1" x14ac:dyDescent="0.25">
      <c r="A25" s="82">
        <v>40311</v>
      </c>
      <c r="B25" s="81" t="s">
        <v>7</v>
      </c>
      <c r="C25" s="81" t="s">
        <v>8</v>
      </c>
      <c r="D25" s="81" t="s">
        <v>24</v>
      </c>
      <c r="E25" s="81" t="s">
        <v>24</v>
      </c>
      <c r="F25" s="81" t="s">
        <v>24</v>
      </c>
      <c r="G25" s="81">
        <v>109.1</v>
      </c>
      <c r="H25" s="67">
        <f t="shared" si="5"/>
        <v>1</v>
      </c>
      <c r="I25" s="67">
        <f t="shared" si="6"/>
        <v>5</v>
      </c>
      <c r="J25" s="67">
        <f t="shared" si="7"/>
        <v>2010</v>
      </c>
      <c r="K25" s="2" t="str">
        <f t="shared" si="2"/>
        <v>Spring</v>
      </c>
      <c r="L25" s="3" t="str">
        <f t="shared" si="3"/>
        <v>NS</v>
      </c>
      <c r="M25" s="3" t="str">
        <f t="shared" si="4"/>
        <v>NS</v>
      </c>
      <c r="N25" s="3" t="str">
        <f t="shared" si="8"/>
        <v>NS</v>
      </c>
      <c r="O25" s="3">
        <f t="shared" si="9"/>
        <v>109.1</v>
      </c>
      <c r="P25" s="4" t="str">
        <f t="shared" si="10"/>
        <v/>
      </c>
      <c r="Q25" s="4" t="str">
        <f t="shared" si="11"/>
        <v/>
      </c>
      <c r="R25" s="4" t="str">
        <f t="shared" si="12"/>
        <v/>
      </c>
      <c r="S25" s="4" t="str">
        <f t="shared" si="13"/>
        <v/>
      </c>
      <c r="T25" s="5" t="str">
        <f t="shared" si="14"/>
        <v/>
      </c>
      <c r="U25" s="5" t="str">
        <f t="shared" si="15"/>
        <v/>
      </c>
      <c r="V25" s="5" t="str">
        <f t="shared" si="16"/>
        <v/>
      </c>
      <c r="W25" s="5" t="str">
        <f t="shared" si="17"/>
        <v/>
      </c>
      <c r="X25" s="6" t="str">
        <f t="shared" si="18"/>
        <v/>
      </c>
      <c r="Y25" s="6" t="str">
        <f t="shared" si="19"/>
        <v/>
      </c>
      <c r="Z25" s="6" t="str">
        <f t="shared" si="20"/>
        <v/>
      </c>
      <c r="AA25" s="6" t="str">
        <f t="shared" si="21"/>
        <v/>
      </c>
      <c r="AB25" s="7" t="str">
        <f t="shared" si="22"/>
        <v/>
      </c>
      <c r="AC25" s="7" t="str">
        <f t="shared" si="23"/>
        <v/>
      </c>
      <c r="AD25" s="7" t="str">
        <f t="shared" si="24"/>
        <v/>
      </c>
      <c r="AE25" s="7" t="str">
        <f t="shared" si="25"/>
        <v/>
      </c>
      <c r="AF25" s="48" t="str">
        <f t="shared" si="34"/>
        <v/>
      </c>
      <c r="AG25" s="48" t="str">
        <f t="shared" si="27"/>
        <v/>
      </c>
      <c r="AH25" s="48" t="str">
        <f t="shared" si="28"/>
        <v/>
      </c>
      <c r="AI25" s="48" t="str">
        <f t="shared" si="29"/>
        <v/>
      </c>
      <c r="AJ25" s="49" t="str">
        <f t="shared" si="35"/>
        <v/>
      </c>
      <c r="AK25" s="49" t="str">
        <f t="shared" si="31"/>
        <v/>
      </c>
      <c r="AL25" s="49" t="str">
        <f t="shared" si="32"/>
        <v/>
      </c>
      <c r="AM25" s="49" t="str">
        <f t="shared" si="33"/>
        <v/>
      </c>
      <c r="BB25" s="8"/>
      <c r="BC25" s="8"/>
      <c r="BD25" s="8"/>
      <c r="BU25" s="72" t="s">
        <v>19</v>
      </c>
      <c r="BV25" s="68" t="s">
        <v>38</v>
      </c>
      <c r="BW25" s="71" t="s">
        <v>39</v>
      </c>
      <c r="DP25" s="44" t="s">
        <v>19</v>
      </c>
      <c r="DQ25" s="45" t="s">
        <v>38</v>
      </c>
      <c r="DR25" s="46" t="s">
        <v>39</v>
      </c>
    </row>
    <row r="26" spans="1:123" ht="12.75" thickBot="1" x14ac:dyDescent="0.25">
      <c r="A26" s="82">
        <v>40309</v>
      </c>
      <c r="B26" s="81" t="s">
        <v>7</v>
      </c>
      <c r="C26" s="81" t="s">
        <v>8</v>
      </c>
      <c r="D26" s="81">
        <v>1127</v>
      </c>
      <c r="E26" s="81">
        <v>12.18</v>
      </c>
      <c r="F26" s="81">
        <v>9</v>
      </c>
      <c r="G26" s="81" t="s">
        <v>24</v>
      </c>
      <c r="H26" s="67">
        <f t="shared" si="5"/>
        <v>1</v>
      </c>
      <c r="I26" s="67">
        <f t="shared" si="6"/>
        <v>5</v>
      </c>
      <c r="J26" s="67">
        <f t="shared" si="7"/>
        <v>2010</v>
      </c>
      <c r="K26" s="2" t="str">
        <f t="shared" si="2"/>
        <v>Spring</v>
      </c>
      <c r="L26" s="3">
        <f t="shared" si="3"/>
        <v>1127</v>
      </c>
      <c r="M26" s="3">
        <f t="shared" si="4"/>
        <v>12.18</v>
      </c>
      <c r="N26" s="3">
        <f t="shared" si="8"/>
        <v>9</v>
      </c>
      <c r="O26" s="3" t="str">
        <f t="shared" si="9"/>
        <v>NS</v>
      </c>
      <c r="P26" s="4" t="str">
        <f t="shared" si="10"/>
        <v/>
      </c>
      <c r="Q26" s="4" t="str">
        <f t="shared" si="11"/>
        <v/>
      </c>
      <c r="R26" s="4" t="str">
        <f t="shared" si="12"/>
        <v/>
      </c>
      <c r="S26" s="4" t="str">
        <f t="shared" si="13"/>
        <v/>
      </c>
      <c r="T26" s="5" t="str">
        <f t="shared" si="14"/>
        <v/>
      </c>
      <c r="U26" s="5" t="str">
        <f t="shared" si="15"/>
        <v/>
      </c>
      <c r="V26" s="5" t="str">
        <f t="shared" si="16"/>
        <v/>
      </c>
      <c r="W26" s="5" t="str">
        <f t="shared" si="17"/>
        <v/>
      </c>
      <c r="X26" s="6" t="str">
        <f t="shared" si="18"/>
        <v/>
      </c>
      <c r="Y26" s="6" t="str">
        <f t="shared" si="19"/>
        <v/>
      </c>
      <c r="Z26" s="6" t="str">
        <f t="shared" si="20"/>
        <v/>
      </c>
      <c r="AA26" s="6" t="str">
        <f t="shared" si="21"/>
        <v/>
      </c>
      <c r="AB26" s="7" t="str">
        <f t="shared" si="22"/>
        <v/>
      </c>
      <c r="AC26" s="7" t="str">
        <f t="shared" si="23"/>
        <v/>
      </c>
      <c r="AD26" s="7" t="str">
        <f t="shared" si="24"/>
        <v/>
      </c>
      <c r="AE26" s="7" t="str">
        <f t="shared" si="25"/>
        <v/>
      </c>
      <c r="AF26" s="48" t="str">
        <f t="shared" si="34"/>
        <v/>
      </c>
      <c r="AG26" s="48" t="str">
        <f t="shared" si="27"/>
        <v/>
      </c>
      <c r="AH26" s="48" t="str">
        <f t="shared" si="28"/>
        <v/>
      </c>
      <c r="AI26" s="48" t="str">
        <f t="shared" si="29"/>
        <v/>
      </c>
      <c r="AJ26" s="49" t="str">
        <f t="shared" si="35"/>
        <v/>
      </c>
      <c r="AK26" s="49" t="str">
        <f t="shared" si="31"/>
        <v/>
      </c>
      <c r="AL26" s="49" t="str">
        <f t="shared" si="32"/>
        <v/>
      </c>
      <c r="AM26" s="49" t="str">
        <f t="shared" si="33"/>
        <v/>
      </c>
      <c r="BB26" s="8"/>
      <c r="BC26" s="8"/>
      <c r="BD26" s="8"/>
      <c r="BU26" s="72" t="s">
        <v>22</v>
      </c>
      <c r="BV26" s="68" t="s">
        <v>40</v>
      </c>
      <c r="BW26" s="71" t="s">
        <v>41</v>
      </c>
      <c r="DP26" s="44" t="s">
        <v>22</v>
      </c>
      <c r="DQ26" s="45" t="s">
        <v>40</v>
      </c>
      <c r="DR26" s="46" t="s">
        <v>41</v>
      </c>
    </row>
    <row r="27" spans="1:123" ht="12.75" thickBot="1" x14ac:dyDescent="0.25">
      <c r="A27" s="82">
        <v>40083</v>
      </c>
      <c r="B27" s="81" t="s">
        <v>7</v>
      </c>
      <c r="C27" s="81" t="s">
        <v>8</v>
      </c>
      <c r="D27" s="81">
        <v>872</v>
      </c>
      <c r="E27" s="81">
        <v>6.46</v>
      </c>
      <c r="F27" s="81">
        <v>15.3</v>
      </c>
      <c r="G27" s="81">
        <v>2.5</v>
      </c>
      <c r="H27" s="67">
        <f t="shared" si="5"/>
        <v>1</v>
      </c>
      <c r="I27" s="67">
        <f t="shared" si="6"/>
        <v>9</v>
      </c>
      <c r="J27" s="67">
        <f t="shared" si="7"/>
        <v>2009</v>
      </c>
      <c r="K27" s="2" t="str">
        <f t="shared" si="2"/>
        <v>Fall</v>
      </c>
      <c r="L27" s="3">
        <f t="shared" si="3"/>
        <v>872</v>
      </c>
      <c r="M27" s="3">
        <f t="shared" si="4"/>
        <v>6.46</v>
      </c>
      <c r="N27" s="3">
        <f t="shared" si="8"/>
        <v>15.3</v>
      </c>
      <c r="O27" s="3">
        <f t="shared" si="9"/>
        <v>2.5</v>
      </c>
      <c r="P27" s="4" t="str">
        <f t="shared" si="10"/>
        <v/>
      </c>
      <c r="Q27" s="4" t="str">
        <f t="shared" si="11"/>
        <v/>
      </c>
      <c r="R27" s="4" t="str">
        <f t="shared" si="12"/>
        <v/>
      </c>
      <c r="S27" s="4" t="str">
        <f t="shared" si="13"/>
        <v/>
      </c>
      <c r="T27" s="5" t="str">
        <f t="shared" si="14"/>
        <v/>
      </c>
      <c r="U27" s="5" t="str">
        <f t="shared" si="15"/>
        <v/>
      </c>
      <c r="V27" s="5" t="str">
        <f t="shared" si="16"/>
        <v/>
      </c>
      <c r="W27" s="5" t="str">
        <f t="shared" si="17"/>
        <v/>
      </c>
      <c r="X27" s="6" t="str">
        <f t="shared" si="18"/>
        <v/>
      </c>
      <c r="Y27" s="6" t="str">
        <f t="shared" si="19"/>
        <v/>
      </c>
      <c r="Z27" s="6" t="str">
        <f t="shared" si="20"/>
        <v/>
      </c>
      <c r="AA27" s="6" t="str">
        <f t="shared" si="21"/>
        <v/>
      </c>
      <c r="AB27" s="7" t="str">
        <f t="shared" si="22"/>
        <v/>
      </c>
      <c r="AC27" s="7" t="str">
        <f t="shared" si="23"/>
        <v/>
      </c>
      <c r="AD27" s="7" t="str">
        <f t="shared" si="24"/>
        <v/>
      </c>
      <c r="AE27" s="7" t="str">
        <f t="shared" si="25"/>
        <v/>
      </c>
      <c r="AF27" s="48" t="str">
        <f t="shared" si="34"/>
        <v/>
      </c>
      <c r="AG27" s="48" t="str">
        <f t="shared" si="27"/>
        <v/>
      </c>
      <c r="AH27" s="48" t="str">
        <f t="shared" si="28"/>
        <v/>
      </c>
      <c r="AI27" s="48" t="str">
        <f t="shared" si="29"/>
        <v/>
      </c>
      <c r="AJ27" s="49" t="str">
        <f t="shared" si="35"/>
        <v/>
      </c>
      <c r="AK27" s="49" t="str">
        <f t="shared" si="31"/>
        <v/>
      </c>
      <c r="AL27" s="49" t="str">
        <f t="shared" si="32"/>
        <v/>
      </c>
      <c r="AM27" s="49" t="str">
        <f t="shared" si="33"/>
        <v/>
      </c>
      <c r="BB27" s="8"/>
      <c r="BC27" s="8"/>
      <c r="BD27" s="8"/>
      <c r="BU27" s="72" t="s">
        <v>65</v>
      </c>
      <c r="BV27" s="50" t="s">
        <v>63</v>
      </c>
      <c r="BW27" s="51" t="s">
        <v>64</v>
      </c>
      <c r="DP27" s="44" t="s">
        <v>65</v>
      </c>
      <c r="DQ27" s="50" t="s">
        <v>63</v>
      </c>
      <c r="DR27" s="51" t="s">
        <v>64</v>
      </c>
    </row>
    <row r="28" spans="1:123" ht="12.75" thickBot="1" x14ac:dyDescent="0.25">
      <c r="A28" s="82">
        <v>40018</v>
      </c>
      <c r="B28" s="81" t="s">
        <v>7</v>
      </c>
      <c r="C28" s="81" t="s">
        <v>8</v>
      </c>
      <c r="D28" s="81">
        <v>1316</v>
      </c>
      <c r="E28" s="81">
        <v>7.73</v>
      </c>
      <c r="F28" s="81">
        <v>18.399999999999999</v>
      </c>
      <c r="G28" s="81">
        <v>1.1000000000000001</v>
      </c>
      <c r="H28" s="67">
        <f t="shared" si="5"/>
        <v>1</v>
      </c>
      <c r="I28" s="67">
        <f t="shared" si="6"/>
        <v>7</v>
      </c>
      <c r="J28" s="67">
        <f t="shared" si="7"/>
        <v>2009</v>
      </c>
      <c r="K28" s="2" t="str">
        <f t="shared" si="2"/>
        <v>Summer</v>
      </c>
      <c r="L28" s="3">
        <f t="shared" si="3"/>
        <v>1316</v>
      </c>
      <c r="M28" s="3">
        <f t="shared" si="4"/>
        <v>7.73</v>
      </c>
      <c r="N28" s="3">
        <f t="shared" si="8"/>
        <v>18.399999999999999</v>
      </c>
      <c r="O28" s="3">
        <f t="shared" si="9"/>
        <v>1.1000000000000001</v>
      </c>
      <c r="P28" s="4" t="str">
        <f t="shared" si="10"/>
        <v/>
      </c>
      <c r="Q28" s="4" t="str">
        <f t="shared" si="11"/>
        <v/>
      </c>
      <c r="R28" s="4" t="str">
        <f t="shared" si="12"/>
        <v/>
      </c>
      <c r="S28" s="4" t="str">
        <f t="shared" si="13"/>
        <v/>
      </c>
      <c r="T28" s="5" t="str">
        <f t="shared" si="14"/>
        <v/>
      </c>
      <c r="U28" s="5" t="str">
        <f t="shared" si="15"/>
        <v/>
      </c>
      <c r="V28" s="5" t="str">
        <f t="shared" si="16"/>
        <v/>
      </c>
      <c r="W28" s="5" t="str">
        <f t="shared" si="17"/>
        <v/>
      </c>
      <c r="X28" s="6" t="str">
        <f t="shared" si="18"/>
        <v/>
      </c>
      <c r="Y28" s="6" t="str">
        <f t="shared" si="19"/>
        <v/>
      </c>
      <c r="Z28" s="6" t="str">
        <f t="shared" si="20"/>
        <v/>
      </c>
      <c r="AA28" s="6" t="str">
        <f t="shared" si="21"/>
        <v/>
      </c>
      <c r="AB28" s="7" t="str">
        <f t="shared" si="22"/>
        <v/>
      </c>
      <c r="AC28" s="7" t="str">
        <f t="shared" si="23"/>
        <v/>
      </c>
      <c r="AD28" s="7" t="str">
        <f t="shared" si="24"/>
        <v/>
      </c>
      <c r="AE28" s="7" t="str">
        <f t="shared" si="25"/>
        <v/>
      </c>
      <c r="AF28" s="48" t="str">
        <f t="shared" si="34"/>
        <v/>
      </c>
      <c r="AG28" s="48" t="str">
        <f t="shared" si="27"/>
        <v/>
      </c>
      <c r="AH28" s="48" t="str">
        <f t="shared" si="28"/>
        <v/>
      </c>
      <c r="AI28" s="48" t="str">
        <f t="shared" si="29"/>
        <v/>
      </c>
      <c r="AJ28" s="49" t="str">
        <f t="shared" si="35"/>
        <v/>
      </c>
      <c r="AK28" s="49" t="str">
        <f t="shared" si="31"/>
        <v/>
      </c>
      <c r="AL28" s="49" t="str">
        <f t="shared" si="32"/>
        <v/>
      </c>
      <c r="AM28" s="49" t="str">
        <f t="shared" si="33"/>
        <v/>
      </c>
      <c r="BB28" s="8"/>
      <c r="BC28" s="8"/>
      <c r="BD28" s="8"/>
      <c r="BU28" s="22" t="s">
        <v>60</v>
      </c>
      <c r="BV28" s="52" t="s">
        <v>62</v>
      </c>
      <c r="BW28" s="53" t="s">
        <v>61</v>
      </c>
      <c r="DP28" s="22" t="s">
        <v>60</v>
      </c>
      <c r="DQ28" s="52" t="s">
        <v>62</v>
      </c>
      <c r="DR28" s="53" t="s">
        <v>61</v>
      </c>
    </row>
    <row r="29" spans="1:123" ht="12.75" thickBot="1" x14ac:dyDescent="0.25">
      <c r="A29" s="82">
        <v>39935</v>
      </c>
      <c r="B29" s="81" t="s">
        <v>7</v>
      </c>
      <c r="C29" s="81" t="s">
        <v>8</v>
      </c>
      <c r="D29" s="81">
        <v>1067</v>
      </c>
      <c r="E29" s="81">
        <v>10.48</v>
      </c>
      <c r="F29" s="81">
        <v>10.199999999999999</v>
      </c>
      <c r="G29" s="81">
        <v>60.8</v>
      </c>
      <c r="H29" s="67">
        <f t="shared" si="5"/>
        <v>1</v>
      </c>
      <c r="I29" s="67">
        <f t="shared" si="6"/>
        <v>5</v>
      </c>
      <c r="J29" s="67">
        <f t="shared" si="7"/>
        <v>2009</v>
      </c>
      <c r="K29" s="2" t="str">
        <f t="shared" si="2"/>
        <v>Spring</v>
      </c>
      <c r="L29" s="3">
        <f t="shared" si="3"/>
        <v>1067</v>
      </c>
      <c r="M29" s="3">
        <f t="shared" si="4"/>
        <v>10.48</v>
      </c>
      <c r="N29" s="3">
        <f t="shared" si="8"/>
        <v>10.199999999999999</v>
      </c>
      <c r="O29" s="3">
        <f t="shared" si="9"/>
        <v>60.8</v>
      </c>
      <c r="P29" s="4" t="str">
        <f t="shared" si="10"/>
        <v/>
      </c>
      <c r="Q29" s="4" t="str">
        <f t="shared" si="11"/>
        <v/>
      </c>
      <c r="R29" s="4" t="str">
        <f t="shared" si="12"/>
        <v/>
      </c>
      <c r="S29" s="4" t="str">
        <f t="shared" si="13"/>
        <v/>
      </c>
      <c r="T29" s="5" t="str">
        <f t="shared" si="14"/>
        <v/>
      </c>
      <c r="U29" s="5" t="str">
        <f t="shared" si="15"/>
        <v/>
      </c>
      <c r="V29" s="5" t="str">
        <f t="shared" si="16"/>
        <v/>
      </c>
      <c r="W29" s="5" t="str">
        <f t="shared" si="17"/>
        <v/>
      </c>
      <c r="X29" s="6" t="str">
        <f t="shared" si="18"/>
        <v/>
      </c>
      <c r="Y29" s="6" t="str">
        <f t="shared" si="19"/>
        <v/>
      </c>
      <c r="Z29" s="6" t="str">
        <f t="shared" si="20"/>
        <v/>
      </c>
      <c r="AA29" s="6" t="str">
        <f t="shared" si="21"/>
        <v/>
      </c>
      <c r="AB29" s="7" t="str">
        <f t="shared" si="22"/>
        <v/>
      </c>
      <c r="AC29" s="7" t="str">
        <f t="shared" si="23"/>
        <v/>
      </c>
      <c r="AD29" s="7" t="str">
        <f t="shared" si="24"/>
        <v/>
      </c>
      <c r="AE29" s="7" t="str">
        <f t="shared" si="25"/>
        <v/>
      </c>
      <c r="AF29" s="48" t="str">
        <f t="shared" si="34"/>
        <v/>
      </c>
      <c r="AG29" s="48" t="str">
        <f t="shared" si="27"/>
        <v/>
      </c>
      <c r="AH29" s="48" t="str">
        <f t="shared" si="28"/>
        <v/>
      </c>
      <c r="AI29" s="48" t="str">
        <f t="shared" si="29"/>
        <v/>
      </c>
      <c r="AJ29" s="49" t="str">
        <f t="shared" si="35"/>
        <v/>
      </c>
      <c r="AK29" s="49" t="str">
        <f t="shared" si="31"/>
        <v/>
      </c>
      <c r="AL29" s="49" t="str">
        <f t="shared" si="32"/>
        <v/>
      </c>
      <c r="AM29" s="49" t="str">
        <f t="shared" si="33"/>
        <v/>
      </c>
      <c r="BB29" s="8"/>
      <c r="BC29" s="8"/>
      <c r="BD29" s="8"/>
    </row>
    <row r="30" spans="1:123" ht="12.75" thickBot="1" x14ac:dyDescent="0.25">
      <c r="A30" s="82">
        <v>39725</v>
      </c>
      <c r="B30" s="81" t="s">
        <v>7</v>
      </c>
      <c r="C30" s="81" t="s">
        <v>8</v>
      </c>
      <c r="D30" s="81" t="s">
        <v>24</v>
      </c>
      <c r="E30" s="81">
        <v>10.51</v>
      </c>
      <c r="F30" s="81">
        <v>8</v>
      </c>
      <c r="G30" s="81" t="s">
        <v>24</v>
      </c>
      <c r="H30" s="67">
        <f t="shared" si="5"/>
        <v>1</v>
      </c>
      <c r="I30" s="67">
        <f t="shared" si="6"/>
        <v>10</v>
      </c>
      <c r="J30" s="67">
        <f t="shared" si="7"/>
        <v>2008</v>
      </c>
      <c r="K30" s="2" t="str">
        <f t="shared" si="2"/>
        <v>Fall</v>
      </c>
      <c r="L30" s="3" t="str">
        <f t="shared" si="3"/>
        <v>NS</v>
      </c>
      <c r="M30" s="3">
        <f t="shared" si="4"/>
        <v>10.51</v>
      </c>
      <c r="N30" s="3">
        <f t="shared" si="8"/>
        <v>8</v>
      </c>
      <c r="O30" s="3" t="str">
        <f t="shared" si="9"/>
        <v>NS</v>
      </c>
      <c r="P30" s="4" t="str">
        <f t="shared" si="10"/>
        <v/>
      </c>
      <c r="Q30" s="4" t="str">
        <f t="shared" si="11"/>
        <v/>
      </c>
      <c r="R30" s="4" t="str">
        <f t="shared" si="12"/>
        <v/>
      </c>
      <c r="S30" s="4" t="str">
        <f t="shared" si="13"/>
        <v/>
      </c>
      <c r="T30" s="5" t="str">
        <f t="shared" si="14"/>
        <v/>
      </c>
      <c r="U30" s="5" t="str">
        <f t="shared" si="15"/>
        <v/>
      </c>
      <c r="V30" s="5" t="str">
        <f t="shared" si="16"/>
        <v/>
      </c>
      <c r="W30" s="5" t="str">
        <f t="shared" si="17"/>
        <v/>
      </c>
      <c r="X30" s="6" t="str">
        <f t="shared" si="18"/>
        <v/>
      </c>
      <c r="Y30" s="6" t="str">
        <f t="shared" si="19"/>
        <v/>
      </c>
      <c r="Z30" s="6" t="str">
        <f t="shared" si="20"/>
        <v/>
      </c>
      <c r="AA30" s="6" t="str">
        <f t="shared" si="21"/>
        <v/>
      </c>
      <c r="AB30" s="7" t="str">
        <f t="shared" si="22"/>
        <v/>
      </c>
      <c r="AC30" s="7" t="str">
        <f t="shared" si="23"/>
        <v/>
      </c>
      <c r="AD30" s="7" t="str">
        <f t="shared" si="24"/>
        <v/>
      </c>
      <c r="AE30" s="7" t="str">
        <f t="shared" si="25"/>
        <v/>
      </c>
      <c r="AF30" s="48" t="str">
        <f t="shared" si="34"/>
        <v/>
      </c>
      <c r="AG30" s="48" t="str">
        <f t="shared" si="27"/>
        <v/>
      </c>
      <c r="AH30" s="48" t="str">
        <f t="shared" si="28"/>
        <v/>
      </c>
      <c r="AI30" s="48" t="str">
        <f t="shared" si="29"/>
        <v/>
      </c>
      <c r="AJ30" s="49" t="str">
        <f t="shared" si="35"/>
        <v/>
      </c>
      <c r="AK30" s="49" t="str">
        <f t="shared" si="31"/>
        <v/>
      </c>
      <c r="AL30" s="49" t="str">
        <f t="shared" si="32"/>
        <v/>
      </c>
      <c r="AM30" s="49" t="str">
        <f t="shared" si="33"/>
        <v/>
      </c>
      <c r="BB30" s="8"/>
      <c r="BC30" s="8"/>
      <c r="BD30" s="8"/>
    </row>
    <row r="31" spans="1:123" ht="12.75" thickBot="1" x14ac:dyDescent="0.25">
      <c r="A31" s="82">
        <v>39636</v>
      </c>
      <c r="B31" s="81" t="s">
        <v>7</v>
      </c>
      <c r="C31" s="81" t="s">
        <v>8</v>
      </c>
      <c r="D31" s="81">
        <v>913</v>
      </c>
      <c r="E31" s="81">
        <v>6.74</v>
      </c>
      <c r="F31" s="81">
        <v>20.7</v>
      </c>
      <c r="G31" s="81">
        <v>15.3</v>
      </c>
      <c r="H31" s="67">
        <f t="shared" si="5"/>
        <v>1</v>
      </c>
      <c r="I31" s="67">
        <f t="shared" si="6"/>
        <v>7</v>
      </c>
      <c r="J31" s="67">
        <f t="shared" si="7"/>
        <v>2008</v>
      </c>
      <c r="K31" s="2" t="str">
        <f t="shared" si="2"/>
        <v>Summer</v>
      </c>
      <c r="L31" s="3">
        <f t="shared" si="3"/>
        <v>913</v>
      </c>
      <c r="M31" s="3">
        <f t="shared" si="4"/>
        <v>6.74</v>
      </c>
      <c r="N31" s="3">
        <f t="shared" si="8"/>
        <v>20.7</v>
      </c>
      <c r="O31" s="3">
        <f t="shared" si="9"/>
        <v>15.3</v>
      </c>
      <c r="P31" s="4" t="str">
        <f t="shared" si="10"/>
        <v/>
      </c>
      <c r="Q31" s="4" t="str">
        <f t="shared" si="11"/>
        <v/>
      </c>
      <c r="R31" s="4" t="str">
        <f t="shared" si="12"/>
        <v/>
      </c>
      <c r="S31" s="4" t="str">
        <f t="shared" si="13"/>
        <v/>
      </c>
      <c r="T31" s="5" t="str">
        <f t="shared" si="14"/>
        <v/>
      </c>
      <c r="U31" s="5" t="str">
        <f t="shared" si="15"/>
        <v/>
      </c>
      <c r="V31" s="5" t="str">
        <f t="shared" si="16"/>
        <v/>
      </c>
      <c r="W31" s="5" t="str">
        <f t="shared" si="17"/>
        <v/>
      </c>
      <c r="X31" s="6" t="str">
        <f t="shared" si="18"/>
        <v/>
      </c>
      <c r="Y31" s="6" t="str">
        <f t="shared" si="19"/>
        <v/>
      </c>
      <c r="Z31" s="6" t="str">
        <f t="shared" si="20"/>
        <v/>
      </c>
      <c r="AA31" s="6" t="str">
        <f t="shared" si="21"/>
        <v/>
      </c>
      <c r="AB31" s="7" t="str">
        <f t="shared" si="22"/>
        <v/>
      </c>
      <c r="AC31" s="7" t="str">
        <f t="shared" si="23"/>
        <v/>
      </c>
      <c r="AD31" s="7" t="str">
        <f t="shared" si="24"/>
        <v/>
      </c>
      <c r="AE31" s="7" t="str">
        <f t="shared" si="25"/>
        <v/>
      </c>
      <c r="AF31" s="48" t="str">
        <f t="shared" si="34"/>
        <v/>
      </c>
      <c r="AG31" s="48" t="str">
        <f t="shared" si="27"/>
        <v/>
      </c>
      <c r="AH31" s="48" t="str">
        <f t="shared" si="28"/>
        <v/>
      </c>
      <c r="AI31" s="48" t="str">
        <f t="shared" si="29"/>
        <v/>
      </c>
      <c r="AJ31" s="49" t="str">
        <f t="shared" si="35"/>
        <v/>
      </c>
      <c r="AK31" s="49" t="str">
        <f t="shared" si="31"/>
        <v/>
      </c>
      <c r="AL31" s="49" t="str">
        <f t="shared" si="32"/>
        <v/>
      </c>
      <c r="AM31" s="49" t="str">
        <f t="shared" si="33"/>
        <v/>
      </c>
      <c r="BB31" s="8"/>
      <c r="BC31" s="8"/>
      <c r="BD31" s="8"/>
    </row>
    <row r="32" spans="1:123" ht="12.75" thickBot="1" x14ac:dyDescent="0.25">
      <c r="A32" s="82">
        <v>39563</v>
      </c>
      <c r="B32" s="81" t="s">
        <v>7</v>
      </c>
      <c r="C32" s="81" t="s">
        <v>8</v>
      </c>
      <c r="D32" s="81">
        <v>1037</v>
      </c>
      <c r="E32" s="81">
        <v>12.19</v>
      </c>
      <c r="F32" s="81">
        <v>13.5</v>
      </c>
      <c r="G32" s="81">
        <v>38</v>
      </c>
      <c r="H32" s="67">
        <f t="shared" si="5"/>
        <v>1</v>
      </c>
      <c r="I32" s="67">
        <f t="shared" si="6"/>
        <v>4</v>
      </c>
      <c r="J32" s="67">
        <f t="shared" si="7"/>
        <v>2008</v>
      </c>
      <c r="K32" s="2" t="str">
        <f t="shared" si="2"/>
        <v>Spring</v>
      </c>
      <c r="L32" s="3">
        <f t="shared" si="3"/>
        <v>1037</v>
      </c>
      <c r="M32" s="3">
        <f t="shared" si="4"/>
        <v>12.19</v>
      </c>
      <c r="N32" s="3">
        <f t="shared" si="8"/>
        <v>13.5</v>
      </c>
      <c r="O32" s="3">
        <f t="shared" si="9"/>
        <v>38</v>
      </c>
      <c r="P32" s="4" t="str">
        <f t="shared" si="10"/>
        <v/>
      </c>
      <c r="Q32" s="4" t="str">
        <f t="shared" si="11"/>
        <v/>
      </c>
      <c r="R32" s="4" t="str">
        <f t="shared" si="12"/>
        <v/>
      </c>
      <c r="S32" s="4" t="str">
        <f t="shared" si="13"/>
        <v/>
      </c>
      <c r="T32" s="5" t="str">
        <f t="shared" si="14"/>
        <v/>
      </c>
      <c r="U32" s="5" t="str">
        <f t="shared" si="15"/>
        <v/>
      </c>
      <c r="V32" s="5" t="str">
        <f t="shared" si="16"/>
        <v/>
      </c>
      <c r="W32" s="5" t="str">
        <f t="shared" si="17"/>
        <v/>
      </c>
      <c r="X32" s="6" t="str">
        <f t="shared" si="18"/>
        <v/>
      </c>
      <c r="Y32" s="6" t="str">
        <f t="shared" si="19"/>
        <v/>
      </c>
      <c r="Z32" s="6" t="str">
        <f t="shared" si="20"/>
        <v/>
      </c>
      <c r="AA32" s="6" t="str">
        <f t="shared" si="21"/>
        <v/>
      </c>
      <c r="AB32" s="7" t="str">
        <f t="shared" si="22"/>
        <v/>
      </c>
      <c r="AC32" s="7" t="str">
        <f t="shared" si="23"/>
        <v/>
      </c>
      <c r="AD32" s="7" t="str">
        <f t="shared" si="24"/>
        <v/>
      </c>
      <c r="AE32" s="7" t="str">
        <f t="shared" si="25"/>
        <v/>
      </c>
      <c r="AF32" s="48" t="str">
        <f t="shared" si="34"/>
        <v/>
      </c>
      <c r="AG32" s="48" t="str">
        <f t="shared" si="27"/>
        <v/>
      </c>
      <c r="AH32" s="48" t="str">
        <f t="shared" si="28"/>
        <v/>
      </c>
      <c r="AI32" s="48" t="str">
        <f t="shared" si="29"/>
        <v/>
      </c>
      <c r="AJ32" s="49" t="str">
        <f t="shared" si="35"/>
        <v/>
      </c>
      <c r="AK32" s="49" t="str">
        <f t="shared" si="31"/>
        <v/>
      </c>
      <c r="AL32" s="49" t="str">
        <f t="shared" si="32"/>
        <v/>
      </c>
      <c r="AM32" s="49" t="str">
        <f t="shared" si="33"/>
        <v/>
      </c>
      <c r="BB32" s="8"/>
      <c r="BC32" s="8"/>
      <c r="BD32" s="8"/>
    </row>
    <row r="33" spans="1:56" ht="12.75" thickBot="1" x14ac:dyDescent="0.25">
      <c r="A33" s="82">
        <v>39361</v>
      </c>
      <c r="B33" s="81" t="s">
        <v>7</v>
      </c>
      <c r="C33" s="81" t="s">
        <v>8</v>
      </c>
      <c r="D33" s="81">
        <v>808</v>
      </c>
      <c r="E33" s="81">
        <v>6.12</v>
      </c>
      <c r="F33" s="81">
        <v>18.100000000000001</v>
      </c>
      <c r="G33" s="81">
        <v>9.8000000000000007</v>
      </c>
      <c r="H33" s="67">
        <f t="shared" si="5"/>
        <v>1</v>
      </c>
      <c r="I33" s="67">
        <f t="shared" si="6"/>
        <v>10</v>
      </c>
      <c r="J33" s="67">
        <f t="shared" si="7"/>
        <v>2007</v>
      </c>
      <c r="K33" s="2" t="str">
        <f t="shared" si="2"/>
        <v>Fall</v>
      </c>
      <c r="L33" s="3">
        <f t="shared" si="3"/>
        <v>808</v>
      </c>
      <c r="M33" s="3">
        <f t="shared" si="4"/>
        <v>6.12</v>
      </c>
      <c r="N33" s="3">
        <f t="shared" si="8"/>
        <v>18.100000000000001</v>
      </c>
      <c r="O33" s="3">
        <f t="shared" si="9"/>
        <v>9.8000000000000007</v>
      </c>
      <c r="P33" s="4" t="str">
        <f t="shared" si="10"/>
        <v/>
      </c>
      <c r="Q33" s="4" t="str">
        <f t="shared" si="11"/>
        <v/>
      </c>
      <c r="R33" s="4" t="str">
        <f t="shared" si="12"/>
        <v/>
      </c>
      <c r="S33" s="4" t="str">
        <f t="shared" si="13"/>
        <v/>
      </c>
      <c r="T33" s="5" t="str">
        <f t="shared" si="14"/>
        <v/>
      </c>
      <c r="U33" s="5" t="str">
        <f t="shared" si="15"/>
        <v/>
      </c>
      <c r="V33" s="5" t="str">
        <f t="shared" si="16"/>
        <v/>
      </c>
      <c r="W33" s="5" t="str">
        <f t="shared" si="17"/>
        <v/>
      </c>
      <c r="X33" s="6" t="str">
        <f t="shared" si="18"/>
        <v/>
      </c>
      <c r="Y33" s="6" t="str">
        <f t="shared" si="19"/>
        <v/>
      </c>
      <c r="Z33" s="6" t="str">
        <f t="shared" si="20"/>
        <v/>
      </c>
      <c r="AA33" s="6" t="str">
        <f t="shared" si="21"/>
        <v/>
      </c>
      <c r="AB33" s="7" t="str">
        <f t="shared" si="22"/>
        <v/>
      </c>
      <c r="AC33" s="7" t="str">
        <f t="shared" si="23"/>
        <v/>
      </c>
      <c r="AD33" s="7" t="str">
        <f t="shared" si="24"/>
        <v/>
      </c>
      <c r="AE33" s="7" t="str">
        <f t="shared" si="25"/>
        <v/>
      </c>
      <c r="AF33" s="48" t="str">
        <f t="shared" si="34"/>
        <v/>
      </c>
      <c r="AG33" s="48" t="str">
        <f t="shared" si="27"/>
        <v/>
      </c>
      <c r="AH33" s="48" t="str">
        <f t="shared" si="28"/>
        <v/>
      </c>
      <c r="AI33" s="48" t="str">
        <f t="shared" si="29"/>
        <v/>
      </c>
      <c r="AJ33" s="49" t="str">
        <f t="shared" si="35"/>
        <v/>
      </c>
      <c r="AK33" s="49" t="str">
        <f t="shared" si="31"/>
        <v/>
      </c>
      <c r="AL33" s="49" t="str">
        <f t="shared" si="32"/>
        <v/>
      </c>
      <c r="AM33" s="49" t="str">
        <f t="shared" si="33"/>
        <v/>
      </c>
      <c r="BB33" s="8"/>
      <c r="BC33" s="8"/>
      <c r="BD33" s="8"/>
    </row>
    <row r="34" spans="1:56" ht="12.75" thickBot="1" x14ac:dyDescent="0.25">
      <c r="A34" s="82">
        <v>39273</v>
      </c>
      <c r="B34" s="81" t="s">
        <v>7</v>
      </c>
      <c r="C34" s="81" t="s">
        <v>8</v>
      </c>
      <c r="D34" s="81">
        <v>891</v>
      </c>
      <c r="E34" s="81">
        <v>6.13</v>
      </c>
      <c r="F34" s="81">
        <v>22.5</v>
      </c>
      <c r="G34" s="81">
        <v>8.3000000000000007</v>
      </c>
      <c r="H34" s="67">
        <f t="shared" si="5"/>
        <v>1</v>
      </c>
      <c r="I34" s="67">
        <f t="shared" si="6"/>
        <v>7</v>
      </c>
      <c r="J34" s="67">
        <f t="shared" si="7"/>
        <v>2007</v>
      </c>
      <c r="K34" s="2" t="str">
        <f t="shared" si="2"/>
        <v>Summer</v>
      </c>
      <c r="L34" s="3">
        <f t="shared" si="3"/>
        <v>891</v>
      </c>
      <c r="M34" s="3">
        <f t="shared" si="4"/>
        <v>6.13</v>
      </c>
      <c r="N34" s="3">
        <f t="shared" si="8"/>
        <v>22.5</v>
      </c>
      <c r="O34" s="3">
        <f t="shared" si="9"/>
        <v>8.3000000000000007</v>
      </c>
      <c r="P34" s="4" t="str">
        <f t="shared" si="10"/>
        <v/>
      </c>
      <c r="Q34" s="4" t="str">
        <f t="shared" si="11"/>
        <v/>
      </c>
      <c r="R34" s="4" t="str">
        <f t="shared" si="12"/>
        <v/>
      </c>
      <c r="S34" s="4" t="str">
        <f t="shared" si="13"/>
        <v/>
      </c>
      <c r="T34" s="5" t="str">
        <f t="shared" si="14"/>
        <v/>
      </c>
      <c r="U34" s="5" t="str">
        <f t="shared" si="15"/>
        <v/>
      </c>
      <c r="V34" s="5" t="str">
        <f t="shared" si="16"/>
        <v/>
      </c>
      <c r="W34" s="5" t="str">
        <f t="shared" si="17"/>
        <v/>
      </c>
      <c r="X34" s="6" t="str">
        <f t="shared" si="18"/>
        <v/>
      </c>
      <c r="Y34" s="6" t="str">
        <f t="shared" si="19"/>
        <v/>
      </c>
      <c r="Z34" s="6" t="str">
        <f t="shared" si="20"/>
        <v/>
      </c>
      <c r="AA34" s="6" t="str">
        <f t="shared" si="21"/>
        <v/>
      </c>
      <c r="AB34" s="7" t="str">
        <f t="shared" si="22"/>
        <v/>
      </c>
      <c r="AC34" s="7" t="str">
        <f t="shared" si="23"/>
        <v/>
      </c>
      <c r="AD34" s="7" t="str">
        <f t="shared" si="24"/>
        <v/>
      </c>
      <c r="AE34" s="7" t="str">
        <f t="shared" si="25"/>
        <v/>
      </c>
      <c r="AF34" s="48" t="str">
        <f t="shared" si="34"/>
        <v/>
      </c>
      <c r="AG34" s="48" t="str">
        <f t="shared" si="27"/>
        <v/>
      </c>
      <c r="AH34" s="48" t="str">
        <f t="shared" si="28"/>
        <v/>
      </c>
      <c r="AI34" s="48" t="str">
        <f t="shared" si="29"/>
        <v/>
      </c>
      <c r="AJ34" s="49" t="str">
        <f t="shared" si="35"/>
        <v/>
      </c>
      <c r="AK34" s="49" t="str">
        <f t="shared" si="31"/>
        <v/>
      </c>
      <c r="AL34" s="49" t="str">
        <f t="shared" si="32"/>
        <v/>
      </c>
      <c r="AM34" s="49" t="str">
        <f t="shared" si="33"/>
        <v/>
      </c>
      <c r="BB34" s="8"/>
      <c r="BC34" s="8"/>
      <c r="BD34" s="8"/>
    </row>
    <row r="35" spans="1:56" ht="12.75" thickBot="1" x14ac:dyDescent="0.25">
      <c r="A35" s="82">
        <v>39201</v>
      </c>
      <c r="B35" s="81" t="s">
        <v>7</v>
      </c>
      <c r="C35" s="81" t="s">
        <v>8</v>
      </c>
      <c r="D35" s="81">
        <v>1361</v>
      </c>
      <c r="E35" s="81">
        <v>10.49</v>
      </c>
      <c r="F35" s="81">
        <v>11.9</v>
      </c>
      <c r="G35" s="81">
        <v>18.899999999999999</v>
      </c>
      <c r="H35" s="67">
        <f t="shared" si="5"/>
        <v>1</v>
      </c>
      <c r="I35" s="67">
        <f t="shared" si="6"/>
        <v>4</v>
      </c>
      <c r="J35" s="67">
        <f t="shared" si="7"/>
        <v>2007</v>
      </c>
      <c r="K35" s="2" t="str">
        <f t="shared" si="2"/>
        <v>Spring</v>
      </c>
      <c r="L35" s="3">
        <f t="shared" si="3"/>
        <v>1361</v>
      </c>
      <c r="M35" s="3">
        <f t="shared" si="4"/>
        <v>10.49</v>
      </c>
      <c r="N35" s="3">
        <f t="shared" si="8"/>
        <v>11.9</v>
      </c>
      <c r="O35" s="3">
        <f t="shared" si="9"/>
        <v>18.899999999999999</v>
      </c>
      <c r="P35" s="4" t="str">
        <f t="shared" si="10"/>
        <v/>
      </c>
      <c r="Q35" s="4" t="str">
        <f t="shared" si="11"/>
        <v/>
      </c>
      <c r="R35" s="4" t="str">
        <f t="shared" si="12"/>
        <v/>
      </c>
      <c r="S35" s="4" t="str">
        <f t="shared" si="13"/>
        <v/>
      </c>
      <c r="T35" s="5" t="str">
        <f t="shared" si="14"/>
        <v/>
      </c>
      <c r="U35" s="5" t="str">
        <f t="shared" si="15"/>
        <v/>
      </c>
      <c r="V35" s="5" t="str">
        <f t="shared" si="16"/>
        <v/>
      </c>
      <c r="W35" s="5" t="str">
        <f t="shared" si="17"/>
        <v/>
      </c>
      <c r="X35" s="6" t="str">
        <f t="shared" si="18"/>
        <v/>
      </c>
      <c r="Y35" s="6" t="str">
        <f t="shared" si="19"/>
        <v/>
      </c>
      <c r="Z35" s="6" t="str">
        <f t="shared" si="20"/>
        <v/>
      </c>
      <c r="AA35" s="6" t="str">
        <f t="shared" si="21"/>
        <v/>
      </c>
      <c r="AB35" s="7" t="str">
        <f t="shared" si="22"/>
        <v/>
      </c>
      <c r="AC35" s="7" t="str">
        <f t="shared" si="23"/>
        <v/>
      </c>
      <c r="AD35" s="7" t="str">
        <f t="shared" si="24"/>
        <v/>
      </c>
      <c r="AE35" s="7" t="str">
        <f t="shared" si="25"/>
        <v/>
      </c>
      <c r="AF35" s="48" t="str">
        <f t="shared" si="34"/>
        <v/>
      </c>
      <c r="AG35" s="48" t="str">
        <f t="shared" si="27"/>
        <v/>
      </c>
      <c r="AH35" s="48" t="str">
        <f t="shared" si="28"/>
        <v/>
      </c>
      <c r="AI35" s="48" t="str">
        <f t="shared" si="29"/>
        <v/>
      </c>
      <c r="AJ35" s="49" t="str">
        <f t="shared" si="35"/>
        <v/>
      </c>
      <c r="AK35" s="49" t="str">
        <f t="shared" si="31"/>
        <v/>
      </c>
      <c r="AL35" s="49" t="str">
        <f t="shared" si="32"/>
        <v/>
      </c>
      <c r="AM35" s="49" t="str">
        <f t="shared" si="33"/>
        <v/>
      </c>
      <c r="BB35" s="8"/>
      <c r="BC35" s="8"/>
      <c r="BD35" s="8"/>
    </row>
    <row r="36" spans="1:56" ht="12.75" thickBot="1" x14ac:dyDescent="0.25">
      <c r="A36" s="82">
        <v>39004</v>
      </c>
      <c r="B36" s="81" t="s">
        <v>7</v>
      </c>
      <c r="C36" s="81" t="s">
        <v>8</v>
      </c>
      <c r="D36" s="81">
        <v>953</v>
      </c>
      <c r="E36" s="81" t="s">
        <v>77</v>
      </c>
      <c r="F36" s="81">
        <v>3.8</v>
      </c>
      <c r="G36" s="81">
        <v>11.3</v>
      </c>
      <c r="H36" s="67">
        <f t="shared" si="5"/>
        <v>1</v>
      </c>
      <c r="I36" s="67">
        <f t="shared" si="6"/>
        <v>10</v>
      </c>
      <c r="J36" s="67">
        <f t="shared" si="7"/>
        <v>2006</v>
      </c>
      <c r="K36" s="2" t="str">
        <f t="shared" si="2"/>
        <v>Fall</v>
      </c>
      <c r="L36" s="3">
        <f t="shared" si="3"/>
        <v>953</v>
      </c>
      <c r="M36" s="3" t="str">
        <f t="shared" si="4"/>
        <v>AD</v>
      </c>
      <c r="N36" s="3">
        <f t="shared" si="8"/>
        <v>3.8</v>
      </c>
      <c r="O36" s="3">
        <f t="shared" si="9"/>
        <v>11.3</v>
      </c>
      <c r="P36" s="4" t="str">
        <f t="shared" si="10"/>
        <v/>
      </c>
      <c r="Q36" s="4" t="str">
        <f t="shared" si="11"/>
        <v/>
      </c>
      <c r="R36" s="4" t="str">
        <f t="shared" si="12"/>
        <v/>
      </c>
      <c r="S36" s="4" t="str">
        <f t="shared" si="13"/>
        <v/>
      </c>
      <c r="T36" s="5" t="str">
        <f t="shared" si="14"/>
        <v/>
      </c>
      <c r="U36" s="5" t="str">
        <f t="shared" si="15"/>
        <v/>
      </c>
      <c r="V36" s="5" t="str">
        <f t="shared" si="16"/>
        <v/>
      </c>
      <c r="W36" s="5" t="str">
        <f t="shared" si="17"/>
        <v/>
      </c>
      <c r="X36" s="6" t="str">
        <f t="shared" si="18"/>
        <v/>
      </c>
      <c r="Y36" s="6" t="str">
        <f t="shared" si="19"/>
        <v/>
      </c>
      <c r="Z36" s="6" t="str">
        <f t="shared" si="20"/>
        <v/>
      </c>
      <c r="AA36" s="6" t="str">
        <f t="shared" si="21"/>
        <v/>
      </c>
      <c r="AB36" s="7" t="str">
        <f t="shared" si="22"/>
        <v/>
      </c>
      <c r="AC36" s="7" t="str">
        <f t="shared" si="23"/>
        <v/>
      </c>
      <c r="AD36" s="7" t="str">
        <f t="shared" si="24"/>
        <v/>
      </c>
      <c r="AE36" s="7" t="str">
        <f t="shared" si="25"/>
        <v/>
      </c>
      <c r="AF36" s="48" t="str">
        <f t="shared" si="34"/>
        <v/>
      </c>
      <c r="AG36" s="48" t="str">
        <f t="shared" si="27"/>
        <v/>
      </c>
      <c r="AH36" s="48" t="str">
        <f t="shared" si="28"/>
        <v/>
      </c>
      <c r="AI36" s="48" t="str">
        <f t="shared" si="29"/>
        <v/>
      </c>
      <c r="AJ36" s="49" t="str">
        <f t="shared" si="35"/>
        <v/>
      </c>
      <c r="AK36" s="49" t="str">
        <f t="shared" si="31"/>
        <v/>
      </c>
      <c r="AL36" s="49" t="str">
        <f t="shared" si="32"/>
        <v/>
      </c>
      <c r="AM36" s="49" t="str">
        <f t="shared" si="33"/>
        <v/>
      </c>
      <c r="BB36" s="8"/>
      <c r="BC36" s="8"/>
      <c r="BD36" s="8"/>
    </row>
    <row r="37" spans="1:56" ht="12.75" thickBot="1" x14ac:dyDescent="0.25">
      <c r="A37" s="82">
        <v>38919</v>
      </c>
      <c r="B37" s="81" t="s">
        <v>7</v>
      </c>
      <c r="C37" s="81" t="s">
        <v>8</v>
      </c>
      <c r="D37" s="81" t="s">
        <v>24</v>
      </c>
      <c r="E37" s="81" t="s">
        <v>24</v>
      </c>
      <c r="F37" s="81" t="s">
        <v>24</v>
      </c>
      <c r="G37" s="81" t="s">
        <v>24</v>
      </c>
      <c r="H37" s="67">
        <f t="shared" si="5"/>
        <v>1</v>
      </c>
      <c r="I37" s="67">
        <f t="shared" si="6"/>
        <v>7</v>
      </c>
      <c r="J37" s="67">
        <f t="shared" si="7"/>
        <v>2006</v>
      </c>
      <c r="K37" s="2" t="str">
        <f t="shared" si="2"/>
        <v>Summer</v>
      </c>
      <c r="L37" s="3" t="str">
        <f t="shared" si="3"/>
        <v>NS</v>
      </c>
      <c r="M37" s="3" t="str">
        <f t="shared" si="4"/>
        <v>NS</v>
      </c>
      <c r="N37" s="3" t="str">
        <f t="shared" si="8"/>
        <v>NS</v>
      </c>
      <c r="O37" s="3" t="str">
        <f t="shared" si="9"/>
        <v>NS</v>
      </c>
      <c r="P37" s="4" t="str">
        <f t="shared" si="10"/>
        <v/>
      </c>
      <c r="Q37" s="4" t="str">
        <f t="shared" si="11"/>
        <v/>
      </c>
      <c r="R37" s="4" t="str">
        <f t="shared" si="12"/>
        <v/>
      </c>
      <c r="S37" s="4" t="str">
        <f t="shared" si="13"/>
        <v/>
      </c>
      <c r="T37" s="5" t="str">
        <f t="shared" si="14"/>
        <v/>
      </c>
      <c r="U37" s="5" t="str">
        <f t="shared" si="15"/>
        <v/>
      </c>
      <c r="V37" s="5" t="str">
        <f t="shared" si="16"/>
        <v/>
      </c>
      <c r="W37" s="5" t="str">
        <f t="shared" si="17"/>
        <v/>
      </c>
      <c r="X37" s="6" t="str">
        <f t="shared" si="18"/>
        <v/>
      </c>
      <c r="Y37" s="6" t="str">
        <f t="shared" si="19"/>
        <v/>
      </c>
      <c r="Z37" s="6" t="str">
        <f t="shared" si="20"/>
        <v/>
      </c>
      <c r="AA37" s="6" t="str">
        <f t="shared" si="21"/>
        <v/>
      </c>
      <c r="AB37" s="7" t="str">
        <f t="shared" si="22"/>
        <v/>
      </c>
      <c r="AC37" s="7" t="str">
        <f t="shared" si="23"/>
        <v/>
      </c>
      <c r="AD37" s="7" t="str">
        <f t="shared" si="24"/>
        <v/>
      </c>
      <c r="AE37" s="7" t="str">
        <f t="shared" si="25"/>
        <v/>
      </c>
      <c r="AF37" s="48" t="str">
        <f t="shared" si="34"/>
        <v/>
      </c>
      <c r="AG37" s="48" t="str">
        <f t="shared" si="27"/>
        <v/>
      </c>
      <c r="AH37" s="48" t="str">
        <f t="shared" si="28"/>
        <v/>
      </c>
      <c r="AI37" s="48" t="str">
        <f t="shared" si="29"/>
        <v/>
      </c>
      <c r="AJ37" s="49" t="str">
        <f t="shared" si="35"/>
        <v/>
      </c>
      <c r="AK37" s="49" t="str">
        <f t="shared" si="31"/>
        <v/>
      </c>
      <c r="AL37" s="49" t="str">
        <f t="shared" si="32"/>
        <v/>
      </c>
      <c r="AM37" s="49" t="str">
        <f t="shared" si="33"/>
        <v/>
      </c>
      <c r="BB37" s="8"/>
      <c r="BC37" s="8"/>
      <c r="BD37" s="8"/>
    </row>
    <row r="38" spans="1:56" ht="12.75" thickBot="1" x14ac:dyDescent="0.25">
      <c r="A38" s="82">
        <v>38909</v>
      </c>
      <c r="B38" s="81" t="s">
        <v>7</v>
      </c>
      <c r="C38" s="81" t="s">
        <v>8</v>
      </c>
      <c r="D38" s="81">
        <v>1265</v>
      </c>
      <c r="E38" s="81">
        <v>6.25</v>
      </c>
      <c r="F38" s="81">
        <v>18.3</v>
      </c>
      <c r="G38" s="81">
        <v>2.4</v>
      </c>
      <c r="H38" s="67">
        <f t="shared" si="5"/>
        <v>1</v>
      </c>
      <c r="I38" s="67">
        <f t="shared" si="6"/>
        <v>7</v>
      </c>
      <c r="J38" s="67">
        <f t="shared" si="7"/>
        <v>2006</v>
      </c>
      <c r="K38" s="2" t="str">
        <f t="shared" si="2"/>
        <v>Summer</v>
      </c>
      <c r="L38" s="3">
        <f t="shared" si="3"/>
        <v>1265</v>
      </c>
      <c r="M38" s="3">
        <f t="shared" si="4"/>
        <v>6.25</v>
      </c>
      <c r="N38" s="3">
        <f t="shared" si="8"/>
        <v>18.3</v>
      </c>
      <c r="O38" s="3">
        <f t="shared" si="9"/>
        <v>2.4</v>
      </c>
      <c r="P38" s="4" t="str">
        <f t="shared" si="10"/>
        <v/>
      </c>
      <c r="Q38" s="4" t="str">
        <f t="shared" si="11"/>
        <v/>
      </c>
      <c r="R38" s="4" t="str">
        <f t="shared" si="12"/>
        <v/>
      </c>
      <c r="S38" s="4" t="str">
        <f t="shared" si="13"/>
        <v/>
      </c>
      <c r="T38" s="5" t="str">
        <f t="shared" si="14"/>
        <v/>
      </c>
      <c r="U38" s="5" t="str">
        <f t="shared" si="15"/>
        <v/>
      </c>
      <c r="V38" s="5" t="str">
        <f t="shared" si="16"/>
        <v/>
      </c>
      <c r="W38" s="5" t="str">
        <f t="shared" si="17"/>
        <v/>
      </c>
      <c r="X38" s="6" t="str">
        <f t="shared" si="18"/>
        <v/>
      </c>
      <c r="Y38" s="6" t="str">
        <f t="shared" si="19"/>
        <v/>
      </c>
      <c r="Z38" s="6" t="str">
        <f t="shared" si="20"/>
        <v/>
      </c>
      <c r="AA38" s="6" t="str">
        <f t="shared" si="21"/>
        <v/>
      </c>
      <c r="AB38" s="7" t="str">
        <f t="shared" si="22"/>
        <v/>
      </c>
      <c r="AC38" s="7" t="str">
        <f t="shared" si="23"/>
        <v/>
      </c>
      <c r="AD38" s="7" t="str">
        <f t="shared" si="24"/>
        <v/>
      </c>
      <c r="AE38" s="7" t="str">
        <f t="shared" si="25"/>
        <v/>
      </c>
      <c r="AF38" s="48" t="str">
        <f t="shared" si="34"/>
        <v/>
      </c>
      <c r="AG38" s="48" t="str">
        <f t="shared" si="27"/>
        <v/>
      </c>
      <c r="AH38" s="48" t="str">
        <f t="shared" si="28"/>
        <v/>
      </c>
      <c r="AI38" s="48" t="str">
        <f t="shared" si="29"/>
        <v/>
      </c>
      <c r="AJ38" s="49" t="str">
        <f t="shared" si="35"/>
        <v/>
      </c>
      <c r="AK38" s="49" t="str">
        <f t="shared" si="31"/>
        <v/>
      </c>
      <c r="AL38" s="49" t="str">
        <f t="shared" si="32"/>
        <v/>
      </c>
      <c r="AM38" s="49" t="str">
        <f t="shared" si="33"/>
        <v/>
      </c>
      <c r="BB38" s="8"/>
      <c r="BC38" s="8"/>
      <c r="BD38" s="8"/>
    </row>
    <row r="39" spans="1:56" ht="12.75" thickBot="1" x14ac:dyDescent="0.25">
      <c r="A39" s="82">
        <v>38843</v>
      </c>
      <c r="B39" s="81" t="s">
        <v>7</v>
      </c>
      <c r="C39" s="81" t="s">
        <v>8</v>
      </c>
      <c r="D39" s="81">
        <v>1287</v>
      </c>
      <c r="E39" s="81">
        <v>11.69</v>
      </c>
      <c r="F39" s="81">
        <v>10.4</v>
      </c>
      <c r="G39" s="81">
        <v>7.7</v>
      </c>
      <c r="H39" s="67">
        <f t="shared" si="5"/>
        <v>1</v>
      </c>
      <c r="I39" s="67">
        <f t="shared" si="6"/>
        <v>5</v>
      </c>
      <c r="J39" s="67">
        <f t="shared" si="7"/>
        <v>2006</v>
      </c>
      <c r="K39" s="2" t="str">
        <f t="shared" si="2"/>
        <v>Spring</v>
      </c>
      <c r="L39" s="3">
        <f t="shared" si="3"/>
        <v>1287</v>
      </c>
      <c r="M39" s="3">
        <f t="shared" si="4"/>
        <v>11.69</v>
      </c>
      <c r="N39" s="3">
        <f t="shared" si="8"/>
        <v>10.4</v>
      </c>
      <c r="O39" s="3">
        <f t="shared" si="9"/>
        <v>7.7</v>
      </c>
      <c r="P39" s="4" t="str">
        <f t="shared" si="10"/>
        <v/>
      </c>
      <c r="Q39" s="4" t="str">
        <f t="shared" si="11"/>
        <v/>
      </c>
      <c r="R39" s="4" t="str">
        <f t="shared" si="12"/>
        <v/>
      </c>
      <c r="S39" s="4" t="str">
        <f t="shared" si="13"/>
        <v/>
      </c>
      <c r="T39" s="5" t="str">
        <f t="shared" si="14"/>
        <v/>
      </c>
      <c r="U39" s="5" t="str">
        <f t="shared" si="15"/>
        <v/>
      </c>
      <c r="V39" s="5" t="str">
        <f t="shared" si="16"/>
        <v/>
      </c>
      <c r="W39" s="5" t="str">
        <f t="shared" si="17"/>
        <v/>
      </c>
      <c r="X39" s="6" t="str">
        <f t="shared" si="18"/>
        <v/>
      </c>
      <c r="Y39" s="6" t="str">
        <f t="shared" si="19"/>
        <v/>
      </c>
      <c r="Z39" s="6" t="str">
        <f t="shared" si="20"/>
        <v/>
      </c>
      <c r="AA39" s="6" t="str">
        <f t="shared" si="21"/>
        <v/>
      </c>
      <c r="AB39" s="7" t="str">
        <f t="shared" si="22"/>
        <v/>
      </c>
      <c r="AC39" s="7" t="str">
        <f t="shared" si="23"/>
        <v/>
      </c>
      <c r="AD39" s="7" t="str">
        <f t="shared" si="24"/>
        <v/>
      </c>
      <c r="AE39" s="7" t="str">
        <f t="shared" si="25"/>
        <v/>
      </c>
      <c r="AF39" s="48" t="str">
        <f t="shared" si="34"/>
        <v/>
      </c>
      <c r="AG39" s="48" t="str">
        <f t="shared" si="27"/>
        <v/>
      </c>
      <c r="AH39" s="48" t="str">
        <f t="shared" si="28"/>
        <v/>
      </c>
      <c r="AI39" s="48" t="str">
        <f t="shared" si="29"/>
        <v/>
      </c>
      <c r="AJ39" s="49" t="str">
        <f t="shared" si="35"/>
        <v/>
      </c>
      <c r="AK39" s="49" t="str">
        <f t="shared" si="31"/>
        <v/>
      </c>
      <c r="AL39" s="49" t="str">
        <f t="shared" si="32"/>
        <v/>
      </c>
      <c r="AM39" s="49" t="str">
        <f t="shared" si="33"/>
        <v/>
      </c>
      <c r="BB39" s="8"/>
      <c r="BC39" s="8"/>
      <c r="BD39" s="8"/>
    </row>
    <row r="40" spans="1:56" ht="12.75" thickBot="1" x14ac:dyDescent="0.25">
      <c r="A40" s="82">
        <v>38633</v>
      </c>
      <c r="B40" s="81" t="s">
        <v>7</v>
      </c>
      <c r="C40" s="81" t="s">
        <v>8</v>
      </c>
      <c r="D40" s="81">
        <v>842</v>
      </c>
      <c r="E40" s="81">
        <v>7.24</v>
      </c>
      <c r="F40" s="81">
        <v>10</v>
      </c>
      <c r="G40" s="81">
        <v>9.2899999999999991</v>
      </c>
      <c r="H40" s="67">
        <f t="shared" si="5"/>
        <v>1</v>
      </c>
      <c r="I40" s="67">
        <f t="shared" si="6"/>
        <v>10</v>
      </c>
      <c r="J40" s="67">
        <f t="shared" si="7"/>
        <v>2005</v>
      </c>
      <c r="K40" s="2" t="str">
        <f t="shared" si="2"/>
        <v>Fall</v>
      </c>
      <c r="L40" s="3">
        <f t="shared" si="3"/>
        <v>842</v>
      </c>
      <c r="M40" s="3">
        <f t="shared" si="4"/>
        <v>7.24</v>
      </c>
      <c r="N40" s="3">
        <f t="shared" si="8"/>
        <v>10</v>
      </c>
      <c r="O40" s="3">
        <f t="shared" si="9"/>
        <v>9.2899999999999991</v>
      </c>
      <c r="P40" s="4" t="str">
        <f t="shared" si="10"/>
        <v/>
      </c>
      <c r="Q40" s="4" t="str">
        <f t="shared" si="11"/>
        <v/>
      </c>
      <c r="R40" s="4" t="str">
        <f t="shared" si="12"/>
        <v/>
      </c>
      <c r="S40" s="4" t="str">
        <f t="shared" si="13"/>
        <v/>
      </c>
      <c r="T40" s="5" t="str">
        <f t="shared" si="14"/>
        <v/>
      </c>
      <c r="U40" s="5" t="str">
        <f t="shared" si="15"/>
        <v/>
      </c>
      <c r="V40" s="5" t="str">
        <f t="shared" si="16"/>
        <v/>
      </c>
      <c r="W40" s="5" t="str">
        <f t="shared" si="17"/>
        <v/>
      </c>
      <c r="X40" s="6" t="str">
        <f t="shared" si="18"/>
        <v/>
      </c>
      <c r="Y40" s="6" t="str">
        <f t="shared" si="19"/>
        <v/>
      </c>
      <c r="Z40" s="6" t="str">
        <f t="shared" si="20"/>
        <v/>
      </c>
      <c r="AA40" s="6" t="str">
        <f t="shared" si="21"/>
        <v/>
      </c>
      <c r="AB40" s="7" t="str">
        <f t="shared" si="22"/>
        <v/>
      </c>
      <c r="AC40" s="7" t="str">
        <f t="shared" si="23"/>
        <v/>
      </c>
      <c r="AD40" s="7" t="str">
        <f t="shared" si="24"/>
        <v/>
      </c>
      <c r="AE40" s="7" t="str">
        <f t="shared" si="25"/>
        <v/>
      </c>
      <c r="AF40" s="48" t="str">
        <f t="shared" si="34"/>
        <v/>
      </c>
      <c r="AG40" s="48" t="str">
        <f t="shared" si="27"/>
        <v/>
      </c>
      <c r="AH40" s="48" t="str">
        <f t="shared" si="28"/>
        <v/>
      </c>
      <c r="AI40" s="48" t="str">
        <f t="shared" si="29"/>
        <v/>
      </c>
      <c r="AJ40" s="49" t="str">
        <f t="shared" si="35"/>
        <v/>
      </c>
      <c r="AK40" s="49" t="str">
        <f t="shared" si="31"/>
        <v/>
      </c>
      <c r="AL40" s="49" t="str">
        <f t="shared" si="32"/>
        <v/>
      </c>
      <c r="AM40" s="49" t="str">
        <f t="shared" si="33"/>
        <v/>
      </c>
      <c r="BB40" s="8"/>
      <c r="BC40" s="8"/>
      <c r="BD40" s="8"/>
    </row>
    <row r="41" spans="1:56" ht="12.75" thickBot="1" x14ac:dyDescent="0.25">
      <c r="A41" s="82">
        <v>38544</v>
      </c>
      <c r="B41" s="81" t="s">
        <v>7</v>
      </c>
      <c r="C41" s="81" t="s">
        <v>8</v>
      </c>
      <c r="D41" s="81">
        <v>1050</v>
      </c>
      <c r="E41" s="81">
        <v>7.14</v>
      </c>
      <c r="F41" s="81">
        <v>23</v>
      </c>
      <c r="G41" s="81">
        <v>1</v>
      </c>
      <c r="H41" s="67">
        <f t="shared" si="5"/>
        <v>1</v>
      </c>
      <c r="I41" s="67">
        <f t="shared" si="6"/>
        <v>7</v>
      </c>
      <c r="J41" s="67">
        <f t="shared" si="7"/>
        <v>2005</v>
      </c>
      <c r="K41" s="2" t="str">
        <f t="shared" si="2"/>
        <v>Summer</v>
      </c>
      <c r="L41" s="3">
        <f t="shared" si="3"/>
        <v>1050</v>
      </c>
      <c r="M41" s="3">
        <f t="shared" si="4"/>
        <v>7.14</v>
      </c>
      <c r="N41" s="3">
        <f t="shared" si="8"/>
        <v>23</v>
      </c>
      <c r="O41" s="3">
        <f t="shared" si="9"/>
        <v>1</v>
      </c>
      <c r="P41" s="4" t="str">
        <f t="shared" si="10"/>
        <v/>
      </c>
      <c r="Q41" s="4" t="str">
        <f t="shared" si="11"/>
        <v/>
      </c>
      <c r="R41" s="4" t="str">
        <f t="shared" si="12"/>
        <v/>
      </c>
      <c r="S41" s="4" t="str">
        <f t="shared" si="13"/>
        <v/>
      </c>
      <c r="T41" s="5" t="str">
        <f t="shared" si="14"/>
        <v/>
      </c>
      <c r="U41" s="5" t="str">
        <f t="shared" si="15"/>
        <v/>
      </c>
      <c r="V41" s="5" t="str">
        <f t="shared" si="16"/>
        <v/>
      </c>
      <c r="W41" s="5" t="str">
        <f t="shared" si="17"/>
        <v/>
      </c>
      <c r="X41" s="6" t="str">
        <f t="shared" si="18"/>
        <v/>
      </c>
      <c r="Y41" s="6" t="str">
        <f t="shared" si="19"/>
        <v/>
      </c>
      <c r="Z41" s="6" t="str">
        <f t="shared" si="20"/>
        <v/>
      </c>
      <c r="AA41" s="6" t="str">
        <f t="shared" si="21"/>
        <v/>
      </c>
      <c r="AB41" s="7" t="str">
        <f t="shared" si="22"/>
        <v/>
      </c>
      <c r="AC41" s="7" t="str">
        <f t="shared" si="23"/>
        <v/>
      </c>
      <c r="AD41" s="7" t="str">
        <f t="shared" si="24"/>
        <v/>
      </c>
      <c r="AE41" s="7" t="str">
        <f t="shared" si="25"/>
        <v/>
      </c>
      <c r="AF41" s="48" t="str">
        <f t="shared" si="34"/>
        <v/>
      </c>
      <c r="AG41" s="48" t="str">
        <f t="shared" si="27"/>
        <v/>
      </c>
      <c r="AH41" s="48" t="str">
        <f t="shared" si="28"/>
        <v/>
      </c>
      <c r="AI41" s="48" t="str">
        <f t="shared" si="29"/>
        <v/>
      </c>
      <c r="AJ41" s="49" t="str">
        <f t="shared" si="35"/>
        <v/>
      </c>
      <c r="AK41" s="49" t="str">
        <f t="shared" si="31"/>
        <v/>
      </c>
      <c r="AL41" s="49" t="str">
        <f t="shared" si="32"/>
        <v/>
      </c>
      <c r="AM41" s="49" t="str">
        <f t="shared" si="33"/>
        <v/>
      </c>
      <c r="BB41" s="8"/>
      <c r="BC41" s="8"/>
      <c r="BD41" s="8"/>
    </row>
    <row r="42" spans="1:56" ht="12.75" thickBot="1" x14ac:dyDescent="0.25">
      <c r="A42" s="82">
        <v>38472</v>
      </c>
      <c r="B42" s="81" t="s">
        <v>7</v>
      </c>
      <c r="C42" s="81" t="s">
        <v>8</v>
      </c>
      <c r="D42" s="81">
        <v>1295</v>
      </c>
      <c r="E42" s="81">
        <v>16.760000000000002</v>
      </c>
      <c r="F42" s="81">
        <v>7</v>
      </c>
      <c r="G42" s="81">
        <v>17.8</v>
      </c>
      <c r="H42" s="67">
        <f t="shared" si="5"/>
        <v>1</v>
      </c>
      <c r="I42" s="67">
        <f t="shared" si="6"/>
        <v>4</v>
      </c>
      <c r="J42" s="67">
        <f t="shared" si="7"/>
        <v>2005</v>
      </c>
      <c r="K42" s="2" t="str">
        <f t="shared" si="2"/>
        <v>Spring</v>
      </c>
      <c r="L42" s="3">
        <f t="shared" si="3"/>
        <v>1295</v>
      </c>
      <c r="M42" s="3">
        <f t="shared" si="4"/>
        <v>16.760000000000002</v>
      </c>
      <c r="N42" s="3">
        <f t="shared" si="8"/>
        <v>7</v>
      </c>
      <c r="O42" s="3">
        <f t="shared" si="9"/>
        <v>17.8</v>
      </c>
      <c r="P42" s="4" t="str">
        <f t="shared" si="10"/>
        <v/>
      </c>
      <c r="Q42" s="4" t="str">
        <f t="shared" si="11"/>
        <v/>
      </c>
      <c r="R42" s="4" t="str">
        <f t="shared" si="12"/>
        <v/>
      </c>
      <c r="S42" s="4" t="str">
        <f t="shared" si="13"/>
        <v/>
      </c>
      <c r="T42" s="5" t="str">
        <f t="shared" si="14"/>
        <v/>
      </c>
      <c r="U42" s="5" t="str">
        <f t="shared" si="15"/>
        <v/>
      </c>
      <c r="V42" s="5" t="str">
        <f t="shared" si="16"/>
        <v/>
      </c>
      <c r="W42" s="5" t="str">
        <f t="shared" si="17"/>
        <v/>
      </c>
      <c r="X42" s="6" t="str">
        <f t="shared" si="18"/>
        <v/>
      </c>
      <c r="Y42" s="6" t="str">
        <f t="shared" si="19"/>
        <v/>
      </c>
      <c r="Z42" s="6" t="str">
        <f t="shared" si="20"/>
        <v/>
      </c>
      <c r="AA42" s="6" t="str">
        <f t="shared" si="21"/>
        <v/>
      </c>
      <c r="AB42" s="7" t="str">
        <f t="shared" si="22"/>
        <v/>
      </c>
      <c r="AC42" s="7" t="str">
        <f t="shared" si="23"/>
        <v/>
      </c>
      <c r="AD42" s="7" t="str">
        <f t="shared" si="24"/>
        <v/>
      </c>
      <c r="AE42" s="7" t="str">
        <f t="shared" si="25"/>
        <v/>
      </c>
      <c r="AF42" s="48" t="str">
        <f t="shared" si="34"/>
        <v/>
      </c>
      <c r="AG42" s="48" t="str">
        <f t="shared" si="27"/>
        <v/>
      </c>
      <c r="AH42" s="48" t="str">
        <f t="shared" si="28"/>
        <v/>
      </c>
      <c r="AI42" s="48" t="str">
        <f t="shared" si="29"/>
        <v/>
      </c>
      <c r="AJ42" s="49" t="str">
        <f t="shared" si="35"/>
        <v/>
      </c>
      <c r="AK42" s="49" t="str">
        <f t="shared" si="31"/>
        <v/>
      </c>
      <c r="AL42" s="49" t="str">
        <f t="shared" si="32"/>
        <v/>
      </c>
      <c r="AM42" s="49" t="str">
        <f t="shared" si="33"/>
        <v/>
      </c>
      <c r="BB42" s="8"/>
      <c r="BC42" s="8"/>
      <c r="BD42" s="8"/>
    </row>
    <row r="43" spans="1:56" ht="12.75" thickBot="1" x14ac:dyDescent="0.25">
      <c r="A43" s="82">
        <v>38276</v>
      </c>
      <c r="B43" s="81" t="s">
        <v>9</v>
      </c>
      <c r="C43" s="81" t="s">
        <v>8</v>
      </c>
      <c r="D43" s="81">
        <v>1158</v>
      </c>
      <c r="E43" s="81">
        <v>4.43</v>
      </c>
      <c r="F43" s="81">
        <v>7.7</v>
      </c>
      <c r="G43" s="81">
        <v>0.4</v>
      </c>
      <c r="H43" s="67">
        <f t="shared" si="5"/>
        <v>1</v>
      </c>
      <c r="I43" s="67">
        <f t="shared" si="6"/>
        <v>10</v>
      </c>
      <c r="J43" s="67">
        <f t="shared" si="7"/>
        <v>2004</v>
      </c>
      <c r="K43" s="2" t="str">
        <f t="shared" si="2"/>
        <v>Fall</v>
      </c>
      <c r="L43" s="3">
        <f t="shared" si="3"/>
        <v>1158</v>
      </c>
      <c r="M43" s="3">
        <f t="shared" si="4"/>
        <v>4.43</v>
      </c>
      <c r="N43" s="3">
        <f t="shared" si="8"/>
        <v>7.7</v>
      </c>
      <c r="O43" s="3">
        <f t="shared" si="9"/>
        <v>0.4</v>
      </c>
      <c r="P43" s="4" t="str">
        <f t="shared" si="10"/>
        <v/>
      </c>
      <c r="Q43" s="4" t="str">
        <f t="shared" si="11"/>
        <v/>
      </c>
      <c r="R43" s="4" t="str">
        <f t="shared" si="12"/>
        <v/>
      </c>
      <c r="S43" s="4" t="str">
        <f t="shared" si="13"/>
        <v/>
      </c>
      <c r="T43" s="5" t="str">
        <f t="shared" si="14"/>
        <v/>
      </c>
      <c r="U43" s="5" t="str">
        <f t="shared" si="15"/>
        <v/>
      </c>
      <c r="V43" s="5" t="str">
        <f t="shared" si="16"/>
        <v/>
      </c>
      <c r="W43" s="5" t="str">
        <f t="shared" si="17"/>
        <v/>
      </c>
      <c r="X43" s="6" t="str">
        <f t="shared" si="18"/>
        <v/>
      </c>
      <c r="Y43" s="6" t="str">
        <f t="shared" si="19"/>
        <v/>
      </c>
      <c r="Z43" s="6" t="str">
        <f t="shared" si="20"/>
        <v/>
      </c>
      <c r="AA43" s="6" t="str">
        <f t="shared" si="21"/>
        <v/>
      </c>
      <c r="AB43" s="7" t="str">
        <f t="shared" si="22"/>
        <v/>
      </c>
      <c r="AC43" s="7" t="str">
        <f t="shared" si="23"/>
        <v/>
      </c>
      <c r="AD43" s="7" t="str">
        <f t="shared" si="24"/>
        <v/>
      </c>
      <c r="AE43" s="7" t="str">
        <f t="shared" si="25"/>
        <v/>
      </c>
      <c r="AF43" s="48" t="str">
        <f t="shared" si="34"/>
        <v/>
      </c>
      <c r="AG43" s="48" t="str">
        <f t="shared" si="27"/>
        <v/>
      </c>
      <c r="AH43" s="48" t="str">
        <f t="shared" si="28"/>
        <v/>
      </c>
      <c r="AI43" s="48" t="str">
        <f t="shared" si="29"/>
        <v/>
      </c>
      <c r="AJ43" s="49" t="str">
        <f t="shared" si="35"/>
        <v/>
      </c>
      <c r="AK43" s="49" t="str">
        <f t="shared" si="31"/>
        <v/>
      </c>
      <c r="AL43" s="49" t="str">
        <f t="shared" si="32"/>
        <v/>
      </c>
      <c r="AM43" s="49" t="str">
        <f t="shared" si="33"/>
        <v/>
      </c>
      <c r="BB43" s="8"/>
      <c r="BC43" s="8"/>
      <c r="BD43" s="8"/>
    </row>
    <row r="44" spans="1:56" ht="12.75" thickBot="1" x14ac:dyDescent="0.25">
      <c r="A44" s="82">
        <v>38194</v>
      </c>
      <c r="B44" s="81" t="s">
        <v>9</v>
      </c>
      <c r="C44" s="81" t="s">
        <v>8</v>
      </c>
      <c r="D44" s="81">
        <v>1141</v>
      </c>
      <c r="E44" s="81">
        <v>9.35</v>
      </c>
      <c r="F44" s="81">
        <v>16.399999999999999</v>
      </c>
      <c r="G44" s="81">
        <v>1.4</v>
      </c>
      <c r="H44" s="67">
        <f t="shared" si="5"/>
        <v>1</v>
      </c>
      <c r="I44" s="67">
        <f t="shared" si="6"/>
        <v>7</v>
      </c>
      <c r="J44" s="67">
        <f t="shared" si="7"/>
        <v>2004</v>
      </c>
      <c r="K44" s="2" t="str">
        <f t="shared" si="2"/>
        <v>Summer</v>
      </c>
      <c r="L44" s="3">
        <f t="shared" si="3"/>
        <v>1141</v>
      </c>
      <c r="M44" s="3">
        <f t="shared" si="4"/>
        <v>9.35</v>
      </c>
      <c r="N44" s="3">
        <f t="shared" si="8"/>
        <v>16.399999999999999</v>
      </c>
      <c r="O44" s="3">
        <f t="shared" si="9"/>
        <v>1.4</v>
      </c>
      <c r="P44" s="4" t="str">
        <f t="shared" si="10"/>
        <v/>
      </c>
      <c r="Q44" s="4" t="str">
        <f t="shared" si="11"/>
        <v/>
      </c>
      <c r="R44" s="4" t="str">
        <f t="shared" si="12"/>
        <v/>
      </c>
      <c r="S44" s="4" t="str">
        <f t="shared" si="13"/>
        <v/>
      </c>
      <c r="T44" s="5" t="str">
        <f t="shared" si="14"/>
        <v/>
      </c>
      <c r="U44" s="5" t="str">
        <f t="shared" si="15"/>
        <v/>
      </c>
      <c r="V44" s="5" t="str">
        <f t="shared" si="16"/>
        <v/>
      </c>
      <c r="W44" s="5" t="str">
        <f t="shared" si="17"/>
        <v/>
      </c>
      <c r="X44" s="6" t="str">
        <f t="shared" si="18"/>
        <v/>
      </c>
      <c r="Y44" s="6" t="str">
        <f t="shared" si="19"/>
        <v/>
      </c>
      <c r="Z44" s="6" t="str">
        <f t="shared" si="20"/>
        <v/>
      </c>
      <c r="AA44" s="6" t="str">
        <f t="shared" si="21"/>
        <v/>
      </c>
      <c r="AB44" s="7" t="str">
        <f t="shared" si="22"/>
        <v/>
      </c>
      <c r="AC44" s="7" t="str">
        <f t="shared" si="23"/>
        <v/>
      </c>
      <c r="AD44" s="7" t="str">
        <f t="shared" si="24"/>
        <v/>
      </c>
      <c r="AE44" s="7" t="str">
        <f t="shared" si="25"/>
        <v/>
      </c>
      <c r="AF44" s="48" t="str">
        <f t="shared" si="34"/>
        <v/>
      </c>
      <c r="AG44" s="48" t="str">
        <f t="shared" si="27"/>
        <v/>
      </c>
      <c r="AH44" s="48" t="str">
        <f t="shared" si="28"/>
        <v/>
      </c>
      <c r="AI44" s="48" t="str">
        <f t="shared" si="29"/>
        <v/>
      </c>
      <c r="AJ44" s="49" t="str">
        <f t="shared" si="35"/>
        <v/>
      </c>
      <c r="AK44" s="49" t="str">
        <f t="shared" si="31"/>
        <v/>
      </c>
      <c r="AL44" s="49" t="str">
        <f t="shared" si="32"/>
        <v/>
      </c>
      <c r="AM44" s="49" t="str">
        <f t="shared" si="33"/>
        <v/>
      </c>
      <c r="BB44" s="8"/>
      <c r="BC44" s="8"/>
      <c r="BD44" s="8"/>
    </row>
    <row r="45" spans="1:56" ht="12.75" thickBot="1" x14ac:dyDescent="0.25">
      <c r="A45" s="82">
        <v>38174</v>
      </c>
      <c r="B45" s="81" t="s">
        <v>9</v>
      </c>
      <c r="C45" s="81" t="s">
        <v>8</v>
      </c>
      <c r="D45" s="81" t="s">
        <v>24</v>
      </c>
      <c r="E45" s="81" t="s">
        <v>24</v>
      </c>
      <c r="F45" s="81" t="s">
        <v>24</v>
      </c>
      <c r="G45" s="81">
        <v>10.3</v>
      </c>
      <c r="H45" s="67">
        <f t="shared" si="5"/>
        <v>1</v>
      </c>
      <c r="I45" s="67">
        <f t="shared" si="6"/>
        <v>7</v>
      </c>
      <c r="J45" s="67">
        <f t="shared" si="7"/>
        <v>2004</v>
      </c>
      <c r="K45" s="2" t="str">
        <f t="shared" si="2"/>
        <v>Summer</v>
      </c>
      <c r="L45" s="3" t="str">
        <f t="shared" si="3"/>
        <v>NS</v>
      </c>
      <c r="M45" s="3" t="str">
        <f t="shared" si="4"/>
        <v>NS</v>
      </c>
      <c r="N45" s="3" t="str">
        <f t="shared" si="8"/>
        <v>NS</v>
      </c>
      <c r="O45" s="3">
        <f t="shared" si="9"/>
        <v>10.3</v>
      </c>
      <c r="P45" s="4" t="str">
        <f t="shared" si="10"/>
        <v/>
      </c>
      <c r="Q45" s="4" t="str">
        <f t="shared" si="11"/>
        <v/>
      </c>
      <c r="R45" s="4" t="str">
        <f t="shared" si="12"/>
        <v/>
      </c>
      <c r="S45" s="4" t="str">
        <f t="shared" si="13"/>
        <v/>
      </c>
      <c r="T45" s="5" t="str">
        <f t="shared" si="14"/>
        <v/>
      </c>
      <c r="U45" s="5" t="str">
        <f t="shared" si="15"/>
        <v/>
      </c>
      <c r="V45" s="5" t="str">
        <f t="shared" si="16"/>
        <v/>
      </c>
      <c r="W45" s="5" t="str">
        <f t="shared" si="17"/>
        <v/>
      </c>
      <c r="X45" s="6" t="str">
        <f t="shared" si="18"/>
        <v/>
      </c>
      <c r="Y45" s="6" t="str">
        <f t="shared" si="19"/>
        <v/>
      </c>
      <c r="Z45" s="6" t="str">
        <f t="shared" si="20"/>
        <v/>
      </c>
      <c r="AA45" s="6" t="str">
        <f t="shared" si="21"/>
        <v/>
      </c>
      <c r="AB45" s="7" t="str">
        <f t="shared" si="22"/>
        <v/>
      </c>
      <c r="AC45" s="7" t="str">
        <f t="shared" si="23"/>
        <v/>
      </c>
      <c r="AD45" s="7" t="str">
        <f t="shared" si="24"/>
        <v/>
      </c>
      <c r="AE45" s="7" t="str">
        <f t="shared" si="25"/>
        <v/>
      </c>
      <c r="AF45" s="48" t="str">
        <f t="shared" si="34"/>
        <v/>
      </c>
      <c r="AG45" s="48" t="str">
        <f t="shared" si="27"/>
        <v/>
      </c>
      <c r="AH45" s="48" t="str">
        <f t="shared" si="28"/>
        <v/>
      </c>
      <c r="AI45" s="48" t="str">
        <f t="shared" si="29"/>
        <v/>
      </c>
      <c r="AJ45" s="49" t="str">
        <f t="shared" si="35"/>
        <v/>
      </c>
      <c r="AK45" s="49" t="str">
        <f t="shared" si="31"/>
        <v/>
      </c>
      <c r="AL45" s="49" t="str">
        <f t="shared" si="32"/>
        <v/>
      </c>
      <c r="AM45" s="49" t="str">
        <f t="shared" si="33"/>
        <v/>
      </c>
      <c r="BB45" s="8"/>
      <c r="BC45" s="8"/>
      <c r="BD45" s="8"/>
    </row>
    <row r="46" spans="1:56" ht="12.75" thickBot="1" x14ac:dyDescent="0.25">
      <c r="A46" s="82">
        <v>38163</v>
      </c>
      <c r="B46" s="81" t="s">
        <v>9</v>
      </c>
      <c r="C46" s="81" t="s">
        <v>8</v>
      </c>
      <c r="D46" s="81">
        <v>909</v>
      </c>
      <c r="E46" s="81">
        <v>8.9700000000000006</v>
      </c>
      <c r="F46" s="81">
        <v>16.2</v>
      </c>
      <c r="G46" s="81" t="s">
        <v>24</v>
      </c>
      <c r="H46" s="67">
        <f t="shared" si="5"/>
        <v>1</v>
      </c>
      <c r="I46" s="67">
        <f t="shared" si="6"/>
        <v>6</v>
      </c>
      <c r="J46" s="67">
        <f t="shared" si="7"/>
        <v>2004</v>
      </c>
      <c r="K46" s="2" t="str">
        <f t="shared" si="2"/>
        <v>Spring</v>
      </c>
      <c r="L46" s="3">
        <f t="shared" si="3"/>
        <v>909</v>
      </c>
      <c r="M46" s="3">
        <f t="shared" si="4"/>
        <v>8.9700000000000006</v>
      </c>
      <c r="N46" s="3">
        <f t="shared" si="8"/>
        <v>16.2</v>
      </c>
      <c r="O46" s="3" t="str">
        <f t="shared" si="9"/>
        <v>NS</v>
      </c>
      <c r="P46" s="4" t="str">
        <f t="shared" si="10"/>
        <v/>
      </c>
      <c r="Q46" s="4" t="str">
        <f t="shared" si="11"/>
        <v/>
      </c>
      <c r="R46" s="4" t="str">
        <f t="shared" si="12"/>
        <v/>
      </c>
      <c r="S46" s="4" t="str">
        <f t="shared" si="13"/>
        <v/>
      </c>
      <c r="T46" s="5" t="str">
        <f t="shared" si="14"/>
        <v/>
      </c>
      <c r="U46" s="5" t="str">
        <f t="shared" si="15"/>
        <v/>
      </c>
      <c r="V46" s="5" t="str">
        <f t="shared" si="16"/>
        <v/>
      </c>
      <c r="W46" s="5" t="str">
        <f t="shared" si="17"/>
        <v/>
      </c>
      <c r="X46" s="6" t="str">
        <f t="shared" si="18"/>
        <v/>
      </c>
      <c r="Y46" s="6" t="str">
        <f t="shared" si="19"/>
        <v/>
      </c>
      <c r="Z46" s="6" t="str">
        <f t="shared" si="20"/>
        <v/>
      </c>
      <c r="AA46" s="6" t="str">
        <f t="shared" si="21"/>
        <v/>
      </c>
      <c r="AB46" s="7" t="str">
        <f t="shared" si="22"/>
        <v/>
      </c>
      <c r="AC46" s="7" t="str">
        <f t="shared" si="23"/>
        <v/>
      </c>
      <c r="AD46" s="7" t="str">
        <f t="shared" si="24"/>
        <v/>
      </c>
      <c r="AE46" s="7" t="str">
        <f t="shared" si="25"/>
        <v/>
      </c>
      <c r="AF46" s="48" t="str">
        <f t="shared" si="34"/>
        <v/>
      </c>
      <c r="AG46" s="48" t="str">
        <f t="shared" si="27"/>
        <v/>
      </c>
      <c r="AH46" s="48" t="str">
        <f t="shared" si="28"/>
        <v/>
      </c>
      <c r="AI46" s="48" t="str">
        <f t="shared" si="29"/>
        <v/>
      </c>
      <c r="AJ46" s="49" t="str">
        <f t="shared" si="35"/>
        <v/>
      </c>
      <c r="AK46" s="49" t="str">
        <f t="shared" si="31"/>
        <v/>
      </c>
      <c r="AL46" s="49" t="str">
        <f t="shared" si="32"/>
        <v/>
      </c>
      <c r="AM46" s="49" t="str">
        <f t="shared" si="33"/>
        <v/>
      </c>
      <c r="BB46" s="8"/>
      <c r="BC46" s="8"/>
      <c r="BD46" s="8"/>
    </row>
    <row r="47" spans="1:56" ht="12.75" thickBot="1" x14ac:dyDescent="0.25">
      <c r="A47" s="82">
        <v>38108</v>
      </c>
      <c r="B47" s="81" t="s">
        <v>9</v>
      </c>
      <c r="C47" s="81" t="s">
        <v>8</v>
      </c>
      <c r="D47" s="81">
        <v>1175</v>
      </c>
      <c r="E47" s="81">
        <v>11.71</v>
      </c>
      <c r="F47" s="81">
        <v>9.6</v>
      </c>
      <c r="G47" s="81">
        <v>9</v>
      </c>
      <c r="H47" s="67">
        <f t="shared" si="5"/>
        <v>1</v>
      </c>
      <c r="I47" s="67">
        <f t="shared" si="6"/>
        <v>5</v>
      </c>
      <c r="J47" s="67">
        <f t="shared" si="7"/>
        <v>2004</v>
      </c>
      <c r="K47" s="2" t="str">
        <f t="shared" si="2"/>
        <v>Spring</v>
      </c>
      <c r="L47" s="3">
        <f t="shared" si="3"/>
        <v>1175</v>
      </c>
      <c r="M47" s="3">
        <f t="shared" si="4"/>
        <v>11.71</v>
      </c>
      <c r="N47" s="3">
        <f t="shared" si="8"/>
        <v>9.6</v>
      </c>
      <c r="O47" s="3">
        <f t="shared" si="9"/>
        <v>9</v>
      </c>
      <c r="P47" s="4" t="str">
        <f t="shared" si="10"/>
        <v/>
      </c>
      <c r="Q47" s="4" t="str">
        <f t="shared" si="11"/>
        <v/>
      </c>
      <c r="R47" s="4" t="str">
        <f t="shared" si="12"/>
        <v/>
      </c>
      <c r="S47" s="4" t="str">
        <f t="shared" si="13"/>
        <v/>
      </c>
      <c r="T47" s="5" t="str">
        <f t="shared" si="14"/>
        <v/>
      </c>
      <c r="U47" s="5" t="str">
        <f t="shared" si="15"/>
        <v/>
      </c>
      <c r="V47" s="5" t="str">
        <f t="shared" si="16"/>
        <v/>
      </c>
      <c r="W47" s="5" t="str">
        <f t="shared" si="17"/>
        <v/>
      </c>
      <c r="X47" s="6" t="str">
        <f t="shared" si="18"/>
        <v/>
      </c>
      <c r="Y47" s="6" t="str">
        <f t="shared" si="19"/>
        <v/>
      </c>
      <c r="Z47" s="6" t="str">
        <f t="shared" si="20"/>
        <v/>
      </c>
      <c r="AA47" s="6" t="str">
        <f t="shared" si="21"/>
        <v/>
      </c>
      <c r="AB47" s="7" t="str">
        <f t="shared" si="22"/>
        <v/>
      </c>
      <c r="AC47" s="7" t="str">
        <f t="shared" si="23"/>
        <v/>
      </c>
      <c r="AD47" s="7" t="str">
        <f t="shared" si="24"/>
        <v/>
      </c>
      <c r="AE47" s="7" t="str">
        <f t="shared" si="25"/>
        <v/>
      </c>
      <c r="AF47" s="48" t="str">
        <f t="shared" si="34"/>
        <v/>
      </c>
      <c r="AG47" s="48" t="str">
        <f t="shared" si="27"/>
        <v/>
      </c>
      <c r="AH47" s="48" t="str">
        <f t="shared" si="28"/>
        <v/>
      </c>
      <c r="AI47" s="48" t="str">
        <f t="shared" si="29"/>
        <v/>
      </c>
      <c r="AJ47" s="49" t="str">
        <f t="shared" si="35"/>
        <v/>
      </c>
      <c r="AK47" s="49" t="str">
        <f t="shared" si="31"/>
        <v/>
      </c>
      <c r="AL47" s="49" t="str">
        <f t="shared" si="32"/>
        <v/>
      </c>
      <c r="AM47" s="49" t="str">
        <f t="shared" si="33"/>
        <v/>
      </c>
      <c r="BB47" s="8"/>
      <c r="BC47" s="8"/>
      <c r="BD47" s="8"/>
    </row>
    <row r="48" spans="1:56" ht="12.75" thickBot="1" x14ac:dyDescent="0.25">
      <c r="A48" s="82">
        <v>37884</v>
      </c>
      <c r="B48" s="81" t="s">
        <v>9</v>
      </c>
      <c r="C48" s="81" t="s">
        <v>8</v>
      </c>
      <c r="D48" s="81">
        <v>887</v>
      </c>
      <c r="E48" s="81">
        <v>9.7799999999999994</v>
      </c>
      <c r="F48" s="81">
        <v>14</v>
      </c>
      <c r="G48" s="81">
        <v>4.2</v>
      </c>
      <c r="H48" s="67">
        <f t="shared" si="5"/>
        <v>1</v>
      </c>
      <c r="I48" s="67">
        <f t="shared" si="6"/>
        <v>9</v>
      </c>
      <c r="J48" s="67">
        <f t="shared" si="7"/>
        <v>2003</v>
      </c>
      <c r="K48" s="2" t="str">
        <f t="shared" si="2"/>
        <v>Fall</v>
      </c>
      <c r="L48" s="3">
        <f t="shared" si="3"/>
        <v>887</v>
      </c>
      <c r="M48" s="3">
        <f t="shared" si="4"/>
        <v>9.7799999999999994</v>
      </c>
      <c r="N48" s="3">
        <f t="shared" si="8"/>
        <v>14</v>
      </c>
      <c r="O48" s="3">
        <f t="shared" si="9"/>
        <v>4.2</v>
      </c>
      <c r="P48" s="4" t="str">
        <f t="shared" si="10"/>
        <v/>
      </c>
      <c r="Q48" s="4" t="str">
        <f t="shared" si="11"/>
        <v/>
      </c>
      <c r="R48" s="4" t="str">
        <f t="shared" si="12"/>
        <v/>
      </c>
      <c r="S48" s="4" t="str">
        <f t="shared" si="13"/>
        <v/>
      </c>
      <c r="T48" s="5" t="str">
        <f t="shared" si="14"/>
        <v/>
      </c>
      <c r="U48" s="5" t="str">
        <f t="shared" si="15"/>
        <v/>
      </c>
      <c r="V48" s="5" t="str">
        <f t="shared" si="16"/>
        <v/>
      </c>
      <c r="W48" s="5" t="str">
        <f t="shared" si="17"/>
        <v/>
      </c>
      <c r="X48" s="6" t="str">
        <f t="shared" si="18"/>
        <v/>
      </c>
      <c r="Y48" s="6" t="str">
        <f t="shared" si="19"/>
        <v/>
      </c>
      <c r="Z48" s="6" t="str">
        <f t="shared" si="20"/>
        <v/>
      </c>
      <c r="AA48" s="6" t="str">
        <f t="shared" si="21"/>
        <v/>
      </c>
      <c r="AB48" s="7" t="str">
        <f t="shared" si="22"/>
        <v/>
      </c>
      <c r="AC48" s="7" t="str">
        <f t="shared" si="23"/>
        <v/>
      </c>
      <c r="AD48" s="7" t="str">
        <f t="shared" si="24"/>
        <v/>
      </c>
      <c r="AE48" s="7" t="str">
        <f t="shared" si="25"/>
        <v/>
      </c>
      <c r="AF48" s="48" t="str">
        <f t="shared" si="34"/>
        <v/>
      </c>
      <c r="AG48" s="48" t="str">
        <f t="shared" si="27"/>
        <v/>
      </c>
      <c r="AH48" s="48" t="str">
        <f t="shared" si="28"/>
        <v/>
      </c>
      <c r="AI48" s="48" t="str">
        <f t="shared" si="29"/>
        <v/>
      </c>
      <c r="AJ48" s="49" t="str">
        <f t="shared" si="35"/>
        <v/>
      </c>
      <c r="AK48" s="49" t="str">
        <f t="shared" si="31"/>
        <v/>
      </c>
      <c r="AL48" s="49" t="str">
        <f t="shared" si="32"/>
        <v/>
      </c>
      <c r="AM48" s="49" t="str">
        <f t="shared" si="33"/>
        <v/>
      </c>
      <c r="BB48" s="8"/>
      <c r="BC48" s="8"/>
      <c r="BD48" s="8"/>
    </row>
    <row r="49" spans="1:56" ht="12.75" thickBot="1" x14ac:dyDescent="0.25">
      <c r="A49" s="82">
        <v>42279</v>
      </c>
      <c r="B49" s="81" t="s">
        <v>10</v>
      </c>
      <c r="C49" s="81" t="s">
        <v>8</v>
      </c>
      <c r="D49" s="81">
        <v>884.6</v>
      </c>
      <c r="E49" s="81">
        <v>12.63</v>
      </c>
      <c r="F49" s="81">
        <v>17.399999999999999</v>
      </c>
      <c r="G49" s="81" t="s">
        <v>24</v>
      </c>
      <c r="H49" s="67">
        <f t="shared" si="5"/>
        <v>2</v>
      </c>
      <c r="I49" s="67">
        <f t="shared" si="6"/>
        <v>10</v>
      </c>
      <c r="J49" s="67">
        <f t="shared" si="7"/>
        <v>2015</v>
      </c>
      <c r="K49" s="2" t="str">
        <f t="shared" si="2"/>
        <v>Fall</v>
      </c>
      <c r="L49" s="3">
        <f t="shared" si="3"/>
        <v>884.6</v>
      </c>
      <c r="M49" s="3">
        <f t="shared" si="4"/>
        <v>12.63</v>
      </c>
      <c r="N49" s="3">
        <f t="shared" si="8"/>
        <v>17.399999999999999</v>
      </c>
      <c r="O49" s="3" t="str">
        <f t="shared" si="9"/>
        <v>NS</v>
      </c>
      <c r="P49" s="4" t="str">
        <f t="shared" si="10"/>
        <v/>
      </c>
      <c r="Q49" s="4" t="str">
        <f t="shared" si="11"/>
        <v/>
      </c>
      <c r="R49" s="4" t="str">
        <f t="shared" si="12"/>
        <v/>
      </c>
      <c r="S49" s="4" t="str">
        <f t="shared" si="13"/>
        <v/>
      </c>
      <c r="T49" s="5" t="str">
        <f t="shared" si="14"/>
        <v/>
      </c>
      <c r="U49" s="5" t="str">
        <f t="shared" si="15"/>
        <v/>
      </c>
      <c r="V49" s="5" t="str">
        <f t="shared" si="16"/>
        <v/>
      </c>
      <c r="W49" s="5" t="str">
        <f t="shared" si="17"/>
        <v/>
      </c>
      <c r="X49" s="6" t="str">
        <f t="shared" si="18"/>
        <v/>
      </c>
      <c r="Y49" s="6" t="str">
        <f t="shared" si="19"/>
        <v/>
      </c>
      <c r="Z49" s="6" t="str">
        <f t="shared" si="20"/>
        <v/>
      </c>
      <c r="AA49" s="6" t="str">
        <f t="shared" si="21"/>
        <v/>
      </c>
      <c r="AB49" s="7" t="str">
        <f t="shared" si="22"/>
        <v/>
      </c>
      <c r="AC49" s="7" t="str">
        <f t="shared" si="23"/>
        <v/>
      </c>
      <c r="AD49" s="7" t="str">
        <f t="shared" si="24"/>
        <v/>
      </c>
      <c r="AE49" s="7" t="str">
        <f t="shared" si="25"/>
        <v/>
      </c>
      <c r="AF49" s="48" t="str">
        <f t="shared" si="34"/>
        <v/>
      </c>
      <c r="AG49" s="48" t="str">
        <f t="shared" si="27"/>
        <v/>
      </c>
      <c r="AH49" s="48" t="str">
        <f t="shared" si="28"/>
        <v/>
      </c>
      <c r="AI49" s="48" t="str">
        <f t="shared" si="29"/>
        <v/>
      </c>
      <c r="AJ49" s="49" t="str">
        <f t="shared" si="35"/>
        <v/>
      </c>
      <c r="AK49" s="49" t="str">
        <f t="shared" si="31"/>
        <v/>
      </c>
      <c r="AL49" s="49" t="str">
        <f t="shared" si="32"/>
        <v/>
      </c>
      <c r="AM49" s="49" t="str">
        <f t="shared" si="33"/>
        <v/>
      </c>
      <c r="BB49" s="8"/>
      <c r="BC49" s="8"/>
      <c r="BD49" s="8"/>
    </row>
    <row r="50" spans="1:56" ht="12.75" thickBot="1" x14ac:dyDescent="0.25">
      <c r="A50" s="82">
        <v>42213</v>
      </c>
      <c r="B50" s="81" t="s">
        <v>10</v>
      </c>
      <c r="C50" s="81" t="s">
        <v>8</v>
      </c>
      <c r="D50" s="81">
        <v>992.8</v>
      </c>
      <c r="E50" s="81">
        <v>10.26</v>
      </c>
      <c r="F50" s="81">
        <v>23.5</v>
      </c>
      <c r="G50" s="81" t="s">
        <v>24</v>
      </c>
      <c r="H50" s="67">
        <f t="shared" si="5"/>
        <v>2</v>
      </c>
      <c r="I50" s="67">
        <f t="shared" si="6"/>
        <v>7</v>
      </c>
      <c r="J50" s="67">
        <f t="shared" si="7"/>
        <v>2015</v>
      </c>
      <c r="K50" s="2" t="str">
        <f t="shared" si="2"/>
        <v>Summer</v>
      </c>
      <c r="L50" s="3">
        <f t="shared" si="3"/>
        <v>992.8</v>
      </c>
      <c r="M50" s="3">
        <f t="shared" si="4"/>
        <v>10.26</v>
      </c>
      <c r="N50" s="3">
        <f t="shared" si="8"/>
        <v>23.5</v>
      </c>
      <c r="O50" s="3" t="str">
        <f t="shared" si="9"/>
        <v>NS</v>
      </c>
      <c r="P50" s="4" t="str">
        <f t="shared" si="10"/>
        <v/>
      </c>
      <c r="Q50" s="4" t="str">
        <f t="shared" si="11"/>
        <v/>
      </c>
      <c r="R50" s="4" t="str">
        <f t="shared" si="12"/>
        <v/>
      </c>
      <c r="S50" s="4" t="str">
        <f t="shared" si="13"/>
        <v/>
      </c>
      <c r="T50" s="5" t="str">
        <f t="shared" si="14"/>
        <v/>
      </c>
      <c r="U50" s="5" t="str">
        <f t="shared" si="15"/>
        <v/>
      </c>
      <c r="V50" s="5" t="str">
        <f t="shared" si="16"/>
        <v/>
      </c>
      <c r="W50" s="5" t="str">
        <f t="shared" si="17"/>
        <v/>
      </c>
      <c r="X50" s="6" t="str">
        <f t="shared" si="18"/>
        <v/>
      </c>
      <c r="Y50" s="6" t="str">
        <f t="shared" si="19"/>
        <v/>
      </c>
      <c r="Z50" s="6" t="str">
        <f t="shared" si="20"/>
        <v/>
      </c>
      <c r="AA50" s="6" t="str">
        <f t="shared" si="21"/>
        <v/>
      </c>
      <c r="AB50" s="7" t="str">
        <f t="shared" si="22"/>
        <v/>
      </c>
      <c r="AC50" s="7" t="str">
        <f t="shared" si="23"/>
        <v/>
      </c>
      <c r="AD50" s="7" t="str">
        <f t="shared" si="24"/>
        <v/>
      </c>
      <c r="AE50" s="7" t="str">
        <f t="shared" si="25"/>
        <v/>
      </c>
      <c r="AF50" s="48" t="str">
        <f t="shared" si="34"/>
        <v/>
      </c>
      <c r="AG50" s="48" t="str">
        <f t="shared" si="27"/>
        <v/>
      </c>
      <c r="AH50" s="48" t="str">
        <f t="shared" si="28"/>
        <v/>
      </c>
      <c r="AI50" s="48" t="str">
        <f t="shared" si="29"/>
        <v/>
      </c>
      <c r="AJ50" s="49" t="str">
        <f t="shared" si="35"/>
        <v/>
      </c>
      <c r="AK50" s="49" t="str">
        <f t="shared" si="31"/>
        <v/>
      </c>
      <c r="AL50" s="49" t="str">
        <f t="shared" si="32"/>
        <v/>
      </c>
      <c r="AM50" s="49" t="str">
        <f t="shared" si="33"/>
        <v/>
      </c>
      <c r="BB50" s="8"/>
      <c r="BC50" s="8"/>
      <c r="BD50" s="8"/>
    </row>
    <row r="51" spans="1:56" ht="12.75" thickBot="1" x14ac:dyDescent="0.25">
      <c r="A51" s="82">
        <v>42131</v>
      </c>
      <c r="B51" s="81" t="s">
        <v>10</v>
      </c>
      <c r="C51" s="81" t="s">
        <v>8</v>
      </c>
      <c r="D51" s="81">
        <v>1476</v>
      </c>
      <c r="E51" s="81">
        <v>12.37</v>
      </c>
      <c r="F51" s="81">
        <v>24.7</v>
      </c>
      <c r="G51" s="81">
        <v>15.42</v>
      </c>
      <c r="H51" s="67">
        <f t="shared" si="5"/>
        <v>2</v>
      </c>
      <c r="I51" s="67">
        <f t="shared" si="6"/>
        <v>5</v>
      </c>
      <c r="J51" s="67">
        <f t="shared" si="7"/>
        <v>2015</v>
      </c>
      <c r="K51" s="2" t="str">
        <f t="shared" si="2"/>
        <v>Spring</v>
      </c>
      <c r="L51" s="3">
        <f t="shared" si="3"/>
        <v>1476</v>
      </c>
      <c r="M51" s="3">
        <f t="shared" si="4"/>
        <v>12.37</v>
      </c>
      <c r="N51" s="3">
        <f t="shared" si="8"/>
        <v>24.7</v>
      </c>
      <c r="O51" s="3">
        <f t="shared" si="9"/>
        <v>15.42</v>
      </c>
      <c r="P51" s="4" t="str">
        <f t="shared" si="10"/>
        <v/>
      </c>
      <c r="Q51" s="4" t="str">
        <f t="shared" si="11"/>
        <v/>
      </c>
      <c r="R51" s="4" t="str">
        <f t="shared" si="12"/>
        <v/>
      </c>
      <c r="S51" s="4" t="str">
        <f t="shared" si="13"/>
        <v/>
      </c>
      <c r="T51" s="5" t="str">
        <f t="shared" si="14"/>
        <v/>
      </c>
      <c r="U51" s="5" t="str">
        <f t="shared" si="15"/>
        <v/>
      </c>
      <c r="V51" s="5" t="str">
        <f t="shared" si="16"/>
        <v/>
      </c>
      <c r="W51" s="5" t="str">
        <f t="shared" si="17"/>
        <v/>
      </c>
      <c r="X51" s="6" t="str">
        <f t="shared" si="18"/>
        <v/>
      </c>
      <c r="Y51" s="6" t="str">
        <f t="shared" si="19"/>
        <v/>
      </c>
      <c r="Z51" s="6" t="str">
        <f t="shared" si="20"/>
        <v/>
      </c>
      <c r="AA51" s="6" t="str">
        <f t="shared" si="21"/>
        <v/>
      </c>
      <c r="AB51" s="7" t="str">
        <f t="shared" si="22"/>
        <v/>
      </c>
      <c r="AC51" s="7" t="str">
        <f t="shared" si="23"/>
        <v/>
      </c>
      <c r="AD51" s="7" t="str">
        <f t="shared" si="24"/>
        <v/>
      </c>
      <c r="AE51" s="7" t="str">
        <f t="shared" si="25"/>
        <v/>
      </c>
      <c r="AF51" s="48" t="str">
        <f t="shared" si="34"/>
        <v/>
      </c>
      <c r="AG51" s="48" t="str">
        <f t="shared" si="27"/>
        <v/>
      </c>
      <c r="AH51" s="48" t="str">
        <f t="shared" si="28"/>
        <v/>
      </c>
      <c r="AI51" s="48" t="str">
        <f t="shared" si="29"/>
        <v/>
      </c>
      <c r="AJ51" s="49" t="str">
        <f t="shared" si="35"/>
        <v/>
      </c>
      <c r="AK51" s="49" t="str">
        <f t="shared" si="31"/>
        <v/>
      </c>
      <c r="AL51" s="49" t="str">
        <f t="shared" si="32"/>
        <v/>
      </c>
      <c r="AM51" s="49" t="str">
        <f t="shared" si="33"/>
        <v/>
      </c>
      <c r="BB51" s="8"/>
      <c r="BC51" s="8"/>
      <c r="BD51" s="8"/>
    </row>
    <row r="52" spans="1:56" ht="12.75" thickBot="1" x14ac:dyDescent="0.25">
      <c r="A52" s="82">
        <v>41902</v>
      </c>
      <c r="B52" s="81" t="s">
        <v>10</v>
      </c>
      <c r="C52" s="81" t="s">
        <v>8</v>
      </c>
      <c r="D52" s="81">
        <v>537</v>
      </c>
      <c r="E52" s="81">
        <v>9.8000000000000007</v>
      </c>
      <c r="F52" s="81">
        <v>19.5</v>
      </c>
      <c r="G52" s="81">
        <v>4.4000000000000004</v>
      </c>
      <c r="H52" s="67">
        <f t="shared" si="5"/>
        <v>2</v>
      </c>
      <c r="I52" s="67">
        <f t="shared" si="6"/>
        <v>9</v>
      </c>
      <c r="J52" s="67">
        <f t="shared" si="7"/>
        <v>2014</v>
      </c>
      <c r="K52" s="2" t="str">
        <f t="shared" si="2"/>
        <v>Fall</v>
      </c>
      <c r="L52" s="3">
        <f t="shared" si="3"/>
        <v>537</v>
      </c>
      <c r="M52" s="3">
        <f t="shared" si="4"/>
        <v>9.8000000000000007</v>
      </c>
      <c r="N52" s="3">
        <f t="shared" si="8"/>
        <v>19.5</v>
      </c>
      <c r="O52" s="3">
        <f t="shared" si="9"/>
        <v>4.4000000000000004</v>
      </c>
      <c r="P52" s="4" t="str">
        <f t="shared" si="10"/>
        <v/>
      </c>
      <c r="Q52" s="4" t="str">
        <f t="shared" si="11"/>
        <v/>
      </c>
      <c r="R52" s="4" t="str">
        <f t="shared" si="12"/>
        <v/>
      </c>
      <c r="S52" s="4" t="str">
        <f t="shared" si="13"/>
        <v/>
      </c>
      <c r="T52" s="5" t="str">
        <f t="shared" si="14"/>
        <v/>
      </c>
      <c r="U52" s="5" t="str">
        <f t="shared" si="15"/>
        <v/>
      </c>
      <c r="V52" s="5" t="str">
        <f t="shared" si="16"/>
        <v/>
      </c>
      <c r="W52" s="5" t="str">
        <f t="shared" si="17"/>
        <v/>
      </c>
      <c r="X52" s="6" t="str">
        <f t="shared" si="18"/>
        <v/>
      </c>
      <c r="Y52" s="6" t="str">
        <f t="shared" si="19"/>
        <v/>
      </c>
      <c r="Z52" s="6" t="str">
        <f t="shared" si="20"/>
        <v/>
      </c>
      <c r="AA52" s="6" t="str">
        <f t="shared" si="21"/>
        <v/>
      </c>
      <c r="AB52" s="7" t="str">
        <f t="shared" si="22"/>
        <v/>
      </c>
      <c r="AC52" s="7" t="str">
        <f t="shared" si="23"/>
        <v/>
      </c>
      <c r="AD52" s="7" t="str">
        <f t="shared" si="24"/>
        <v/>
      </c>
      <c r="AE52" s="7" t="str">
        <f t="shared" si="25"/>
        <v/>
      </c>
      <c r="AF52" s="48" t="str">
        <f t="shared" si="34"/>
        <v/>
      </c>
      <c r="AG52" s="48" t="str">
        <f t="shared" si="27"/>
        <v/>
      </c>
      <c r="AH52" s="48" t="str">
        <f t="shared" si="28"/>
        <v/>
      </c>
      <c r="AI52" s="48" t="str">
        <f t="shared" si="29"/>
        <v/>
      </c>
      <c r="AJ52" s="49" t="str">
        <f t="shared" si="35"/>
        <v/>
      </c>
      <c r="AK52" s="49" t="str">
        <f t="shared" si="31"/>
        <v/>
      </c>
      <c r="AL52" s="49" t="str">
        <f t="shared" si="32"/>
        <v/>
      </c>
      <c r="AM52" s="49" t="str">
        <f t="shared" si="33"/>
        <v/>
      </c>
      <c r="BB52" s="8"/>
      <c r="BC52" s="8"/>
      <c r="BD52" s="8"/>
    </row>
    <row r="53" spans="1:56" ht="12.75" thickBot="1" x14ac:dyDescent="0.25">
      <c r="A53" s="82">
        <v>41852</v>
      </c>
      <c r="B53" s="81" t="s">
        <v>10</v>
      </c>
      <c r="C53" s="81" t="s">
        <v>8</v>
      </c>
      <c r="D53" s="81">
        <v>874</v>
      </c>
      <c r="E53" s="81">
        <v>12.06</v>
      </c>
      <c r="F53" s="81">
        <v>22.4</v>
      </c>
      <c r="G53" s="81">
        <v>3.4</v>
      </c>
      <c r="H53" s="67">
        <f t="shared" si="5"/>
        <v>2</v>
      </c>
      <c r="I53" s="67">
        <f t="shared" si="6"/>
        <v>8</v>
      </c>
      <c r="J53" s="67">
        <f t="shared" si="7"/>
        <v>2014</v>
      </c>
      <c r="K53" s="2" t="str">
        <f t="shared" si="2"/>
        <v>Summer</v>
      </c>
      <c r="L53" s="3">
        <f t="shared" si="3"/>
        <v>874</v>
      </c>
      <c r="M53" s="3">
        <f t="shared" si="4"/>
        <v>12.06</v>
      </c>
      <c r="N53" s="3">
        <f t="shared" si="8"/>
        <v>22.4</v>
      </c>
      <c r="O53" s="3">
        <f t="shared" si="9"/>
        <v>3.4</v>
      </c>
      <c r="P53" s="4" t="str">
        <f t="shared" si="10"/>
        <v/>
      </c>
      <c r="Q53" s="4" t="str">
        <f t="shared" si="11"/>
        <v/>
      </c>
      <c r="R53" s="4" t="str">
        <f t="shared" si="12"/>
        <v/>
      </c>
      <c r="S53" s="4" t="str">
        <f t="shared" si="13"/>
        <v/>
      </c>
      <c r="T53" s="5" t="str">
        <f t="shared" si="14"/>
        <v/>
      </c>
      <c r="U53" s="5" t="str">
        <f t="shared" si="15"/>
        <v/>
      </c>
      <c r="V53" s="5" t="str">
        <f t="shared" si="16"/>
        <v/>
      </c>
      <c r="W53" s="5" t="str">
        <f t="shared" si="17"/>
        <v/>
      </c>
      <c r="X53" s="6" t="str">
        <f t="shared" si="18"/>
        <v/>
      </c>
      <c r="Y53" s="6" t="str">
        <f t="shared" si="19"/>
        <v/>
      </c>
      <c r="Z53" s="6" t="str">
        <f t="shared" si="20"/>
        <v/>
      </c>
      <c r="AA53" s="6" t="str">
        <f t="shared" si="21"/>
        <v/>
      </c>
      <c r="AB53" s="7" t="str">
        <f t="shared" si="22"/>
        <v/>
      </c>
      <c r="AC53" s="7" t="str">
        <f t="shared" si="23"/>
        <v/>
      </c>
      <c r="AD53" s="7" t="str">
        <f t="shared" si="24"/>
        <v/>
      </c>
      <c r="AE53" s="7" t="str">
        <f t="shared" si="25"/>
        <v/>
      </c>
      <c r="AF53" s="48" t="str">
        <f t="shared" si="34"/>
        <v/>
      </c>
      <c r="AG53" s="48" t="str">
        <f t="shared" si="27"/>
        <v/>
      </c>
      <c r="AH53" s="48" t="str">
        <f t="shared" si="28"/>
        <v/>
      </c>
      <c r="AI53" s="48" t="str">
        <f t="shared" si="29"/>
        <v/>
      </c>
      <c r="AJ53" s="49" t="str">
        <f t="shared" si="35"/>
        <v/>
      </c>
      <c r="AK53" s="49" t="str">
        <f t="shared" si="31"/>
        <v/>
      </c>
      <c r="AL53" s="49" t="str">
        <f t="shared" si="32"/>
        <v/>
      </c>
      <c r="AM53" s="49" t="str">
        <f t="shared" si="33"/>
        <v/>
      </c>
      <c r="BB53" s="8"/>
      <c r="BC53" s="8"/>
      <c r="BD53" s="8"/>
    </row>
    <row r="54" spans="1:56" ht="12.75" thickBot="1" x14ac:dyDescent="0.25">
      <c r="A54" s="82">
        <v>41762</v>
      </c>
      <c r="B54" s="81" t="s">
        <v>10</v>
      </c>
      <c r="C54" s="81" t="s">
        <v>8</v>
      </c>
      <c r="D54" s="81">
        <v>1410</v>
      </c>
      <c r="E54" s="81">
        <v>10.92</v>
      </c>
      <c r="F54" s="81">
        <v>8.4</v>
      </c>
      <c r="G54" s="81">
        <v>13</v>
      </c>
      <c r="H54" s="67">
        <f t="shared" si="5"/>
        <v>2</v>
      </c>
      <c r="I54" s="67">
        <f t="shared" si="6"/>
        <v>5</v>
      </c>
      <c r="J54" s="67">
        <f t="shared" si="7"/>
        <v>2014</v>
      </c>
      <c r="K54" s="2" t="str">
        <f t="shared" si="2"/>
        <v>Spring</v>
      </c>
      <c r="L54" s="3">
        <f t="shared" si="3"/>
        <v>1410</v>
      </c>
      <c r="M54" s="3">
        <f t="shared" si="4"/>
        <v>10.92</v>
      </c>
      <c r="N54" s="3">
        <f t="shared" si="8"/>
        <v>8.4</v>
      </c>
      <c r="O54" s="3">
        <f t="shared" si="9"/>
        <v>13</v>
      </c>
      <c r="P54" s="4" t="str">
        <f t="shared" si="10"/>
        <v/>
      </c>
      <c r="Q54" s="4" t="str">
        <f t="shared" si="11"/>
        <v/>
      </c>
      <c r="R54" s="4" t="str">
        <f t="shared" si="12"/>
        <v/>
      </c>
      <c r="S54" s="4" t="str">
        <f t="shared" si="13"/>
        <v/>
      </c>
      <c r="T54" s="5" t="str">
        <f t="shared" si="14"/>
        <v/>
      </c>
      <c r="U54" s="5" t="str">
        <f t="shared" si="15"/>
        <v/>
      </c>
      <c r="V54" s="5" t="str">
        <f t="shared" si="16"/>
        <v/>
      </c>
      <c r="W54" s="5" t="str">
        <f t="shared" si="17"/>
        <v/>
      </c>
      <c r="X54" s="6" t="str">
        <f t="shared" si="18"/>
        <v/>
      </c>
      <c r="Y54" s="6" t="str">
        <f t="shared" si="19"/>
        <v/>
      </c>
      <c r="Z54" s="6" t="str">
        <f t="shared" si="20"/>
        <v/>
      </c>
      <c r="AA54" s="6" t="str">
        <f t="shared" si="21"/>
        <v/>
      </c>
      <c r="AB54" s="7" t="str">
        <f t="shared" si="22"/>
        <v/>
      </c>
      <c r="AC54" s="7" t="str">
        <f t="shared" si="23"/>
        <v/>
      </c>
      <c r="AD54" s="7" t="str">
        <f t="shared" si="24"/>
        <v/>
      </c>
      <c r="AE54" s="7" t="str">
        <f t="shared" si="25"/>
        <v/>
      </c>
      <c r="AF54" s="48" t="str">
        <f t="shared" si="34"/>
        <v/>
      </c>
      <c r="AG54" s="48" t="str">
        <f t="shared" si="27"/>
        <v/>
      </c>
      <c r="AH54" s="48" t="str">
        <f t="shared" si="28"/>
        <v/>
      </c>
      <c r="AI54" s="48" t="str">
        <f t="shared" si="29"/>
        <v/>
      </c>
      <c r="AJ54" s="49" t="str">
        <f t="shared" si="35"/>
        <v/>
      </c>
      <c r="AK54" s="49" t="str">
        <f t="shared" si="31"/>
        <v/>
      </c>
      <c r="AL54" s="49" t="str">
        <f t="shared" si="32"/>
        <v/>
      </c>
      <c r="AM54" s="49" t="str">
        <f t="shared" si="33"/>
        <v/>
      </c>
      <c r="BB54" s="8"/>
      <c r="BC54" s="8"/>
      <c r="BD54" s="8"/>
    </row>
    <row r="55" spans="1:56" ht="12.75" thickBot="1" x14ac:dyDescent="0.25">
      <c r="A55" s="82">
        <v>41552</v>
      </c>
      <c r="B55" s="81" t="s">
        <v>10</v>
      </c>
      <c r="C55" s="81" t="s">
        <v>8</v>
      </c>
      <c r="D55" s="81">
        <v>874</v>
      </c>
      <c r="E55" s="81">
        <v>7.1</v>
      </c>
      <c r="F55" s="81">
        <v>16.100000000000001</v>
      </c>
      <c r="G55" s="81">
        <v>4.5999999999999996</v>
      </c>
      <c r="H55" s="67">
        <f t="shared" si="5"/>
        <v>2</v>
      </c>
      <c r="I55" s="67">
        <f t="shared" si="6"/>
        <v>10</v>
      </c>
      <c r="J55" s="67">
        <f t="shared" si="7"/>
        <v>2013</v>
      </c>
      <c r="K55" s="2" t="str">
        <f t="shared" si="2"/>
        <v>Fall</v>
      </c>
      <c r="L55" s="3">
        <f t="shared" si="3"/>
        <v>874</v>
      </c>
      <c r="M55" s="3">
        <f t="shared" si="4"/>
        <v>7.1</v>
      </c>
      <c r="N55" s="3">
        <f t="shared" si="8"/>
        <v>16.100000000000001</v>
      </c>
      <c r="O55" s="3">
        <f t="shared" si="9"/>
        <v>4.5999999999999996</v>
      </c>
      <c r="P55" s="4" t="str">
        <f t="shared" si="10"/>
        <v/>
      </c>
      <c r="Q55" s="4" t="str">
        <f t="shared" si="11"/>
        <v/>
      </c>
      <c r="R55" s="4" t="str">
        <f t="shared" si="12"/>
        <v/>
      </c>
      <c r="S55" s="4" t="str">
        <f t="shared" si="13"/>
        <v/>
      </c>
      <c r="T55" s="5" t="str">
        <f t="shared" si="14"/>
        <v/>
      </c>
      <c r="U55" s="5" t="str">
        <f t="shared" si="15"/>
        <v/>
      </c>
      <c r="V55" s="5" t="str">
        <f t="shared" si="16"/>
        <v/>
      </c>
      <c r="W55" s="5" t="str">
        <f t="shared" si="17"/>
        <v/>
      </c>
      <c r="X55" s="6" t="str">
        <f t="shared" si="18"/>
        <v/>
      </c>
      <c r="Y55" s="6" t="str">
        <f t="shared" si="19"/>
        <v/>
      </c>
      <c r="Z55" s="6" t="str">
        <f t="shared" si="20"/>
        <v/>
      </c>
      <c r="AA55" s="6" t="str">
        <f t="shared" si="21"/>
        <v/>
      </c>
      <c r="AB55" s="7" t="str">
        <f t="shared" si="22"/>
        <v/>
      </c>
      <c r="AC55" s="7" t="str">
        <f t="shared" si="23"/>
        <v/>
      </c>
      <c r="AD55" s="7" t="str">
        <f t="shared" si="24"/>
        <v/>
      </c>
      <c r="AE55" s="7" t="str">
        <f t="shared" si="25"/>
        <v/>
      </c>
      <c r="AF55" s="48" t="str">
        <f t="shared" si="34"/>
        <v/>
      </c>
      <c r="AG55" s="48" t="str">
        <f t="shared" si="27"/>
        <v/>
      </c>
      <c r="AH55" s="48" t="str">
        <f t="shared" si="28"/>
        <v/>
      </c>
      <c r="AI55" s="48" t="str">
        <f t="shared" si="29"/>
        <v/>
      </c>
      <c r="AJ55" s="49" t="str">
        <f t="shared" si="35"/>
        <v/>
      </c>
      <c r="AK55" s="49" t="str">
        <f t="shared" si="31"/>
        <v/>
      </c>
      <c r="AL55" s="49" t="str">
        <f t="shared" si="32"/>
        <v/>
      </c>
      <c r="AM55" s="49" t="str">
        <f t="shared" si="33"/>
        <v/>
      </c>
      <c r="BB55" s="8"/>
      <c r="BC55" s="8"/>
      <c r="BD55" s="8"/>
    </row>
    <row r="56" spans="1:56" ht="12.75" thickBot="1" x14ac:dyDescent="0.25">
      <c r="A56" s="82">
        <v>41480</v>
      </c>
      <c r="B56" s="81" t="s">
        <v>10</v>
      </c>
      <c r="C56" s="81" t="s">
        <v>8</v>
      </c>
      <c r="D56" s="81">
        <v>946</v>
      </c>
      <c r="E56" s="81" t="s">
        <v>77</v>
      </c>
      <c r="F56" s="81">
        <v>23.9</v>
      </c>
      <c r="G56" s="81">
        <v>1.84</v>
      </c>
      <c r="H56" s="67">
        <f t="shared" si="5"/>
        <v>2</v>
      </c>
      <c r="I56" s="67">
        <f t="shared" si="6"/>
        <v>7</v>
      </c>
      <c r="J56" s="67">
        <f t="shared" si="7"/>
        <v>2013</v>
      </c>
      <c r="K56" s="2" t="str">
        <f t="shared" si="2"/>
        <v>Summer</v>
      </c>
      <c r="L56" s="3">
        <f t="shared" si="3"/>
        <v>946</v>
      </c>
      <c r="M56" s="3" t="str">
        <f t="shared" si="4"/>
        <v>AD</v>
      </c>
      <c r="N56" s="3">
        <f t="shared" si="8"/>
        <v>23.9</v>
      </c>
      <c r="O56" s="3">
        <f t="shared" si="9"/>
        <v>1.84</v>
      </c>
      <c r="P56" s="4" t="str">
        <f t="shared" si="10"/>
        <v/>
      </c>
      <c r="Q56" s="4" t="str">
        <f t="shared" si="11"/>
        <v/>
      </c>
      <c r="R56" s="4" t="str">
        <f t="shared" si="12"/>
        <v/>
      </c>
      <c r="S56" s="4" t="str">
        <f t="shared" si="13"/>
        <v/>
      </c>
      <c r="T56" s="5" t="str">
        <f t="shared" si="14"/>
        <v/>
      </c>
      <c r="U56" s="5" t="str">
        <f t="shared" si="15"/>
        <v/>
      </c>
      <c r="V56" s="5" t="str">
        <f t="shared" si="16"/>
        <v/>
      </c>
      <c r="W56" s="5" t="str">
        <f t="shared" si="17"/>
        <v/>
      </c>
      <c r="X56" s="6" t="str">
        <f t="shared" si="18"/>
        <v/>
      </c>
      <c r="Y56" s="6" t="str">
        <f t="shared" si="19"/>
        <v/>
      </c>
      <c r="Z56" s="6" t="str">
        <f t="shared" si="20"/>
        <v/>
      </c>
      <c r="AA56" s="6" t="str">
        <f t="shared" si="21"/>
        <v/>
      </c>
      <c r="AB56" s="7" t="str">
        <f t="shared" si="22"/>
        <v/>
      </c>
      <c r="AC56" s="7" t="str">
        <f t="shared" si="23"/>
        <v/>
      </c>
      <c r="AD56" s="7" t="str">
        <f t="shared" si="24"/>
        <v/>
      </c>
      <c r="AE56" s="7" t="str">
        <f t="shared" si="25"/>
        <v/>
      </c>
      <c r="AF56" s="48" t="str">
        <f t="shared" si="34"/>
        <v/>
      </c>
      <c r="AG56" s="48" t="str">
        <f t="shared" si="27"/>
        <v/>
      </c>
      <c r="AH56" s="48" t="str">
        <f t="shared" si="28"/>
        <v/>
      </c>
      <c r="AI56" s="48" t="str">
        <f t="shared" si="29"/>
        <v/>
      </c>
      <c r="AJ56" s="49" t="str">
        <f t="shared" si="35"/>
        <v/>
      </c>
      <c r="AK56" s="49" t="str">
        <f t="shared" si="31"/>
        <v/>
      </c>
      <c r="AL56" s="49" t="str">
        <f t="shared" si="32"/>
        <v/>
      </c>
      <c r="AM56" s="49" t="str">
        <f t="shared" si="33"/>
        <v/>
      </c>
      <c r="BB56" s="8"/>
      <c r="BC56" s="8"/>
      <c r="BD56" s="8"/>
    </row>
    <row r="57" spans="1:56" ht="12.75" thickBot="1" x14ac:dyDescent="0.25">
      <c r="A57" s="82">
        <v>41391</v>
      </c>
      <c r="B57" s="81" t="s">
        <v>10</v>
      </c>
      <c r="C57" s="81" t="s">
        <v>8</v>
      </c>
      <c r="D57" s="81">
        <v>1465</v>
      </c>
      <c r="E57" s="81">
        <v>18.23</v>
      </c>
      <c r="F57" s="81">
        <v>12.4</v>
      </c>
      <c r="G57" s="81">
        <v>8.7200000000000006</v>
      </c>
      <c r="H57" s="67">
        <f t="shared" si="5"/>
        <v>2</v>
      </c>
      <c r="I57" s="67">
        <f t="shared" si="6"/>
        <v>4</v>
      </c>
      <c r="J57" s="67">
        <f t="shared" si="7"/>
        <v>2013</v>
      </c>
      <c r="K57" s="2" t="str">
        <f t="shared" si="2"/>
        <v>Spring</v>
      </c>
      <c r="L57" s="3">
        <f t="shared" si="3"/>
        <v>1465</v>
      </c>
      <c r="M57" s="3">
        <f t="shared" si="4"/>
        <v>18.23</v>
      </c>
      <c r="N57" s="3">
        <f t="shared" si="8"/>
        <v>12.4</v>
      </c>
      <c r="O57" s="3">
        <f t="shared" si="9"/>
        <v>8.7200000000000006</v>
      </c>
      <c r="P57" s="4" t="str">
        <f t="shared" si="10"/>
        <v/>
      </c>
      <c r="Q57" s="4" t="str">
        <f t="shared" si="11"/>
        <v/>
      </c>
      <c r="R57" s="4" t="str">
        <f t="shared" si="12"/>
        <v/>
      </c>
      <c r="S57" s="4" t="str">
        <f t="shared" si="13"/>
        <v/>
      </c>
      <c r="T57" s="5" t="str">
        <f t="shared" si="14"/>
        <v/>
      </c>
      <c r="U57" s="5" t="str">
        <f t="shared" si="15"/>
        <v/>
      </c>
      <c r="V57" s="5" t="str">
        <f t="shared" si="16"/>
        <v/>
      </c>
      <c r="W57" s="5" t="str">
        <f t="shared" si="17"/>
        <v/>
      </c>
      <c r="X57" s="6" t="str">
        <f t="shared" si="18"/>
        <v/>
      </c>
      <c r="Y57" s="6" t="str">
        <f t="shared" si="19"/>
        <v/>
      </c>
      <c r="Z57" s="6" t="str">
        <f t="shared" si="20"/>
        <v/>
      </c>
      <c r="AA57" s="6" t="str">
        <f t="shared" si="21"/>
        <v/>
      </c>
      <c r="AB57" s="7" t="str">
        <f t="shared" si="22"/>
        <v/>
      </c>
      <c r="AC57" s="7" t="str">
        <f t="shared" si="23"/>
        <v/>
      </c>
      <c r="AD57" s="7" t="str">
        <f t="shared" si="24"/>
        <v/>
      </c>
      <c r="AE57" s="7" t="str">
        <f t="shared" si="25"/>
        <v/>
      </c>
      <c r="AF57" s="48" t="str">
        <f t="shared" si="34"/>
        <v/>
      </c>
      <c r="AG57" s="48" t="str">
        <f t="shared" si="27"/>
        <v/>
      </c>
      <c r="AH57" s="48" t="str">
        <f t="shared" si="28"/>
        <v/>
      </c>
      <c r="AI57" s="48" t="str">
        <f t="shared" si="29"/>
        <v/>
      </c>
      <c r="AJ57" s="49" t="str">
        <f t="shared" si="35"/>
        <v/>
      </c>
      <c r="AK57" s="49" t="str">
        <f t="shared" si="31"/>
        <v/>
      </c>
      <c r="AL57" s="49" t="str">
        <f t="shared" si="32"/>
        <v/>
      </c>
      <c r="AM57" s="49" t="str">
        <f t="shared" si="33"/>
        <v/>
      </c>
      <c r="BB57" s="8"/>
      <c r="BC57" s="8"/>
      <c r="BD57" s="8"/>
    </row>
    <row r="58" spans="1:56" ht="12.75" thickBot="1" x14ac:dyDescent="0.25">
      <c r="A58" s="82">
        <v>41188</v>
      </c>
      <c r="B58" s="81" t="s">
        <v>10</v>
      </c>
      <c r="C58" s="81" t="s">
        <v>8</v>
      </c>
      <c r="D58" s="81">
        <v>923</v>
      </c>
      <c r="E58" s="81">
        <v>6.28</v>
      </c>
      <c r="F58" s="81">
        <v>5.3</v>
      </c>
      <c r="G58" s="81" t="s">
        <v>3</v>
      </c>
      <c r="H58" s="67">
        <f t="shared" si="5"/>
        <v>2</v>
      </c>
      <c r="I58" s="67">
        <f t="shared" si="6"/>
        <v>10</v>
      </c>
      <c r="J58" s="67">
        <f t="shared" si="7"/>
        <v>2012</v>
      </c>
      <c r="K58" s="2" t="str">
        <f t="shared" si="2"/>
        <v>Fall</v>
      </c>
      <c r="L58" s="3">
        <f t="shared" si="3"/>
        <v>923</v>
      </c>
      <c r="M58" s="3">
        <f t="shared" si="4"/>
        <v>6.28</v>
      </c>
      <c r="N58" s="3">
        <f t="shared" si="8"/>
        <v>5.3</v>
      </c>
      <c r="O58" s="3" t="str">
        <f t="shared" si="9"/>
        <v>ns</v>
      </c>
      <c r="P58" s="4" t="str">
        <f t="shared" si="10"/>
        <v/>
      </c>
      <c r="Q58" s="4" t="str">
        <f t="shared" si="11"/>
        <v/>
      </c>
      <c r="R58" s="4" t="str">
        <f t="shared" si="12"/>
        <v/>
      </c>
      <c r="S58" s="4" t="str">
        <f t="shared" si="13"/>
        <v/>
      </c>
      <c r="T58" s="5" t="str">
        <f t="shared" si="14"/>
        <v/>
      </c>
      <c r="U58" s="5" t="str">
        <f t="shared" si="15"/>
        <v/>
      </c>
      <c r="V58" s="5" t="str">
        <f t="shared" si="16"/>
        <v/>
      </c>
      <c r="W58" s="5" t="str">
        <f t="shared" si="17"/>
        <v/>
      </c>
      <c r="X58" s="6" t="str">
        <f t="shared" si="18"/>
        <v/>
      </c>
      <c r="Y58" s="6" t="str">
        <f t="shared" si="19"/>
        <v/>
      </c>
      <c r="Z58" s="6" t="str">
        <f t="shared" si="20"/>
        <v/>
      </c>
      <c r="AA58" s="6" t="str">
        <f t="shared" si="21"/>
        <v/>
      </c>
      <c r="AB58" s="7" t="str">
        <f t="shared" si="22"/>
        <v/>
      </c>
      <c r="AC58" s="7" t="str">
        <f t="shared" si="23"/>
        <v/>
      </c>
      <c r="AD58" s="7" t="str">
        <f t="shared" si="24"/>
        <v/>
      </c>
      <c r="AE58" s="7" t="str">
        <f t="shared" si="25"/>
        <v/>
      </c>
      <c r="AF58" s="48" t="str">
        <f t="shared" si="34"/>
        <v/>
      </c>
      <c r="AG58" s="48" t="str">
        <f t="shared" si="27"/>
        <v/>
      </c>
      <c r="AH58" s="48" t="str">
        <f t="shared" si="28"/>
        <v/>
      </c>
      <c r="AI58" s="48" t="str">
        <f t="shared" si="29"/>
        <v/>
      </c>
      <c r="AJ58" s="49" t="str">
        <f t="shared" si="35"/>
        <v/>
      </c>
      <c r="AK58" s="49" t="str">
        <f t="shared" si="31"/>
        <v/>
      </c>
      <c r="AL58" s="49" t="str">
        <f t="shared" si="32"/>
        <v/>
      </c>
      <c r="AM58" s="49" t="str">
        <f t="shared" si="33"/>
        <v/>
      </c>
      <c r="BB58" s="8"/>
      <c r="BC58" s="8"/>
      <c r="BD58" s="8"/>
    </row>
    <row r="59" spans="1:56" ht="12.75" thickBot="1" x14ac:dyDescent="0.25">
      <c r="A59" s="82">
        <v>41122</v>
      </c>
      <c r="B59" s="81" t="s">
        <v>10</v>
      </c>
      <c r="C59" s="81" t="s">
        <v>8</v>
      </c>
      <c r="D59" s="81">
        <v>635</v>
      </c>
      <c r="E59" s="81" t="s">
        <v>24</v>
      </c>
      <c r="F59" s="81" t="s">
        <v>24</v>
      </c>
      <c r="G59" s="81">
        <v>3.65</v>
      </c>
      <c r="H59" s="67">
        <f t="shared" si="5"/>
        <v>2</v>
      </c>
      <c r="I59" s="67">
        <f t="shared" si="6"/>
        <v>8</v>
      </c>
      <c r="J59" s="67">
        <f t="shared" si="7"/>
        <v>2012</v>
      </c>
      <c r="K59" s="2" t="str">
        <f t="shared" si="2"/>
        <v>Summer</v>
      </c>
      <c r="L59" s="3">
        <f t="shared" si="3"/>
        <v>635</v>
      </c>
      <c r="M59" s="3" t="str">
        <f t="shared" si="4"/>
        <v>NS</v>
      </c>
      <c r="N59" s="3" t="str">
        <f t="shared" si="8"/>
        <v>NS</v>
      </c>
      <c r="O59" s="3">
        <f t="shared" si="9"/>
        <v>3.65</v>
      </c>
      <c r="P59" s="4" t="str">
        <f t="shared" si="10"/>
        <v/>
      </c>
      <c r="Q59" s="4" t="str">
        <f t="shared" si="11"/>
        <v/>
      </c>
      <c r="R59" s="4" t="str">
        <f t="shared" si="12"/>
        <v/>
      </c>
      <c r="S59" s="4" t="str">
        <f t="shared" si="13"/>
        <v/>
      </c>
      <c r="T59" s="5" t="str">
        <f t="shared" si="14"/>
        <v/>
      </c>
      <c r="U59" s="5" t="str">
        <f t="shared" si="15"/>
        <v/>
      </c>
      <c r="V59" s="5" t="str">
        <f t="shared" si="16"/>
        <v/>
      </c>
      <c r="W59" s="5" t="str">
        <f t="shared" si="17"/>
        <v/>
      </c>
      <c r="X59" s="6" t="str">
        <f t="shared" si="18"/>
        <v/>
      </c>
      <c r="Y59" s="6" t="str">
        <f t="shared" si="19"/>
        <v/>
      </c>
      <c r="Z59" s="6" t="str">
        <f t="shared" si="20"/>
        <v/>
      </c>
      <c r="AA59" s="6" t="str">
        <f t="shared" si="21"/>
        <v/>
      </c>
      <c r="AB59" s="7" t="str">
        <f t="shared" si="22"/>
        <v/>
      </c>
      <c r="AC59" s="7" t="str">
        <f t="shared" si="23"/>
        <v/>
      </c>
      <c r="AD59" s="7" t="str">
        <f t="shared" si="24"/>
        <v/>
      </c>
      <c r="AE59" s="7" t="str">
        <f t="shared" si="25"/>
        <v/>
      </c>
      <c r="AF59" s="48" t="str">
        <f t="shared" si="34"/>
        <v/>
      </c>
      <c r="AG59" s="48" t="str">
        <f t="shared" si="27"/>
        <v/>
      </c>
      <c r="AH59" s="48" t="str">
        <f t="shared" si="28"/>
        <v/>
      </c>
      <c r="AI59" s="48" t="str">
        <f t="shared" si="29"/>
        <v/>
      </c>
      <c r="AJ59" s="49" t="str">
        <f t="shared" si="35"/>
        <v/>
      </c>
      <c r="AK59" s="49" t="str">
        <f t="shared" si="31"/>
        <v/>
      </c>
      <c r="AL59" s="49" t="str">
        <f t="shared" si="32"/>
        <v/>
      </c>
      <c r="AM59" s="49" t="str">
        <f t="shared" si="33"/>
        <v/>
      </c>
      <c r="BB59" s="8"/>
      <c r="BC59" s="8"/>
      <c r="BD59" s="8"/>
    </row>
    <row r="60" spans="1:56" ht="12.75" thickBot="1" x14ac:dyDescent="0.25">
      <c r="A60" s="82">
        <v>41033</v>
      </c>
      <c r="B60" s="81" t="s">
        <v>10</v>
      </c>
      <c r="C60" s="81" t="s">
        <v>8</v>
      </c>
      <c r="D60" s="81">
        <v>915</v>
      </c>
      <c r="E60" s="81">
        <v>9.0299999999999994</v>
      </c>
      <c r="F60" s="81">
        <v>18.5</v>
      </c>
      <c r="G60" s="81" t="s">
        <v>3</v>
      </c>
      <c r="H60" s="67">
        <f t="shared" si="5"/>
        <v>2</v>
      </c>
      <c r="I60" s="67">
        <f t="shared" si="6"/>
        <v>5</v>
      </c>
      <c r="J60" s="67">
        <f t="shared" si="7"/>
        <v>2012</v>
      </c>
      <c r="K60" s="2" t="str">
        <f t="shared" si="2"/>
        <v>Spring</v>
      </c>
      <c r="L60" s="3">
        <f t="shared" si="3"/>
        <v>915</v>
      </c>
      <c r="M60" s="3">
        <f t="shared" si="4"/>
        <v>9.0299999999999994</v>
      </c>
      <c r="N60" s="3">
        <f t="shared" si="8"/>
        <v>18.5</v>
      </c>
      <c r="O60" s="3" t="str">
        <f t="shared" si="9"/>
        <v>ns</v>
      </c>
      <c r="P60" s="4" t="str">
        <f t="shared" si="10"/>
        <v/>
      </c>
      <c r="Q60" s="4" t="str">
        <f t="shared" si="11"/>
        <v/>
      </c>
      <c r="R60" s="4" t="str">
        <f t="shared" si="12"/>
        <v/>
      </c>
      <c r="S60" s="4" t="str">
        <f t="shared" si="13"/>
        <v/>
      </c>
      <c r="T60" s="5" t="str">
        <f t="shared" si="14"/>
        <v/>
      </c>
      <c r="U60" s="5" t="str">
        <f t="shared" si="15"/>
        <v/>
      </c>
      <c r="V60" s="5" t="str">
        <f t="shared" si="16"/>
        <v/>
      </c>
      <c r="W60" s="5" t="str">
        <f t="shared" si="17"/>
        <v/>
      </c>
      <c r="X60" s="6" t="str">
        <f t="shared" si="18"/>
        <v/>
      </c>
      <c r="Y60" s="6" t="str">
        <f t="shared" si="19"/>
        <v/>
      </c>
      <c r="Z60" s="6" t="str">
        <f t="shared" si="20"/>
        <v/>
      </c>
      <c r="AA60" s="6" t="str">
        <f t="shared" si="21"/>
        <v/>
      </c>
      <c r="AB60" s="7" t="str">
        <f t="shared" si="22"/>
        <v/>
      </c>
      <c r="AC60" s="7" t="str">
        <f t="shared" si="23"/>
        <v/>
      </c>
      <c r="AD60" s="7" t="str">
        <f t="shared" si="24"/>
        <v/>
      </c>
      <c r="AE60" s="7" t="str">
        <f t="shared" si="25"/>
        <v/>
      </c>
      <c r="AF60" s="48" t="str">
        <f t="shared" si="34"/>
        <v/>
      </c>
      <c r="AG60" s="48" t="str">
        <f t="shared" si="27"/>
        <v/>
      </c>
      <c r="AH60" s="48" t="str">
        <f t="shared" si="28"/>
        <v/>
      </c>
      <c r="AI60" s="48" t="str">
        <f t="shared" si="29"/>
        <v/>
      </c>
      <c r="AJ60" s="49" t="str">
        <f t="shared" si="35"/>
        <v/>
      </c>
      <c r="AK60" s="49" t="str">
        <f t="shared" si="31"/>
        <v/>
      </c>
      <c r="AL60" s="49" t="str">
        <f t="shared" si="32"/>
        <v/>
      </c>
      <c r="AM60" s="49" t="str">
        <f t="shared" si="33"/>
        <v/>
      </c>
      <c r="BB60" s="8"/>
      <c r="BC60" s="8"/>
      <c r="BD60" s="8"/>
    </row>
    <row r="61" spans="1:56" ht="12.75" thickBot="1" x14ac:dyDescent="0.25">
      <c r="A61" s="82">
        <v>40823</v>
      </c>
      <c r="B61" s="81" t="s">
        <v>10</v>
      </c>
      <c r="C61" s="81" t="s">
        <v>8</v>
      </c>
      <c r="D61" s="81">
        <v>827</v>
      </c>
      <c r="E61" s="81">
        <v>15.6</v>
      </c>
      <c r="F61" s="81">
        <v>22.2</v>
      </c>
      <c r="G61" s="81">
        <v>2.92</v>
      </c>
      <c r="H61" s="67">
        <f t="shared" si="5"/>
        <v>2</v>
      </c>
      <c r="I61" s="67">
        <f t="shared" si="6"/>
        <v>10</v>
      </c>
      <c r="J61" s="67">
        <f t="shared" si="7"/>
        <v>2011</v>
      </c>
      <c r="K61" s="2" t="str">
        <f t="shared" si="2"/>
        <v>Fall</v>
      </c>
      <c r="L61" s="3">
        <f t="shared" si="3"/>
        <v>827</v>
      </c>
      <c r="M61" s="3">
        <f t="shared" si="4"/>
        <v>15.6</v>
      </c>
      <c r="N61" s="3">
        <f t="shared" si="8"/>
        <v>22.2</v>
      </c>
      <c r="O61" s="3">
        <f t="shared" si="9"/>
        <v>2.92</v>
      </c>
      <c r="P61" s="4" t="str">
        <f t="shared" si="10"/>
        <v/>
      </c>
      <c r="Q61" s="4" t="str">
        <f t="shared" si="11"/>
        <v/>
      </c>
      <c r="R61" s="4" t="str">
        <f t="shared" si="12"/>
        <v/>
      </c>
      <c r="S61" s="4" t="str">
        <f t="shared" si="13"/>
        <v/>
      </c>
      <c r="T61" s="5" t="str">
        <f t="shared" si="14"/>
        <v/>
      </c>
      <c r="U61" s="5" t="str">
        <f t="shared" si="15"/>
        <v/>
      </c>
      <c r="V61" s="5" t="str">
        <f t="shared" si="16"/>
        <v/>
      </c>
      <c r="W61" s="5" t="str">
        <f t="shared" si="17"/>
        <v/>
      </c>
      <c r="X61" s="6" t="str">
        <f t="shared" si="18"/>
        <v/>
      </c>
      <c r="Y61" s="6" t="str">
        <f t="shared" si="19"/>
        <v/>
      </c>
      <c r="Z61" s="6" t="str">
        <f t="shared" si="20"/>
        <v/>
      </c>
      <c r="AA61" s="6" t="str">
        <f t="shared" si="21"/>
        <v/>
      </c>
      <c r="AB61" s="7" t="str">
        <f t="shared" si="22"/>
        <v/>
      </c>
      <c r="AC61" s="7" t="str">
        <f t="shared" si="23"/>
        <v/>
      </c>
      <c r="AD61" s="7" t="str">
        <f t="shared" si="24"/>
        <v/>
      </c>
      <c r="AE61" s="7" t="str">
        <f t="shared" si="25"/>
        <v/>
      </c>
      <c r="AF61" s="48" t="str">
        <f t="shared" si="34"/>
        <v/>
      </c>
      <c r="AG61" s="48" t="str">
        <f t="shared" si="27"/>
        <v/>
      </c>
      <c r="AH61" s="48" t="str">
        <f t="shared" si="28"/>
        <v/>
      </c>
      <c r="AI61" s="48" t="str">
        <f t="shared" si="29"/>
        <v/>
      </c>
      <c r="AJ61" s="49" t="str">
        <f t="shared" si="35"/>
        <v/>
      </c>
      <c r="AK61" s="49" t="str">
        <f t="shared" si="31"/>
        <v/>
      </c>
      <c r="AL61" s="49" t="str">
        <f t="shared" si="32"/>
        <v/>
      </c>
      <c r="AM61" s="49" t="str">
        <f t="shared" si="33"/>
        <v/>
      </c>
      <c r="BB61" s="8"/>
      <c r="BC61" s="8"/>
      <c r="BD61" s="8"/>
    </row>
    <row r="62" spans="1:56" ht="12.75" thickBot="1" x14ac:dyDescent="0.25">
      <c r="A62" s="82">
        <v>40759</v>
      </c>
      <c r="B62" s="81" t="s">
        <v>10</v>
      </c>
      <c r="C62" s="81" t="s">
        <v>8</v>
      </c>
      <c r="D62" s="81">
        <v>795</v>
      </c>
      <c r="E62" s="81" t="s">
        <v>77</v>
      </c>
      <c r="F62" s="81">
        <v>24.2</v>
      </c>
      <c r="G62" s="81">
        <v>8.1999999999999993</v>
      </c>
      <c r="H62" s="67">
        <f t="shared" si="5"/>
        <v>2</v>
      </c>
      <c r="I62" s="67">
        <f t="shared" si="6"/>
        <v>8</v>
      </c>
      <c r="J62" s="67">
        <f t="shared" si="7"/>
        <v>2011</v>
      </c>
      <c r="K62" s="2" t="str">
        <f t="shared" si="2"/>
        <v>Summer</v>
      </c>
      <c r="L62" s="3">
        <f t="shared" si="3"/>
        <v>795</v>
      </c>
      <c r="M62" s="3" t="str">
        <f t="shared" si="4"/>
        <v>AD</v>
      </c>
      <c r="N62" s="3">
        <f t="shared" si="8"/>
        <v>24.2</v>
      </c>
      <c r="O62" s="3">
        <f t="shared" si="9"/>
        <v>8.1999999999999993</v>
      </c>
      <c r="P62" s="4" t="str">
        <f t="shared" si="10"/>
        <v/>
      </c>
      <c r="Q62" s="4" t="str">
        <f t="shared" si="11"/>
        <v/>
      </c>
      <c r="R62" s="4" t="str">
        <f t="shared" si="12"/>
        <v/>
      </c>
      <c r="S62" s="4" t="str">
        <f t="shared" si="13"/>
        <v/>
      </c>
      <c r="T62" s="5" t="str">
        <f t="shared" si="14"/>
        <v/>
      </c>
      <c r="U62" s="5" t="str">
        <f t="shared" si="15"/>
        <v/>
      </c>
      <c r="V62" s="5" t="str">
        <f t="shared" si="16"/>
        <v/>
      </c>
      <c r="W62" s="5" t="str">
        <f t="shared" si="17"/>
        <v/>
      </c>
      <c r="X62" s="6" t="str">
        <f t="shared" si="18"/>
        <v/>
      </c>
      <c r="Y62" s="6" t="str">
        <f t="shared" si="19"/>
        <v/>
      </c>
      <c r="Z62" s="6" t="str">
        <f t="shared" si="20"/>
        <v/>
      </c>
      <c r="AA62" s="6" t="str">
        <f t="shared" si="21"/>
        <v/>
      </c>
      <c r="AB62" s="7" t="str">
        <f t="shared" si="22"/>
        <v/>
      </c>
      <c r="AC62" s="7" t="str">
        <f t="shared" si="23"/>
        <v/>
      </c>
      <c r="AD62" s="7" t="str">
        <f t="shared" si="24"/>
        <v/>
      </c>
      <c r="AE62" s="7" t="str">
        <f t="shared" si="25"/>
        <v/>
      </c>
      <c r="AF62" s="48" t="str">
        <f t="shared" si="34"/>
        <v/>
      </c>
      <c r="AG62" s="48" t="str">
        <f t="shared" si="27"/>
        <v/>
      </c>
      <c r="AH62" s="48" t="str">
        <f t="shared" si="28"/>
        <v/>
      </c>
      <c r="AI62" s="48" t="str">
        <f t="shared" si="29"/>
        <v/>
      </c>
      <c r="AJ62" s="49" t="str">
        <f t="shared" si="35"/>
        <v/>
      </c>
      <c r="AK62" s="49" t="str">
        <f t="shared" si="31"/>
        <v/>
      </c>
      <c r="AL62" s="49" t="str">
        <f t="shared" si="32"/>
        <v/>
      </c>
      <c r="AM62" s="49" t="str">
        <f t="shared" si="33"/>
        <v/>
      </c>
      <c r="BB62" s="8"/>
      <c r="BC62" s="8"/>
      <c r="BD62" s="8"/>
    </row>
    <row r="63" spans="1:56" ht="12.75" thickBot="1" x14ac:dyDescent="0.25">
      <c r="A63" s="82">
        <v>40669</v>
      </c>
      <c r="B63" s="81" t="s">
        <v>10</v>
      </c>
      <c r="C63" s="81" t="s">
        <v>8</v>
      </c>
      <c r="D63" s="81">
        <v>1033</v>
      </c>
      <c r="E63" s="81">
        <v>14.88</v>
      </c>
      <c r="F63" s="81">
        <v>15.9</v>
      </c>
      <c r="G63" s="81">
        <v>5.4</v>
      </c>
      <c r="H63" s="67">
        <f t="shared" si="5"/>
        <v>2</v>
      </c>
      <c r="I63" s="67">
        <f t="shared" si="6"/>
        <v>5</v>
      </c>
      <c r="J63" s="67">
        <f t="shared" si="7"/>
        <v>2011</v>
      </c>
      <c r="K63" s="2" t="str">
        <f t="shared" si="2"/>
        <v>Spring</v>
      </c>
      <c r="L63" s="3">
        <f t="shared" si="3"/>
        <v>1033</v>
      </c>
      <c r="M63" s="3">
        <f t="shared" si="4"/>
        <v>14.88</v>
      </c>
      <c r="N63" s="3">
        <f t="shared" si="8"/>
        <v>15.9</v>
      </c>
      <c r="O63" s="3">
        <f t="shared" si="9"/>
        <v>5.4</v>
      </c>
      <c r="P63" s="4" t="str">
        <f t="shared" si="10"/>
        <v/>
      </c>
      <c r="Q63" s="4" t="str">
        <f t="shared" si="11"/>
        <v/>
      </c>
      <c r="R63" s="4" t="str">
        <f t="shared" si="12"/>
        <v/>
      </c>
      <c r="S63" s="4" t="str">
        <f t="shared" si="13"/>
        <v/>
      </c>
      <c r="T63" s="5" t="str">
        <f t="shared" si="14"/>
        <v/>
      </c>
      <c r="U63" s="5" t="str">
        <f t="shared" si="15"/>
        <v/>
      </c>
      <c r="V63" s="5" t="str">
        <f t="shared" si="16"/>
        <v/>
      </c>
      <c r="W63" s="5" t="str">
        <f t="shared" si="17"/>
        <v/>
      </c>
      <c r="X63" s="6" t="str">
        <f t="shared" si="18"/>
        <v/>
      </c>
      <c r="Y63" s="6" t="str">
        <f t="shared" si="19"/>
        <v/>
      </c>
      <c r="Z63" s="6" t="str">
        <f t="shared" si="20"/>
        <v/>
      </c>
      <c r="AA63" s="6" t="str">
        <f t="shared" si="21"/>
        <v/>
      </c>
      <c r="AB63" s="7" t="str">
        <f t="shared" si="22"/>
        <v/>
      </c>
      <c r="AC63" s="7" t="str">
        <f t="shared" si="23"/>
        <v/>
      </c>
      <c r="AD63" s="7" t="str">
        <f t="shared" si="24"/>
        <v/>
      </c>
      <c r="AE63" s="7" t="str">
        <f t="shared" si="25"/>
        <v/>
      </c>
      <c r="AF63" s="48" t="str">
        <f t="shared" si="34"/>
        <v/>
      </c>
      <c r="AG63" s="48" t="str">
        <f t="shared" si="27"/>
        <v/>
      </c>
      <c r="AH63" s="48" t="str">
        <f t="shared" si="28"/>
        <v/>
      </c>
      <c r="AI63" s="48" t="str">
        <f t="shared" si="29"/>
        <v/>
      </c>
      <c r="AJ63" s="49" t="str">
        <f t="shared" si="35"/>
        <v/>
      </c>
      <c r="AK63" s="49" t="str">
        <f t="shared" si="31"/>
        <v/>
      </c>
      <c r="AL63" s="49" t="str">
        <f t="shared" si="32"/>
        <v/>
      </c>
      <c r="AM63" s="49" t="str">
        <f t="shared" si="33"/>
        <v/>
      </c>
      <c r="BB63" s="8"/>
      <c r="BC63" s="8"/>
      <c r="BD63" s="8"/>
    </row>
    <row r="64" spans="1:56" ht="12.75" thickBot="1" x14ac:dyDescent="0.25">
      <c r="A64" s="82">
        <v>40460</v>
      </c>
      <c r="B64" s="81" t="s">
        <v>10</v>
      </c>
      <c r="C64" s="81" t="s">
        <v>8</v>
      </c>
      <c r="D64" s="81">
        <v>918</v>
      </c>
      <c r="E64" s="81">
        <v>7.83</v>
      </c>
      <c r="F64" s="81">
        <v>12.8</v>
      </c>
      <c r="G64" s="81">
        <v>2.5</v>
      </c>
      <c r="H64" s="67">
        <f t="shared" si="5"/>
        <v>2</v>
      </c>
      <c r="I64" s="67">
        <f t="shared" si="6"/>
        <v>10</v>
      </c>
      <c r="J64" s="67">
        <f t="shared" si="7"/>
        <v>2010</v>
      </c>
      <c r="K64" s="2" t="str">
        <f t="shared" si="2"/>
        <v>Fall</v>
      </c>
      <c r="L64" s="3">
        <f t="shared" si="3"/>
        <v>918</v>
      </c>
      <c r="M64" s="3">
        <f t="shared" si="4"/>
        <v>7.83</v>
      </c>
      <c r="N64" s="3">
        <f t="shared" si="8"/>
        <v>12.8</v>
      </c>
      <c r="O64" s="3">
        <f t="shared" si="9"/>
        <v>2.5</v>
      </c>
      <c r="P64" s="4" t="str">
        <f t="shared" si="10"/>
        <v/>
      </c>
      <c r="Q64" s="4" t="str">
        <f t="shared" si="11"/>
        <v/>
      </c>
      <c r="R64" s="4" t="str">
        <f t="shared" si="12"/>
        <v/>
      </c>
      <c r="S64" s="4" t="str">
        <f t="shared" si="13"/>
        <v/>
      </c>
      <c r="T64" s="5" t="str">
        <f t="shared" si="14"/>
        <v/>
      </c>
      <c r="U64" s="5" t="str">
        <f t="shared" si="15"/>
        <v/>
      </c>
      <c r="V64" s="5" t="str">
        <f t="shared" si="16"/>
        <v/>
      </c>
      <c r="W64" s="5" t="str">
        <f t="shared" si="17"/>
        <v/>
      </c>
      <c r="X64" s="6" t="str">
        <f t="shared" si="18"/>
        <v/>
      </c>
      <c r="Y64" s="6" t="str">
        <f t="shared" si="19"/>
        <v/>
      </c>
      <c r="Z64" s="6" t="str">
        <f t="shared" si="20"/>
        <v/>
      </c>
      <c r="AA64" s="6" t="str">
        <f t="shared" si="21"/>
        <v/>
      </c>
      <c r="AB64" s="7" t="str">
        <f t="shared" si="22"/>
        <v/>
      </c>
      <c r="AC64" s="7" t="str">
        <f t="shared" si="23"/>
        <v/>
      </c>
      <c r="AD64" s="7" t="str">
        <f t="shared" si="24"/>
        <v/>
      </c>
      <c r="AE64" s="7" t="str">
        <f t="shared" si="25"/>
        <v/>
      </c>
      <c r="AF64" s="48" t="str">
        <f t="shared" si="34"/>
        <v/>
      </c>
      <c r="AG64" s="48" t="str">
        <f t="shared" si="27"/>
        <v/>
      </c>
      <c r="AH64" s="48" t="str">
        <f t="shared" si="28"/>
        <v/>
      </c>
      <c r="AI64" s="48" t="str">
        <f t="shared" si="29"/>
        <v/>
      </c>
      <c r="AJ64" s="49" t="str">
        <f t="shared" si="35"/>
        <v/>
      </c>
      <c r="AK64" s="49" t="str">
        <f t="shared" si="31"/>
        <v/>
      </c>
      <c r="AL64" s="49" t="str">
        <f t="shared" si="32"/>
        <v/>
      </c>
      <c r="AM64" s="49" t="str">
        <f t="shared" si="33"/>
        <v/>
      </c>
      <c r="BB64" s="8"/>
      <c r="BC64" s="8"/>
      <c r="BD64" s="8"/>
    </row>
    <row r="65" spans="1:56" ht="12.75" thickBot="1" x14ac:dyDescent="0.25">
      <c r="A65" s="82">
        <v>40452</v>
      </c>
      <c r="B65" s="81" t="s">
        <v>10</v>
      </c>
      <c r="C65" s="81" t="s">
        <v>8</v>
      </c>
      <c r="D65" s="81" t="s">
        <v>24</v>
      </c>
      <c r="E65" s="81" t="s">
        <v>24</v>
      </c>
      <c r="F65" s="81" t="s">
        <v>24</v>
      </c>
      <c r="G65" s="81" t="s">
        <v>24</v>
      </c>
      <c r="H65" s="67">
        <f t="shared" si="5"/>
        <v>2</v>
      </c>
      <c r="I65" s="67">
        <f t="shared" si="6"/>
        <v>10</v>
      </c>
      <c r="J65" s="67">
        <f t="shared" si="7"/>
        <v>2010</v>
      </c>
      <c r="K65" s="2" t="str">
        <f t="shared" si="2"/>
        <v>Fall</v>
      </c>
      <c r="L65" s="3" t="str">
        <f t="shared" si="3"/>
        <v>NS</v>
      </c>
      <c r="M65" s="3" t="str">
        <f t="shared" si="4"/>
        <v>NS</v>
      </c>
      <c r="N65" s="3" t="str">
        <f t="shared" si="8"/>
        <v>NS</v>
      </c>
      <c r="O65" s="3" t="str">
        <f t="shared" si="9"/>
        <v>NS</v>
      </c>
      <c r="P65" s="4" t="str">
        <f t="shared" si="10"/>
        <v/>
      </c>
      <c r="Q65" s="4" t="str">
        <f t="shared" si="11"/>
        <v/>
      </c>
      <c r="R65" s="4" t="str">
        <f t="shared" si="12"/>
        <v/>
      </c>
      <c r="S65" s="4" t="str">
        <f t="shared" si="13"/>
        <v/>
      </c>
      <c r="T65" s="5" t="str">
        <f t="shared" si="14"/>
        <v/>
      </c>
      <c r="U65" s="5" t="str">
        <f t="shared" si="15"/>
        <v/>
      </c>
      <c r="V65" s="5" t="str">
        <f t="shared" si="16"/>
        <v/>
      </c>
      <c r="W65" s="5" t="str">
        <f t="shared" si="17"/>
        <v/>
      </c>
      <c r="X65" s="6" t="str">
        <f t="shared" si="18"/>
        <v/>
      </c>
      <c r="Y65" s="6" t="str">
        <f t="shared" si="19"/>
        <v/>
      </c>
      <c r="Z65" s="6" t="str">
        <f t="shared" si="20"/>
        <v/>
      </c>
      <c r="AA65" s="6" t="str">
        <f t="shared" si="21"/>
        <v/>
      </c>
      <c r="AB65" s="7" t="str">
        <f t="shared" si="22"/>
        <v/>
      </c>
      <c r="AC65" s="7" t="str">
        <f t="shared" si="23"/>
        <v/>
      </c>
      <c r="AD65" s="7" t="str">
        <f t="shared" si="24"/>
        <v/>
      </c>
      <c r="AE65" s="7" t="str">
        <f t="shared" si="25"/>
        <v/>
      </c>
      <c r="AF65" s="48" t="str">
        <f t="shared" si="34"/>
        <v/>
      </c>
      <c r="AG65" s="48" t="str">
        <f t="shared" si="27"/>
        <v/>
      </c>
      <c r="AH65" s="48" t="str">
        <f t="shared" si="28"/>
        <v/>
      </c>
      <c r="AI65" s="48" t="str">
        <f t="shared" si="29"/>
        <v/>
      </c>
      <c r="AJ65" s="49" t="str">
        <f t="shared" si="35"/>
        <v/>
      </c>
      <c r="AK65" s="49" t="str">
        <f t="shared" si="31"/>
        <v/>
      </c>
      <c r="AL65" s="49" t="str">
        <f t="shared" si="32"/>
        <v/>
      </c>
      <c r="AM65" s="49" t="str">
        <f t="shared" si="33"/>
        <v/>
      </c>
      <c r="BB65" s="8"/>
      <c r="BC65" s="8"/>
      <c r="BD65" s="8"/>
    </row>
    <row r="66" spans="1:56" ht="12.75" thickBot="1" x14ac:dyDescent="0.25">
      <c r="A66" s="82">
        <v>40380</v>
      </c>
      <c r="B66" s="81" t="s">
        <v>10</v>
      </c>
      <c r="C66" s="81" t="s">
        <v>8</v>
      </c>
      <c r="D66" s="81">
        <v>589</v>
      </c>
      <c r="E66" s="81">
        <v>5.53</v>
      </c>
      <c r="F66" s="81">
        <v>23.5</v>
      </c>
      <c r="G66" s="81" t="s">
        <v>24</v>
      </c>
      <c r="H66" s="67">
        <f t="shared" si="5"/>
        <v>2</v>
      </c>
      <c r="I66" s="67">
        <f t="shared" si="6"/>
        <v>7</v>
      </c>
      <c r="J66" s="67">
        <f t="shared" si="7"/>
        <v>2010</v>
      </c>
      <c r="K66" s="2" t="str">
        <f t="shared" si="2"/>
        <v>Summer</v>
      </c>
      <c r="L66" s="3">
        <f t="shared" si="3"/>
        <v>589</v>
      </c>
      <c r="M66" s="3">
        <f t="shared" si="4"/>
        <v>5.53</v>
      </c>
      <c r="N66" s="3">
        <f t="shared" si="8"/>
        <v>23.5</v>
      </c>
      <c r="O66" s="3" t="str">
        <f t="shared" si="9"/>
        <v>NS</v>
      </c>
      <c r="P66" s="4" t="str">
        <f t="shared" si="10"/>
        <v/>
      </c>
      <c r="Q66" s="4" t="str">
        <f t="shared" si="11"/>
        <v/>
      </c>
      <c r="R66" s="4" t="str">
        <f t="shared" si="12"/>
        <v/>
      </c>
      <c r="S66" s="4" t="str">
        <f t="shared" si="13"/>
        <v/>
      </c>
      <c r="T66" s="5" t="str">
        <f t="shared" si="14"/>
        <v/>
      </c>
      <c r="U66" s="5" t="str">
        <f t="shared" si="15"/>
        <v/>
      </c>
      <c r="V66" s="5" t="str">
        <f t="shared" si="16"/>
        <v/>
      </c>
      <c r="W66" s="5" t="str">
        <f t="shared" si="17"/>
        <v/>
      </c>
      <c r="X66" s="6" t="str">
        <f t="shared" si="18"/>
        <v/>
      </c>
      <c r="Y66" s="6" t="str">
        <f t="shared" si="19"/>
        <v/>
      </c>
      <c r="Z66" s="6" t="str">
        <f t="shared" si="20"/>
        <v/>
      </c>
      <c r="AA66" s="6" t="str">
        <f t="shared" si="21"/>
        <v/>
      </c>
      <c r="AB66" s="7" t="str">
        <f t="shared" si="22"/>
        <v/>
      </c>
      <c r="AC66" s="7" t="str">
        <f t="shared" si="23"/>
        <v/>
      </c>
      <c r="AD66" s="7" t="str">
        <f t="shared" si="24"/>
        <v/>
      </c>
      <c r="AE66" s="7" t="str">
        <f t="shared" si="25"/>
        <v/>
      </c>
      <c r="AF66" s="48" t="str">
        <f t="shared" si="34"/>
        <v/>
      </c>
      <c r="AG66" s="48" t="str">
        <f t="shared" si="27"/>
        <v/>
      </c>
      <c r="AH66" s="48" t="str">
        <f t="shared" si="28"/>
        <v/>
      </c>
      <c r="AI66" s="48" t="str">
        <f t="shared" si="29"/>
        <v/>
      </c>
      <c r="AJ66" s="49" t="str">
        <f t="shared" si="35"/>
        <v/>
      </c>
      <c r="AK66" s="49" t="str">
        <f t="shared" si="31"/>
        <v/>
      </c>
      <c r="AL66" s="49" t="str">
        <f t="shared" si="32"/>
        <v/>
      </c>
      <c r="AM66" s="49" t="str">
        <f t="shared" si="33"/>
        <v/>
      </c>
      <c r="BB66" s="8"/>
      <c r="BC66" s="8"/>
      <c r="BD66" s="8"/>
    </row>
    <row r="67" spans="1:56" ht="12.75" thickBot="1" x14ac:dyDescent="0.25">
      <c r="A67" s="82">
        <v>40379</v>
      </c>
      <c r="B67" s="81" t="s">
        <v>10</v>
      </c>
      <c r="C67" s="81" t="s">
        <v>8</v>
      </c>
      <c r="D67" s="81" t="s">
        <v>24</v>
      </c>
      <c r="E67" s="81" t="s">
        <v>24</v>
      </c>
      <c r="F67" s="81" t="s">
        <v>24</v>
      </c>
      <c r="G67" s="81" t="s">
        <v>24</v>
      </c>
      <c r="H67" s="67">
        <f t="shared" si="5"/>
        <v>2</v>
      </c>
      <c r="I67" s="67">
        <f t="shared" si="6"/>
        <v>7</v>
      </c>
      <c r="J67" s="67">
        <f t="shared" si="7"/>
        <v>2010</v>
      </c>
      <c r="K67" s="2" t="str">
        <f t="shared" si="2"/>
        <v>Summer</v>
      </c>
      <c r="L67" s="3" t="str">
        <f t="shared" si="3"/>
        <v>NS</v>
      </c>
      <c r="M67" s="3" t="str">
        <f t="shared" si="4"/>
        <v>NS</v>
      </c>
      <c r="N67" s="3" t="str">
        <f t="shared" si="8"/>
        <v>NS</v>
      </c>
      <c r="O67" s="3" t="str">
        <f t="shared" si="9"/>
        <v>NS</v>
      </c>
      <c r="P67" s="4" t="str">
        <f t="shared" si="10"/>
        <v/>
      </c>
      <c r="Q67" s="4" t="str">
        <f t="shared" si="11"/>
        <v/>
      </c>
      <c r="R67" s="4" t="str">
        <f t="shared" si="12"/>
        <v/>
      </c>
      <c r="S67" s="4" t="str">
        <f t="shared" si="13"/>
        <v/>
      </c>
      <c r="T67" s="5" t="str">
        <f t="shared" si="14"/>
        <v/>
      </c>
      <c r="U67" s="5" t="str">
        <f t="shared" si="15"/>
        <v/>
      </c>
      <c r="V67" s="5" t="str">
        <f t="shared" si="16"/>
        <v/>
      </c>
      <c r="W67" s="5" t="str">
        <f t="shared" si="17"/>
        <v/>
      </c>
      <c r="X67" s="6" t="str">
        <f t="shared" si="18"/>
        <v/>
      </c>
      <c r="Y67" s="6" t="str">
        <f t="shared" si="19"/>
        <v/>
      </c>
      <c r="Z67" s="6" t="str">
        <f t="shared" si="20"/>
        <v/>
      </c>
      <c r="AA67" s="6" t="str">
        <f t="shared" si="21"/>
        <v/>
      </c>
      <c r="AB67" s="7" t="str">
        <f t="shared" si="22"/>
        <v/>
      </c>
      <c r="AC67" s="7" t="str">
        <f t="shared" si="23"/>
        <v/>
      </c>
      <c r="AD67" s="7" t="str">
        <f t="shared" si="24"/>
        <v/>
      </c>
      <c r="AE67" s="7" t="str">
        <f t="shared" si="25"/>
        <v/>
      </c>
      <c r="AF67" s="48" t="str">
        <f t="shared" si="34"/>
        <v/>
      </c>
      <c r="AG67" s="48" t="str">
        <f t="shared" si="27"/>
        <v/>
      </c>
      <c r="AH67" s="48" t="str">
        <f t="shared" si="28"/>
        <v/>
      </c>
      <c r="AI67" s="48" t="str">
        <f t="shared" si="29"/>
        <v/>
      </c>
      <c r="AJ67" s="49" t="str">
        <f t="shared" si="35"/>
        <v/>
      </c>
      <c r="AK67" s="49" t="str">
        <f t="shared" si="31"/>
        <v/>
      </c>
      <c r="AL67" s="49" t="str">
        <f t="shared" si="32"/>
        <v/>
      </c>
      <c r="AM67" s="49" t="str">
        <f t="shared" si="33"/>
        <v/>
      </c>
      <c r="BB67" s="8"/>
      <c r="BC67" s="8"/>
      <c r="BD67" s="8"/>
    </row>
    <row r="68" spans="1:56" ht="12.75" thickBot="1" x14ac:dyDescent="0.25">
      <c r="A68" s="82">
        <v>40311</v>
      </c>
      <c r="B68" s="81" t="s">
        <v>10</v>
      </c>
      <c r="C68" s="81" t="s">
        <v>8</v>
      </c>
      <c r="D68" s="81">
        <v>1022</v>
      </c>
      <c r="E68" s="81">
        <v>14.08</v>
      </c>
      <c r="F68" s="81">
        <v>11.3</v>
      </c>
      <c r="G68" s="81">
        <v>40.200000000000003</v>
      </c>
      <c r="H68" s="67">
        <f t="shared" si="5"/>
        <v>2</v>
      </c>
      <c r="I68" s="67">
        <f t="shared" si="6"/>
        <v>5</v>
      </c>
      <c r="J68" s="67">
        <f t="shared" si="7"/>
        <v>2010</v>
      </c>
      <c r="K68" s="2" t="str">
        <f t="shared" si="2"/>
        <v>Spring</v>
      </c>
      <c r="L68" s="3">
        <f t="shared" si="3"/>
        <v>1022</v>
      </c>
      <c r="M68" s="3">
        <f t="shared" si="4"/>
        <v>14.08</v>
      </c>
      <c r="N68" s="3">
        <f t="shared" si="8"/>
        <v>11.3</v>
      </c>
      <c r="O68" s="3">
        <f t="shared" si="9"/>
        <v>40.200000000000003</v>
      </c>
      <c r="P68" s="4" t="str">
        <f t="shared" si="10"/>
        <v/>
      </c>
      <c r="Q68" s="4" t="str">
        <f t="shared" si="11"/>
        <v/>
      </c>
      <c r="R68" s="4" t="str">
        <f t="shared" si="12"/>
        <v/>
      </c>
      <c r="S68" s="4" t="str">
        <f t="shared" si="13"/>
        <v/>
      </c>
      <c r="T68" s="5" t="str">
        <f t="shared" si="14"/>
        <v/>
      </c>
      <c r="U68" s="5" t="str">
        <f t="shared" si="15"/>
        <v/>
      </c>
      <c r="V68" s="5" t="str">
        <f t="shared" si="16"/>
        <v/>
      </c>
      <c r="W68" s="5" t="str">
        <f t="shared" si="17"/>
        <v/>
      </c>
      <c r="X68" s="6" t="str">
        <f t="shared" si="18"/>
        <v/>
      </c>
      <c r="Y68" s="6" t="str">
        <f t="shared" si="19"/>
        <v/>
      </c>
      <c r="Z68" s="6" t="str">
        <f t="shared" si="20"/>
        <v/>
      </c>
      <c r="AA68" s="6" t="str">
        <f t="shared" si="21"/>
        <v/>
      </c>
      <c r="AB68" s="7" t="str">
        <f t="shared" si="22"/>
        <v/>
      </c>
      <c r="AC68" s="7" t="str">
        <f t="shared" si="23"/>
        <v/>
      </c>
      <c r="AD68" s="7" t="str">
        <f t="shared" si="24"/>
        <v/>
      </c>
      <c r="AE68" s="7" t="str">
        <f t="shared" si="25"/>
        <v/>
      </c>
      <c r="AF68" s="48" t="str">
        <f t="shared" si="34"/>
        <v/>
      </c>
      <c r="AG68" s="48" t="str">
        <f t="shared" si="27"/>
        <v/>
      </c>
      <c r="AH68" s="48" t="str">
        <f t="shared" si="28"/>
        <v/>
      </c>
      <c r="AI68" s="48" t="str">
        <f t="shared" si="29"/>
        <v/>
      </c>
      <c r="AJ68" s="49" t="str">
        <f t="shared" si="35"/>
        <v/>
      </c>
      <c r="AK68" s="49" t="str">
        <f t="shared" si="31"/>
        <v/>
      </c>
      <c r="AL68" s="49" t="str">
        <f t="shared" si="32"/>
        <v/>
      </c>
      <c r="AM68" s="49" t="str">
        <f t="shared" si="33"/>
        <v/>
      </c>
      <c r="BB68" s="8"/>
      <c r="BC68" s="8"/>
      <c r="BD68" s="8"/>
    </row>
    <row r="69" spans="1:56" ht="12.75" thickBot="1" x14ac:dyDescent="0.25">
      <c r="A69" s="82">
        <v>40309</v>
      </c>
      <c r="B69" s="81" t="s">
        <v>10</v>
      </c>
      <c r="C69" s="81" t="s">
        <v>8</v>
      </c>
      <c r="D69" s="81" t="s">
        <v>24</v>
      </c>
      <c r="E69" s="81" t="s">
        <v>24</v>
      </c>
      <c r="F69" s="81" t="s">
        <v>24</v>
      </c>
      <c r="G69" s="81" t="s">
        <v>24</v>
      </c>
      <c r="H69" s="67">
        <f t="shared" si="5"/>
        <v>2</v>
      </c>
      <c r="I69" s="67">
        <f t="shared" si="6"/>
        <v>5</v>
      </c>
      <c r="J69" s="67">
        <f t="shared" si="7"/>
        <v>2010</v>
      </c>
      <c r="K69" s="2" t="str">
        <f t="shared" si="2"/>
        <v>Spring</v>
      </c>
      <c r="L69" s="3" t="str">
        <f t="shared" si="3"/>
        <v>NS</v>
      </c>
      <c r="M69" s="3" t="str">
        <f t="shared" si="4"/>
        <v>NS</v>
      </c>
      <c r="N69" s="3" t="str">
        <f t="shared" si="8"/>
        <v>NS</v>
      </c>
      <c r="O69" s="3" t="str">
        <f t="shared" si="9"/>
        <v>NS</v>
      </c>
      <c r="P69" s="4" t="str">
        <f t="shared" si="10"/>
        <v/>
      </c>
      <c r="Q69" s="4" t="str">
        <f t="shared" si="11"/>
        <v/>
      </c>
      <c r="R69" s="4" t="str">
        <f t="shared" si="12"/>
        <v/>
      </c>
      <c r="S69" s="4" t="str">
        <f t="shared" si="13"/>
        <v/>
      </c>
      <c r="T69" s="5" t="str">
        <f t="shared" si="14"/>
        <v/>
      </c>
      <c r="U69" s="5" t="str">
        <f t="shared" si="15"/>
        <v/>
      </c>
      <c r="V69" s="5" t="str">
        <f t="shared" si="16"/>
        <v/>
      </c>
      <c r="W69" s="5" t="str">
        <f t="shared" si="17"/>
        <v/>
      </c>
      <c r="X69" s="6" t="str">
        <f t="shared" si="18"/>
        <v/>
      </c>
      <c r="Y69" s="6" t="str">
        <f t="shared" si="19"/>
        <v/>
      </c>
      <c r="Z69" s="6" t="str">
        <f t="shared" si="20"/>
        <v/>
      </c>
      <c r="AA69" s="6" t="str">
        <f t="shared" si="21"/>
        <v/>
      </c>
      <c r="AB69" s="7" t="str">
        <f t="shared" si="22"/>
        <v/>
      </c>
      <c r="AC69" s="7" t="str">
        <f t="shared" si="23"/>
        <v/>
      </c>
      <c r="AD69" s="7" t="str">
        <f t="shared" si="24"/>
        <v/>
      </c>
      <c r="AE69" s="7" t="str">
        <f t="shared" si="25"/>
        <v/>
      </c>
      <c r="AF69" s="48" t="str">
        <f t="shared" si="34"/>
        <v/>
      </c>
      <c r="AG69" s="48" t="str">
        <f t="shared" si="27"/>
        <v/>
      </c>
      <c r="AH69" s="48" t="str">
        <f t="shared" si="28"/>
        <v/>
      </c>
      <c r="AI69" s="48" t="str">
        <f t="shared" si="29"/>
        <v/>
      </c>
      <c r="AJ69" s="49" t="str">
        <f t="shared" si="35"/>
        <v/>
      </c>
      <c r="AK69" s="49" t="str">
        <f t="shared" si="31"/>
        <v/>
      </c>
      <c r="AL69" s="49" t="str">
        <f t="shared" si="32"/>
        <v/>
      </c>
      <c r="AM69" s="49" t="str">
        <f t="shared" si="33"/>
        <v/>
      </c>
      <c r="BB69" s="8"/>
      <c r="BC69" s="8"/>
      <c r="BD69" s="8"/>
    </row>
    <row r="70" spans="1:56" ht="12.75" thickBot="1" x14ac:dyDescent="0.25">
      <c r="A70" s="82">
        <v>40083</v>
      </c>
      <c r="B70" s="81" t="s">
        <v>10</v>
      </c>
      <c r="C70" s="81" t="s">
        <v>8</v>
      </c>
      <c r="D70" s="81">
        <v>746</v>
      </c>
      <c r="E70" s="81">
        <v>8.27</v>
      </c>
      <c r="F70" s="81">
        <v>15.3</v>
      </c>
      <c r="G70" s="81">
        <v>2.2000000000000002</v>
      </c>
      <c r="H70" s="67">
        <f t="shared" si="5"/>
        <v>2</v>
      </c>
      <c r="I70" s="67">
        <f t="shared" si="6"/>
        <v>9</v>
      </c>
      <c r="J70" s="67">
        <f t="shared" si="7"/>
        <v>2009</v>
      </c>
      <c r="K70" s="2" t="str">
        <f t="shared" ref="K70:K133" si="36">IF($I70="","",IF($I70&lt;7,"Spring",IF($I70&lt;9,"Summer","Fall")))</f>
        <v>Fall</v>
      </c>
      <c r="L70" s="3">
        <f t="shared" ref="L70:L133" si="37">IF($C70="Apple Creek",IF(LEFT($D70,1)="&lt;",VALUE(MID($D70,2,4)),IF(LEFT($D70,1)="&gt;",VALUE(MID($D70,2,4)),$D70)),"")</f>
        <v>746</v>
      </c>
      <c r="M70" s="3">
        <f t="shared" ref="M70:M133" si="38">IF($C70="Apple Creek",IF(LEFT($E70,1)="&lt;",VALUE(MID($E70,2,4)),IF(LEFT($E70,1)="&gt;",VALUE(MID($E70,2,4)),$E70)),"")</f>
        <v>8.27</v>
      </c>
      <c r="N70" s="3">
        <f t="shared" si="8"/>
        <v>15.3</v>
      </c>
      <c r="O70" s="3">
        <f t="shared" si="9"/>
        <v>2.2000000000000002</v>
      </c>
      <c r="P70" s="4" t="str">
        <f t="shared" si="10"/>
        <v/>
      </c>
      <c r="Q70" s="4" t="str">
        <f t="shared" si="11"/>
        <v/>
      </c>
      <c r="R70" s="4" t="str">
        <f t="shared" si="12"/>
        <v/>
      </c>
      <c r="S70" s="4" t="str">
        <f t="shared" si="13"/>
        <v/>
      </c>
      <c r="T70" s="5" t="str">
        <f t="shared" si="14"/>
        <v/>
      </c>
      <c r="U70" s="5" t="str">
        <f t="shared" si="15"/>
        <v/>
      </c>
      <c r="V70" s="5" t="str">
        <f t="shared" si="16"/>
        <v/>
      </c>
      <c r="W70" s="5" t="str">
        <f t="shared" si="17"/>
        <v/>
      </c>
      <c r="X70" s="6" t="str">
        <f t="shared" si="18"/>
        <v/>
      </c>
      <c r="Y70" s="6" t="str">
        <f t="shared" si="19"/>
        <v/>
      </c>
      <c r="Z70" s="6" t="str">
        <f t="shared" si="20"/>
        <v/>
      </c>
      <c r="AA70" s="6" t="str">
        <f t="shared" si="21"/>
        <v/>
      </c>
      <c r="AB70" s="7" t="str">
        <f t="shared" si="22"/>
        <v/>
      </c>
      <c r="AC70" s="7" t="str">
        <f t="shared" si="23"/>
        <v/>
      </c>
      <c r="AD70" s="7" t="str">
        <f t="shared" si="24"/>
        <v/>
      </c>
      <c r="AE70" s="7" t="str">
        <f t="shared" si="25"/>
        <v/>
      </c>
      <c r="AF70" s="48" t="str">
        <f t="shared" si="34"/>
        <v/>
      </c>
      <c r="AG70" s="48" t="str">
        <f t="shared" si="27"/>
        <v/>
      </c>
      <c r="AH70" s="48" t="str">
        <f t="shared" si="28"/>
        <v/>
      </c>
      <c r="AI70" s="48" t="str">
        <f t="shared" si="29"/>
        <v/>
      </c>
      <c r="AJ70" s="49" t="str">
        <f t="shared" si="35"/>
        <v/>
      </c>
      <c r="AK70" s="49" t="str">
        <f t="shared" si="31"/>
        <v/>
      </c>
      <c r="AL70" s="49" t="str">
        <f t="shared" si="32"/>
        <v/>
      </c>
      <c r="AM70" s="49" t="str">
        <f t="shared" si="33"/>
        <v/>
      </c>
      <c r="BB70" s="8"/>
      <c r="BC70" s="8"/>
      <c r="BD70" s="8"/>
    </row>
    <row r="71" spans="1:56" ht="12.75" thickBot="1" x14ac:dyDescent="0.25">
      <c r="A71" s="82">
        <v>40018</v>
      </c>
      <c r="B71" s="81" t="s">
        <v>10</v>
      </c>
      <c r="C71" s="81" t="s">
        <v>8</v>
      </c>
      <c r="D71" s="81">
        <v>914</v>
      </c>
      <c r="E71" s="81">
        <v>6.15</v>
      </c>
      <c r="F71" s="81">
        <v>18.600000000000001</v>
      </c>
      <c r="G71" s="81">
        <v>1.9</v>
      </c>
      <c r="H71" s="67">
        <f t="shared" ref="H71:H134" si="39">IF(A71="","",VLOOKUP(B71,$BU$6:$BV$20,2,FALSE))</f>
        <v>2</v>
      </c>
      <c r="I71" s="67">
        <f t="shared" ref="I71:I134" si="40">IF(A71="","",MONTH(A71))</f>
        <v>7</v>
      </c>
      <c r="J71" s="67">
        <f t="shared" ref="J71:J134" si="41">IF(A71="","",YEAR(A71))</f>
        <v>2009</v>
      </c>
      <c r="K71" s="2" t="str">
        <f t="shared" si="36"/>
        <v>Summer</v>
      </c>
      <c r="L71" s="3">
        <f t="shared" si="37"/>
        <v>914</v>
      </c>
      <c r="M71" s="3">
        <f t="shared" si="38"/>
        <v>6.15</v>
      </c>
      <c r="N71" s="3">
        <f t="shared" ref="N71:N134" si="42">IF($C71="Apple Creek",IF(LEFT($F71,1)="&lt;",VALUE(MID($F71,2,4)),IF(LEFT($F71,1)="&gt;",VALUE(MID($F71,2,4)),$F71)),"")</f>
        <v>18.600000000000001</v>
      </c>
      <c r="O71" s="3">
        <f t="shared" ref="O71:O134" si="43">IF($C71="Apple Creek",IF(LEFT($G71,1)="&lt;",VALUE(MID($G71,2,4)),IF(LEFT($G71,1)="&gt;",VALUE(MID($G71,2,4)),$G71)),"")</f>
        <v>1.9</v>
      </c>
      <c r="P71" s="4" t="str">
        <f t="shared" ref="P71:P134" si="44">IF($C71="Ashwaubenon Creek",IF(LEFT($D71,1)="&lt;",VALUE(MID($D71,2,4)),IF(LEFT($D71,1)="&gt;",VALUE(MID($D71,2,4)),$D71)),"")</f>
        <v/>
      </c>
      <c r="Q71" s="4" t="str">
        <f t="shared" ref="Q71:Q134" si="45">IF($C71="Ashwaubenon Creek",IF(LEFT($E71,1)="&lt;",VALUE(MID($E71,2,4)),IF(LEFT($E71,1)="&gt;",VALUE(MID($E71,2,4)),$E71)),"")</f>
        <v/>
      </c>
      <c r="R71" s="4" t="str">
        <f t="shared" ref="R71:R134" si="46">IF($C71="Ashwaubenon Creek",IF(LEFT($F71,1)="&lt;",VALUE(MID($F71,2,4)),IF(LEFT($F71,1)="&gt;",VALUE(MID($F71,2,4)),$F71)),"")</f>
        <v/>
      </c>
      <c r="S71" s="4" t="str">
        <f t="shared" ref="S71:S134" si="47">IF($C71="Ashwaubenon Creek",IF(LEFT($G71,1)="&lt;",VALUE(MID($G71,2,4)),IF(LEFT($G71,1)="&gt;",VALUE(MID($G71,2,4)),$G71)),"")</f>
        <v/>
      </c>
      <c r="T71" s="5" t="str">
        <f t="shared" ref="T71:T134" si="48">IF($C71="Baird Creek",IF(LEFT($D71,1)="&lt;",VALUE(MID($D71,2,4)),IF(LEFT($D71,1)="&gt;",VALUE(MID($D71,2,4)),$D71)),"")</f>
        <v/>
      </c>
      <c r="U71" s="5" t="str">
        <f t="shared" ref="U71:U134" si="49">IF($C71="Baird Creek",IF(LEFT($E71,1)="&lt;",VALUE(MID($E71,2,4)),IF(LEFT($E71,1)="&gt;",VALUE(MID($E71,2,4)),$E71)),"")</f>
        <v/>
      </c>
      <c r="V71" s="5" t="str">
        <f t="shared" ref="V71:V134" si="50">IF($C71="Baird Creek",IF(LEFT($F71,1)="&lt;",VALUE(MID($F71,2,4)),IF(LEFT($F71,1)="&gt;",VALUE(MID($F71,2,4)),$F71)),"")</f>
        <v/>
      </c>
      <c r="W71" s="5" t="str">
        <f t="shared" ref="W71:W134" si="51">IF($C71="Baird Creek",IF(LEFT($G71,1)="&lt;",VALUE(MID($G71,2,4)),IF(LEFT($G71,1)="&gt;",VALUE(MID($G71,2,4)),$G71)),"")</f>
        <v/>
      </c>
      <c r="X71" s="6" t="str">
        <f t="shared" ref="X71:X134" si="52">IF($C71="Duck Creek",IF(LEFT($D71,1)="&lt;",VALUE(MID($D71,2,4)),IF(LEFT($D71,1)="&gt;",VALUE(MID($D71,2,4)),$D71)),"")</f>
        <v/>
      </c>
      <c r="Y71" s="6" t="str">
        <f t="shared" ref="Y71:Y134" si="53">IF($C71="Duck Creek",IF(LEFT($E71,1)="&lt;",VALUE(MID($E71,2,4)),IF(LEFT($E71,1)="&gt;",VALUE(MID($E71,2,4)),$E71)),"")</f>
        <v/>
      </c>
      <c r="Z71" s="6" t="str">
        <f t="shared" ref="Z71:Z134" si="54">IF($C71="Duck Creek",IF(LEFT($F71,1)="&lt;",VALUE(MID($F71,2,4)),IF(LEFT($F71,1)="&gt;",VALUE(MID($F71,2,4)),$F71)),"")</f>
        <v/>
      </c>
      <c r="AA71" s="6" t="str">
        <f t="shared" ref="AA71:AA134" si="55">IF($C71="Duck Creek",IF(LEFT($G71,1)="&lt;",VALUE(MID($G71,2,4)),IF(LEFT($G71,1)="&gt;",VALUE(MID($G71,2,4)),$G71)),"")</f>
        <v/>
      </c>
      <c r="AB71" s="7" t="str">
        <f t="shared" ref="AB71:AB134" si="56">IF($C71="Spring Brook",IF(LEFT($D71,1)="&lt;",VALUE(MID($D71,2,4)),IF(LEFT($D71,1)="&gt;",VALUE(MID($D71,2,4)),$D71)),"")</f>
        <v/>
      </c>
      <c r="AC71" s="7" t="str">
        <f t="shared" ref="AC71:AC134" si="57">IF($C71="Spring Brook",IF(LEFT($E71,1)="&lt;",VALUE(MID($E71,2,4)),IF(LEFT($E71,1)="&gt;",VALUE(MID($E71,2,4)),$E71)),"")</f>
        <v/>
      </c>
      <c r="AD71" s="7" t="str">
        <f t="shared" ref="AD71:AD134" si="58">IF($C71="Spring Brook",IF(LEFT($F71,1)="&lt;",VALUE(MID($F71,2,4)),IF(LEFT($F71,1)="&gt;",VALUE(MID($F71,2,4)),$F71)),"")</f>
        <v/>
      </c>
      <c r="AE71" s="7" t="str">
        <f t="shared" ref="AE71:AE134" si="59">IF($C71="Spring Brook",IF(LEFT($G71,1)="&lt;",VALUE(MID($G71,2,4)),IF(LEFT($G71,1)="&gt;",VALUE(MID($G71,2,4)),$G71)),"")</f>
        <v/>
      </c>
      <c r="AF71" s="48" t="str">
        <f t="shared" si="34"/>
        <v/>
      </c>
      <c r="AG71" s="48" t="str">
        <f t="shared" ref="AG71:AG134" si="60">IF($C71="Dutchman Creek",IF(LEFT($E71,1)="&lt;",VALUE(MID($E71,2,4)),IF(LEFT($E71,1)="&gt;",VALUE(MID($E71,2,4)),$E71)),"")</f>
        <v/>
      </c>
      <c r="AH71" s="48" t="str">
        <f t="shared" ref="AH71:AH134" si="61">IF($C71="Dutchman Creek",IF(LEFT($F71,1)="&lt;",VALUE(MID($F71,2,4)),IF(LEFT($F71,1)="&gt;",VALUE(MID($F71,2,4)),$F71)),"")</f>
        <v/>
      </c>
      <c r="AI71" s="48" t="str">
        <f t="shared" ref="AI71:AI134" si="62">IF($C71="Dutchman Creek",IF(LEFT($G71,1)="&lt;",VALUE(MID($G71,2,4)),IF(LEFT($G71,1)="&gt;",VALUE(MID($G71,2,4)),$G71)),"")</f>
        <v/>
      </c>
      <c r="AJ71" s="49" t="str">
        <f t="shared" si="35"/>
        <v/>
      </c>
      <c r="AK71" s="49" t="str">
        <f t="shared" ref="AK71:AK134" si="63">IF($C71="Trout Creek",IF(LEFT($E71,1)="&lt;",VALUE(MID($E71,2,4)),IF(LEFT($E71,1)="&gt;",VALUE(MID($E71,2,4)),$E71)),"")</f>
        <v/>
      </c>
      <c r="AL71" s="49" t="str">
        <f t="shared" ref="AL71:AL134" si="64">IF($C71="Trout Creek",IF(LEFT($F71,1)="&lt;",VALUE(MID($F71,2,4)),IF(LEFT($F71,1)="&gt;",VALUE(MID($F71,2,4)),$F71)),"")</f>
        <v/>
      </c>
      <c r="AM71" s="49" t="str">
        <f t="shared" ref="AM71:AM134" si="65">IF($C71="Trout Creek",IF(LEFT($G71,1)="&lt;",VALUE(MID($G71,2,4)),IF(LEFT($G71,1)="&gt;",VALUE(MID($G71,2,4)),$G71)),"")</f>
        <v/>
      </c>
      <c r="BB71" s="8"/>
      <c r="BC71" s="8"/>
      <c r="BD71" s="8"/>
    </row>
    <row r="72" spans="1:56" ht="12.75" thickBot="1" x14ac:dyDescent="0.25">
      <c r="A72" s="82">
        <v>39935</v>
      </c>
      <c r="B72" s="81" t="s">
        <v>10</v>
      </c>
      <c r="C72" s="81" t="s">
        <v>8</v>
      </c>
      <c r="D72" s="81">
        <v>1293</v>
      </c>
      <c r="E72" s="81">
        <v>17.059999999999999</v>
      </c>
      <c r="F72" s="81">
        <v>11.7</v>
      </c>
      <c r="G72" s="81">
        <v>8.9</v>
      </c>
      <c r="H72" s="67">
        <f t="shared" si="39"/>
        <v>2</v>
      </c>
      <c r="I72" s="67">
        <f t="shared" si="40"/>
        <v>5</v>
      </c>
      <c r="J72" s="67">
        <f t="shared" si="41"/>
        <v>2009</v>
      </c>
      <c r="K72" s="2" t="str">
        <f t="shared" si="36"/>
        <v>Spring</v>
      </c>
      <c r="L72" s="3">
        <f t="shared" si="37"/>
        <v>1293</v>
      </c>
      <c r="M72" s="3">
        <f t="shared" si="38"/>
        <v>17.059999999999999</v>
      </c>
      <c r="N72" s="3">
        <f t="shared" si="42"/>
        <v>11.7</v>
      </c>
      <c r="O72" s="3">
        <f t="shared" si="43"/>
        <v>8.9</v>
      </c>
      <c r="P72" s="4" t="str">
        <f t="shared" si="44"/>
        <v/>
      </c>
      <c r="Q72" s="4" t="str">
        <f t="shared" si="45"/>
        <v/>
      </c>
      <c r="R72" s="4" t="str">
        <f t="shared" si="46"/>
        <v/>
      </c>
      <c r="S72" s="4" t="str">
        <f t="shared" si="47"/>
        <v/>
      </c>
      <c r="T72" s="5" t="str">
        <f t="shared" si="48"/>
        <v/>
      </c>
      <c r="U72" s="5" t="str">
        <f t="shared" si="49"/>
        <v/>
      </c>
      <c r="V72" s="5" t="str">
        <f t="shared" si="50"/>
        <v/>
      </c>
      <c r="W72" s="5" t="str">
        <f t="shared" si="51"/>
        <v/>
      </c>
      <c r="X72" s="6" t="str">
        <f t="shared" si="52"/>
        <v/>
      </c>
      <c r="Y72" s="6" t="str">
        <f t="shared" si="53"/>
        <v/>
      </c>
      <c r="Z72" s="6" t="str">
        <f t="shared" si="54"/>
        <v/>
      </c>
      <c r="AA72" s="6" t="str">
        <f t="shared" si="55"/>
        <v/>
      </c>
      <c r="AB72" s="7" t="str">
        <f t="shared" si="56"/>
        <v/>
      </c>
      <c r="AC72" s="7" t="str">
        <f t="shared" si="57"/>
        <v/>
      </c>
      <c r="AD72" s="7" t="str">
        <f t="shared" si="58"/>
        <v/>
      </c>
      <c r="AE72" s="7" t="str">
        <f t="shared" si="59"/>
        <v/>
      </c>
      <c r="AF72" s="48" t="str">
        <f t="shared" si="34"/>
        <v/>
      </c>
      <c r="AG72" s="48" t="str">
        <f t="shared" si="60"/>
        <v/>
      </c>
      <c r="AH72" s="48" t="str">
        <f t="shared" si="61"/>
        <v/>
      </c>
      <c r="AI72" s="48" t="str">
        <f t="shared" si="62"/>
        <v/>
      </c>
      <c r="AJ72" s="49" t="str">
        <f t="shared" si="35"/>
        <v/>
      </c>
      <c r="AK72" s="49" t="str">
        <f t="shared" si="63"/>
        <v/>
      </c>
      <c r="AL72" s="49" t="str">
        <f t="shared" si="64"/>
        <v/>
      </c>
      <c r="AM72" s="49" t="str">
        <f t="shared" si="65"/>
        <v/>
      </c>
      <c r="BB72" s="8"/>
      <c r="BC72" s="8"/>
      <c r="BD72" s="8"/>
    </row>
    <row r="73" spans="1:56" ht="12.75" thickBot="1" x14ac:dyDescent="0.25">
      <c r="A73" s="82">
        <v>39725</v>
      </c>
      <c r="B73" s="81" t="s">
        <v>10</v>
      </c>
      <c r="C73" s="81" t="s">
        <v>8</v>
      </c>
      <c r="D73" s="81" t="s">
        <v>24</v>
      </c>
      <c r="E73" s="81">
        <v>10.52</v>
      </c>
      <c r="F73" s="81">
        <v>7.1</v>
      </c>
      <c r="G73" s="81">
        <v>1.2</v>
      </c>
      <c r="H73" s="67">
        <f t="shared" si="39"/>
        <v>2</v>
      </c>
      <c r="I73" s="67">
        <f t="shared" si="40"/>
        <v>10</v>
      </c>
      <c r="J73" s="67">
        <f t="shared" si="41"/>
        <v>2008</v>
      </c>
      <c r="K73" s="2" t="str">
        <f t="shared" si="36"/>
        <v>Fall</v>
      </c>
      <c r="L73" s="3" t="str">
        <f t="shared" si="37"/>
        <v>NS</v>
      </c>
      <c r="M73" s="3">
        <f t="shared" si="38"/>
        <v>10.52</v>
      </c>
      <c r="N73" s="3">
        <f t="shared" si="42"/>
        <v>7.1</v>
      </c>
      <c r="O73" s="3">
        <f t="shared" si="43"/>
        <v>1.2</v>
      </c>
      <c r="P73" s="4" t="str">
        <f t="shared" si="44"/>
        <v/>
      </c>
      <c r="Q73" s="4" t="str">
        <f t="shared" si="45"/>
        <v/>
      </c>
      <c r="R73" s="4" t="str">
        <f t="shared" si="46"/>
        <v/>
      </c>
      <c r="S73" s="4" t="str">
        <f t="shared" si="47"/>
        <v/>
      </c>
      <c r="T73" s="5" t="str">
        <f t="shared" si="48"/>
        <v/>
      </c>
      <c r="U73" s="5" t="str">
        <f t="shared" si="49"/>
        <v/>
      </c>
      <c r="V73" s="5" t="str">
        <f t="shared" si="50"/>
        <v/>
      </c>
      <c r="W73" s="5" t="str">
        <f t="shared" si="51"/>
        <v/>
      </c>
      <c r="X73" s="6" t="str">
        <f t="shared" si="52"/>
        <v/>
      </c>
      <c r="Y73" s="6" t="str">
        <f t="shared" si="53"/>
        <v/>
      </c>
      <c r="Z73" s="6" t="str">
        <f t="shared" si="54"/>
        <v/>
      </c>
      <c r="AA73" s="6" t="str">
        <f t="shared" si="55"/>
        <v/>
      </c>
      <c r="AB73" s="7" t="str">
        <f t="shared" si="56"/>
        <v/>
      </c>
      <c r="AC73" s="7" t="str">
        <f t="shared" si="57"/>
        <v/>
      </c>
      <c r="AD73" s="7" t="str">
        <f t="shared" si="58"/>
        <v/>
      </c>
      <c r="AE73" s="7" t="str">
        <f t="shared" si="59"/>
        <v/>
      </c>
      <c r="AF73" s="48" t="str">
        <f t="shared" si="34"/>
        <v/>
      </c>
      <c r="AG73" s="48" t="str">
        <f t="shared" si="60"/>
        <v/>
      </c>
      <c r="AH73" s="48" t="str">
        <f t="shared" si="61"/>
        <v/>
      </c>
      <c r="AI73" s="48" t="str">
        <f t="shared" si="62"/>
        <v/>
      </c>
      <c r="AJ73" s="49" t="str">
        <f t="shared" si="35"/>
        <v/>
      </c>
      <c r="AK73" s="49" t="str">
        <f t="shared" si="63"/>
        <v/>
      </c>
      <c r="AL73" s="49" t="str">
        <f t="shared" si="64"/>
        <v/>
      </c>
      <c r="AM73" s="49" t="str">
        <f t="shared" si="65"/>
        <v/>
      </c>
      <c r="BB73" s="8"/>
      <c r="BC73" s="8"/>
      <c r="BD73" s="8"/>
    </row>
    <row r="74" spans="1:56" ht="12.75" customHeight="1" thickBot="1" x14ac:dyDescent="0.25">
      <c r="A74" s="82">
        <v>39636</v>
      </c>
      <c r="B74" s="81" t="s">
        <v>10</v>
      </c>
      <c r="C74" s="81" t="s">
        <v>8</v>
      </c>
      <c r="D74" s="81">
        <v>871</v>
      </c>
      <c r="E74" s="81">
        <v>17.54</v>
      </c>
      <c r="F74" s="81">
        <v>28.9</v>
      </c>
      <c r="G74" s="81">
        <v>2</v>
      </c>
      <c r="H74" s="67">
        <f t="shared" si="39"/>
        <v>2</v>
      </c>
      <c r="I74" s="67">
        <f t="shared" si="40"/>
        <v>7</v>
      </c>
      <c r="J74" s="67">
        <f t="shared" si="41"/>
        <v>2008</v>
      </c>
      <c r="K74" s="2" t="str">
        <f t="shared" si="36"/>
        <v>Summer</v>
      </c>
      <c r="L74" s="3">
        <f t="shared" si="37"/>
        <v>871</v>
      </c>
      <c r="M74" s="3">
        <f t="shared" si="38"/>
        <v>17.54</v>
      </c>
      <c r="N74" s="3">
        <f t="shared" si="42"/>
        <v>28.9</v>
      </c>
      <c r="O74" s="3">
        <f t="shared" si="43"/>
        <v>2</v>
      </c>
      <c r="P74" s="4" t="str">
        <f t="shared" si="44"/>
        <v/>
      </c>
      <c r="Q74" s="4" t="str">
        <f t="shared" si="45"/>
        <v/>
      </c>
      <c r="R74" s="4" t="str">
        <f t="shared" si="46"/>
        <v/>
      </c>
      <c r="S74" s="4" t="str">
        <f t="shared" si="47"/>
        <v/>
      </c>
      <c r="T74" s="5" t="str">
        <f t="shared" si="48"/>
        <v/>
      </c>
      <c r="U74" s="5" t="str">
        <f t="shared" si="49"/>
        <v/>
      </c>
      <c r="V74" s="5" t="str">
        <f t="shared" si="50"/>
        <v/>
      </c>
      <c r="W74" s="5" t="str">
        <f t="shared" si="51"/>
        <v/>
      </c>
      <c r="X74" s="6" t="str">
        <f t="shared" si="52"/>
        <v/>
      </c>
      <c r="Y74" s="6" t="str">
        <f t="shared" si="53"/>
        <v/>
      </c>
      <c r="Z74" s="6" t="str">
        <f t="shared" si="54"/>
        <v/>
      </c>
      <c r="AA74" s="6" t="str">
        <f t="shared" si="55"/>
        <v/>
      </c>
      <c r="AB74" s="7" t="str">
        <f t="shared" si="56"/>
        <v/>
      </c>
      <c r="AC74" s="7" t="str">
        <f t="shared" si="57"/>
        <v/>
      </c>
      <c r="AD74" s="7" t="str">
        <f t="shared" si="58"/>
        <v/>
      </c>
      <c r="AE74" s="7" t="str">
        <f t="shared" si="59"/>
        <v/>
      </c>
      <c r="AF74" s="48" t="str">
        <f t="shared" si="34"/>
        <v/>
      </c>
      <c r="AG74" s="48" t="str">
        <f t="shared" si="60"/>
        <v/>
      </c>
      <c r="AH74" s="48" t="str">
        <f t="shared" si="61"/>
        <v/>
      </c>
      <c r="AI74" s="48" t="str">
        <f t="shared" si="62"/>
        <v/>
      </c>
      <c r="AJ74" s="49" t="str">
        <f t="shared" si="35"/>
        <v/>
      </c>
      <c r="AK74" s="49" t="str">
        <f t="shared" si="63"/>
        <v/>
      </c>
      <c r="AL74" s="49" t="str">
        <f t="shared" si="64"/>
        <v/>
      </c>
      <c r="AM74" s="49" t="str">
        <f t="shared" si="65"/>
        <v/>
      </c>
      <c r="BB74" s="8"/>
      <c r="BC74" s="8"/>
      <c r="BD74" s="8"/>
    </row>
    <row r="75" spans="1:56" ht="12.75" customHeight="1" thickBot="1" x14ac:dyDescent="0.25">
      <c r="A75" s="82">
        <v>39563</v>
      </c>
      <c r="B75" s="81" t="s">
        <v>10</v>
      </c>
      <c r="C75" s="81" t="s">
        <v>8</v>
      </c>
      <c r="D75" s="81">
        <v>637</v>
      </c>
      <c r="E75" s="81">
        <v>10.55</v>
      </c>
      <c r="F75" s="81">
        <v>12.9</v>
      </c>
      <c r="G75" s="81" t="s">
        <v>24</v>
      </c>
      <c r="H75" s="67">
        <f t="shared" si="39"/>
        <v>2</v>
      </c>
      <c r="I75" s="67">
        <f t="shared" si="40"/>
        <v>4</v>
      </c>
      <c r="J75" s="67">
        <f t="shared" si="41"/>
        <v>2008</v>
      </c>
      <c r="K75" s="2" t="str">
        <f t="shared" si="36"/>
        <v>Spring</v>
      </c>
      <c r="L75" s="3">
        <f t="shared" si="37"/>
        <v>637</v>
      </c>
      <c r="M75" s="3">
        <f t="shared" si="38"/>
        <v>10.55</v>
      </c>
      <c r="N75" s="3">
        <f t="shared" si="42"/>
        <v>12.9</v>
      </c>
      <c r="O75" s="3" t="str">
        <f t="shared" si="43"/>
        <v>NS</v>
      </c>
      <c r="P75" s="4" t="str">
        <f t="shared" si="44"/>
        <v/>
      </c>
      <c r="Q75" s="4" t="str">
        <f t="shared" si="45"/>
        <v/>
      </c>
      <c r="R75" s="4" t="str">
        <f t="shared" si="46"/>
        <v/>
      </c>
      <c r="S75" s="4" t="str">
        <f t="shared" si="47"/>
        <v/>
      </c>
      <c r="T75" s="5" t="str">
        <f t="shared" si="48"/>
        <v/>
      </c>
      <c r="U75" s="5" t="str">
        <f t="shared" si="49"/>
        <v/>
      </c>
      <c r="V75" s="5" t="str">
        <f t="shared" si="50"/>
        <v/>
      </c>
      <c r="W75" s="5" t="str">
        <f t="shared" si="51"/>
        <v/>
      </c>
      <c r="X75" s="6" t="str">
        <f t="shared" si="52"/>
        <v/>
      </c>
      <c r="Y75" s="6" t="str">
        <f t="shared" si="53"/>
        <v/>
      </c>
      <c r="Z75" s="6" t="str">
        <f t="shared" si="54"/>
        <v/>
      </c>
      <c r="AA75" s="6" t="str">
        <f t="shared" si="55"/>
        <v/>
      </c>
      <c r="AB75" s="7" t="str">
        <f t="shared" si="56"/>
        <v/>
      </c>
      <c r="AC75" s="7" t="str">
        <f t="shared" si="57"/>
        <v/>
      </c>
      <c r="AD75" s="7" t="str">
        <f t="shared" si="58"/>
        <v/>
      </c>
      <c r="AE75" s="7" t="str">
        <f t="shared" si="59"/>
        <v/>
      </c>
      <c r="AF75" s="48" t="str">
        <f t="shared" si="34"/>
        <v/>
      </c>
      <c r="AG75" s="48" t="str">
        <f t="shared" si="60"/>
        <v/>
      </c>
      <c r="AH75" s="48" t="str">
        <f t="shared" si="61"/>
        <v/>
      </c>
      <c r="AI75" s="48" t="str">
        <f t="shared" si="62"/>
        <v/>
      </c>
      <c r="AJ75" s="49" t="str">
        <f t="shared" si="35"/>
        <v/>
      </c>
      <c r="AK75" s="49" t="str">
        <f t="shared" si="63"/>
        <v/>
      </c>
      <c r="AL75" s="49" t="str">
        <f t="shared" si="64"/>
        <v/>
      </c>
      <c r="AM75" s="49" t="str">
        <f t="shared" si="65"/>
        <v/>
      </c>
      <c r="BB75" s="8"/>
      <c r="BC75" s="8"/>
      <c r="BD75" s="8"/>
    </row>
    <row r="76" spans="1:56" ht="12.75" customHeight="1" thickBot="1" x14ac:dyDescent="0.25">
      <c r="A76" s="82">
        <v>39361</v>
      </c>
      <c r="B76" s="81" t="s">
        <v>10</v>
      </c>
      <c r="C76" s="81" t="s">
        <v>8</v>
      </c>
      <c r="D76" s="81">
        <v>916</v>
      </c>
      <c r="E76" s="81">
        <v>10.09</v>
      </c>
      <c r="F76" s="81">
        <v>19.7</v>
      </c>
      <c r="G76" s="81">
        <v>4.4000000000000004</v>
      </c>
      <c r="H76" s="67">
        <f t="shared" si="39"/>
        <v>2</v>
      </c>
      <c r="I76" s="67">
        <f t="shared" si="40"/>
        <v>10</v>
      </c>
      <c r="J76" s="67">
        <f t="shared" si="41"/>
        <v>2007</v>
      </c>
      <c r="K76" s="2" t="str">
        <f t="shared" si="36"/>
        <v>Fall</v>
      </c>
      <c r="L76" s="3">
        <f t="shared" si="37"/>
        <v>916</v>
      </c>
      <c r="M76" s="3">
        <f t="shared" si="38"/>
        <v>10.09</v>
      </c>
      <c r="N76" s="3">
        <f t="shared" si="42"/>
        <v>19.7</v>
      </c>
      <c r="O76" s="3">
        <f t="shared" si="43"/>
        <v>4.4000000000000004</v>
      </c>
      <c r="P76" s="4" t="str">
        <f t="shared" si="44"/>
        <v/>
      </c>
      <c r="Q76" s="4" t="str">
        <f t="shared" si="45"/>
        <v/>
      </c>
      <c r="R76" s="4" t="str">
        <f t="shared" si="46"/>
        <v/>
      </c>
      <c r="S76" s="4" t="str">
        <f t="shared" si="47"/>
        <v/>
      </c>
      <c r="T76" s="5" t="str">
        <f t="shared" si="48"/>
        <v/>
      </c>
      <c r="U76" s="5" t="str">
        <f t="shared" si="49"/>
        <v/>
      </c>
      <c r="V76" s="5" t="str">
        <f t="shared" si="50"/>
        <v/>
      </c>
      <c r="W76" s="5" t="str">
        <f t="shared" si="51"/>
        <v/>
      </c>
      <c r="X76" s="6" t="str">
        <f t="shared" si="52"/>
        <v/>
      </c>
      <c r="Y76" s="6" t="str">
        <f t="shared" si="53"/>
        <v/>
      </c>
      <c r="Z76" s="6" t="str">
        <f t="shared" si="54"/>
        <v/>
      </c>
      <c r="AA76" s="6" t="str">
        <f t="shared" si="55"/>
        <v/>
      </c>
      <c r="AB76" s="7" t="str">
        <f t="shared" si="56"/>
        <v/>
      </c>
      <c r="AC76" s="7" t="str">
        <f t="shared" si="57"/>
        <v/>
      </c>
      <c r="AD76" s="7" t="str">
        <f t="shared" si="58"/>
        <v/>
      </c>
      <c r="AE76" s="7" t="str">
        <f t="shared" si="59"/>
        <v/>
      </c>
      <c r="AF76" s="48" t="str">
        <f t="shared" si="34"/>
        <v/>
      </c>
      <c r="AG76" s="48" t="str">
        <f t="shared" si="60"/>
        <v/>
      </c>
      <c r="AH76" s="48" t="str">
        <f t="shared" si="61"/>
        <v/>
      </c>
      <c r="AI76" s="48" t="str">
        <f t="shared" si="62"/>
        <v/>
      </c>
      <c r="AJ76" s="49" t="str">
        <f t="shared" si="35"/>
        <v/>
      </c>
      <c r="AK76" s="49" t="str">
        <f t="shared" si="63"/>
        <v/>
      </c>
      <c r="AL76" s="49" t="str">
        <f t="shared" si="64"/>
        <v/>
      </c>
      <c r="AM76" s="49" t="str">
        <f t="shared" si="65"/>
        <v/>
      </c>
      <c r="BB76" s="8"/>
      <c r="BC76" s="8"/>
      <c r="BD76" s="8"/>
    </row>
    <row r="77" spans="1:56" ht="12.75" customHeight="1" thickBot="1" x14ac:dyDescent="0.25">
      <c r="A77" s="82">
        <v>39273</v>
      </c>
      <c r="B77" s="81" t="s">
        <v>10</v>
      </c>
      <c r="C77" s="81" t="s">
        <v>8</v>
      </c>
      <c r="D77" s="81">
        <v>777</v>
      </c>
      <c r="E77" s="81">
        <v>10.29</v>
      </c>
      <c r="F77" s="81">
        <v>26.6</v>
      </c>
      <c r="G77" s="81">
        <v>3.9</v>
      </c>
      <c r="H77" s="67">
        <f t="shared" si="39"/>
        <v>2</v>
      </c>
      <c r="I77" s="67">
        <f t="shared" si="40"/>
        <v>7</v>
      </c>
      <c r="J77" s="67">
        <f t="shared" si="41"/>
        <v>2007</v>
      </c>
      <c r="K77" s="2" t="str">
        <f t="shared" si="36"/>
        <v>Summer</v>
      </c>
      <c r="L77" s="3">
        <f t="shared" si="37"/>
        <v>777</v>
      </c>
      <c r="M77" s="3">
        <f t="shared" si="38"/>
        <v>10.29</v>
      </c>
      <c r="N77" s="3">
        <f t="shared" si="42"/>
        <v>26.6</v>
      </c>
      <c r="O77" s="3">
        <f t="shared" si="43"/>
        <v>3.9</v>
      </c>
      <c r="P77" s="4" t="str">
        <f t="shared" si="44"/>
        <v/>
      </c>
      <c r="Q77" s="4" t="str">
        <f t="shared" si="45"/>
        <v/>
      </c>
      <c r="R77" s="4" t="str">
        <f t="shared" si="46"/>
        <v/>
      </c>
      <c r="S77" s="4" t="str">
        <f t="shared" si="47"/>
        <v/>
      </c>
      <c r="T77" s="5" t="str">
        <f t="shared" si="48"/>
        <v/>
      </c>
      <c r="U77" s="5" t="str">
        <f t="shared" si="49"/>
        <v/>
      </c>
      <c r="V77" s="5" t="str">
        <f t="shared" si="50"/>
        <v/>
      </c>
      <c r="W77" s="5" t="str">
        <f t="shared" si="51"/>
        <v/>
      </c>
      <c r="X77" s="6" t="str">
        <f t="shared" si="52"/>
        <v/>
      </c>
      <c r="Y77" s="6" t="str">
        <f t="shared" si="53"/>
        <v/>
      </c>
      <c r="Z77" s="6" t="str">
        <f t="shared" si="54"/>
        <v/>
      </c>
      <c r="AA77" s="6" t="str">
        <f t="shared" si="55"/>
        <v/>
      </c>
      <c r="AB77" s="7" t="str">
        <f t="shared" si="56"/>
        <v/>
      </c>
      <c r="AC77" s="7" t="str">
        <f t="shared" si="57"/>
        <v/>
      </c>
      <c r="AD77" s="7" t="str">
        <f t="shared" si="58"/>
        <v/>
      </c>
      <c r="AE77" s="7" t="str">
        <f t="shared" si="59"/>
        <v/>
      </c>
      <c r="AF77" s="48" t="str">
        <f t="shared" si="34"/>
        <v/>
      </c>
      <c r="AG77" s="48" t="str">
        <f t="shared" si="60"/>
        <v/>
      </c>
      <c r="AH77" s="48" t="str">
        <f t="shared" si="61"/>
        <v/>
      </c>
      <c r="AI77" s="48" t="str">
        <f t="shared" si="62"/>
        <v/>
      </c>
      <c r="AJ77" s="49" t="str">
        <f t="shared" si="35"/>
        <v/>
      </c>
      <c r="AK77" s="49" t="str">
        <f t="shared" si="63"/>
        <v/>
      </c>
      <c r="AL77" s="49" t="str">
        <f t="shared" si="64"/>
        <v/>
      </c>
      <c r="AM77" s="49" t="str">
        <f t="shared" si="65"/>
        <v/>
      </c>
      <c r="BB77" s="8"/>
      <c r="BC77" s="8"/>
      <c r="BD77" s="8"/>
    </row>
    <row r="78" spans="1:56" ht="12.75" customHeight="1" thickBot="1" x14ac:dyDescent="0.25">
      <c r="A78" s="82">
        <v>39201</v>
      </c>
      <c r="B78" s="81" t="s">
        <v>10</v>
      </c>
      <c r="C78" s="81" t="s">
        <v>8</v>
      </c>
      <c r="D78" s="81">
        <v>1390</v>
      </c>
      <c r="E78" s="81">
        <v>13.65</v>
      </c>
      <c r="F78" s="81">
        <v>14</v>
      </c>
      <c r="G78" s="81">
        <v>5.3</v>
      </c>
      <c r="H78" s="67">
        <f t="shared" si="39"/>
        <v>2</v>
      </c>
      <c r="I78" s="67">
        <f t="shared" si="40"/>
        <v>4</v>
      </c>
      <c r="J78" s="67">
        <f t="shared" si="41"/>
        <v>2007</v>
      </c>
      <c r="K78" s="2" t="str">
        <f t="shared" si="36"/>
        <v>Spring</v>
      </c>
      <c r="L78" s="3">
        <f t="shared" si="37"/>
        <v>1390</v>
      </c>
      <c r="M78" s="3">
        <f t="shared" si="38"/>
        <v>13.65</v>
      </c>
      <c r="N78" s="3">
        <f t="shared" si="42"/>
        <v>14</v>
      </c>
      <c r="O78" s="3">
        <f t="shared" si="43"/>
        <v>5.3</v>
      </c>
      <c r="P78" s="4" t="str">
        <f t="shared" si="44"/>
        <v/>
      </c>
      <c r="Q78" s="4" t="str">
        <f t="shared" si="45"/>
        <v/>
      </c>
      <c r="R78" s="4" t="str">
        <f t="shared" si="46"/>
        <v/>
      </c>
      <c r="S78" s="4" t="str">
        <f t="shared" si="47"/>
        <v/>
      </c>
      <c r="T78" s="5" t="str">
        <f t="shared" si="48"/>
        <v/>
      </c>
      <c r="U78" s="5" t="str">
        <f t="shared" si="49"/>
        <v/>
      </c>
      <c r="V78" s="5" t="str">
        <f t="shared" si="50"/>
        <v/>
      </c>
      <c r="W78" s="5" t="str">
        <f t="shared" si="51"/>
        <v/>
      </c>
      <c r="X78" s="6" t="str">
        <f t="shared" si="52"/>
        <v/>
      </c>
      <c r="Y78" s="6" t="str">
        <f t="shared" si="53"/>
        <v/>
      </c>
      <c r="Z78" s="6" t="str">
        <f t="shared" si="54"/>
        <v/>
      </c>
      <c r="AA78" s="6" t="str">
        <f t="shared" si="55"/>
        <v/>
      </c>
      <c r="AB78" s="7" t="str">
        <f t="shared" si="56"/>
        <v/>
      </c>
      <c r="AC78" s="7" t="str">
        <f t="shared" si="57"/>
        <v/>
      </c>
      <c r="AD78" s="7" t="str">
        <f t="shared" si="58"/>
        <v/>
      </c>
      <c r="AE78" s="7" t="str">
        <f t="shared" si="59"/>
        <v/>
      </c>
      <c r="AF78" s="48" t="str">
        <f t="shared" si="34"/>
        <v/>
      </c>
      <c r="AG78" s="48" t="str">
        <f t="shared" si="60"/>
        <v/>
      </c>
      <c r="AH78" s="48" t="str">
        <f t="shared" si="61"/>
        <v/>
      </c>
      <c r="AI78" s="48" t="str">
        <f t="shared" si="62"/>
        <v/>
      </c>
      <c r="AJ78" s="49" t="str">
        <f t="shared" si="35"/>
        <v/>
      </c>
      <c r="AK78" s="49" t="str">
        <f t="shared" si="63"/>
        <v/>
      </c>
      <c r="AL78" s="49" t="str">
        <f t="shared" si="64"/>
        <v/>
      </c>
      <c r="AM78" s="49" t="str">
        <f t="shared" si="65"/>
        <v/>
      </c>
      <c r="BB78" s="8"/>
      <c r="BC78" s="8"/>
      <c r="BD78" s="8"/>
    </row>
    <row r="79" spans="1:56" ht="12.75" customHeight="1" thickBot="1" x14ac:dyDescent="0.25">
      <c r="A79" s="82">
        <v>39004</v>
      </c>
      <c r="B79" s="81" t="s">
        <v>10</v>
      </c>
      <c r="C79" s="81" t="s">
        <v>8</v>
      </c>
      <c r="D79" s="81">
        <v>873</v>
      </c>
      <c r="E79" s="81" t="s">
        <v>77</v>
      </c>
      <c r="F79" s="81">
        <v>3.4</v>
      </c>
      <c r="G79" s="81">
        <v>3</v>
      </c>
      <c r="H79" s="67">
        <f t="shared" si="39"/>
        <v>2</v>
      </c>
      <c r="I79" s="67">
        <f t="shared" si="40"/>
        <v>10</v>
      </c>
      <c r="J79" s="67">
        <f t="shared" si="41"/>
        <v>2006</v>
      </c>
      <c r="K79" s="2" t="str">
        <f t="shared" si="36"/>
        <v>Fall</v>
      </c>
      <c r="L79" s="3">
        <f t="shared" si="37"/>
        <v>873</v>
      </c>
      <c r="M79" s="3" t="str">
        <f t="shared" si="38"/>
        <v>AD</v>
      </c>
      <c r="N79" s="3">
        <f t="shared" si="42"/>
        <v>3.4</v>
      </c>
      <c r="O79" s="3">
        <f t="shared" si="43"/>
        <v>3</v>
      </c>
      <c r="P79" s="4" t="str">
        <f t="shared" si="44"/>
        <v/>
      </c>
      <c r="Q79" s="4" t="str">
        <f t="shared" si="45"/>
        <v/>
      </c>
      <c r="R79" s="4" t="str">
        <f t="shared" si="46"/>
        <v/>
      </c>
      <c r="S79" s="4" t="str">
        <f t="shared" si="47"/>
        <v/>
      </c>
      <c r="T79" s="5" t="str">
        <f t="shared" si="48"/>
        <v/>
      </c>
      <c r="U79" s="5" t="str">
        <f t="shared" si="49"/>
        <v/>
      </c>
      <c r="V79" s="5" t="str">
        <f t="shared" si="50"/>
        <v/>
      </c>
      <c r="W79" s="5" t="str">
        <f t="shared" si="51"/>
        <v/>
      </c>
      <c r="X79" s="6" t="str">
        <f t="shared" si="52"/>
        <v/>
      </c>
      <c r="Y79" s="6" t="str">
        <f t="shared" si="53"/>
        <v/>
      </c>
      <c r="Z79" s="6" t="str">
        <f t="shared" si="54"/>
        <v/>
      </c>
      <c r="AA79" s="6" t="str">
        <f t="shared" si="55"/>
        <v/>
      </c>
      <c r="AB79" s="7" t="str">
        <f t="shared" si="56"/>
        <v/>
      </c>
      <c r="AC79" s="7" t="str">
        <f t="shared" si="57"/>
        <v/>
      </c>
      <c r="AD79" s="7" t="str">
        <f t="shared" si="58"/>
        <v/>
      </c>
      <c r="AE79" s="7" t="str">
        <f t="shared" si="59"/>
        <v/>
      </c>
      <c r="AF79" s="48" t="str">
        <f t="shared" si="34"/>
        <v/>
      </c>
      <c r="AG79" s="48" t="str">
        <f t="shared" si="60"/>
        <v/>
      </c>
      <c r="AH79" s="48" t="str">
        <f t="shared" si="61"/>
        <v/>
      </c>
      <c r="AI79" s="48" t="str">
        <f t="shared" si="62"/>
        <v/>
      </c>
      <c r="AJ79" s="49" t="str">
        <f t="shared" si="35"/>
        <v/>
      </c>
      <c r="AK79" s="49" t="str">
        <f t="shared" si="63"/>
        <v/>
      </c>
      <c r="AL79" s="49" t="str">
        <f t="shared" si="64"/>
        <v/>
      </c>
      <c r="AM79" s="49" t="str">
        <f t="shared" si="65"/>
        <v/>
      </c>
      <c r="BB79" s="8"/>
      <c r="BC79" s="8"/>
      <c r="BD79" s="8"/>
    </row>
    <row r="80" spans="1:56" ht="12.75" customHeight="1" thickBot="1" x14ac:dyDescent="0.25">
      <c r="A80" s="82">
        <v>38919</v>
      </c>
      <c r="B80" s="81" t="s">
        <v>10</v>
      </c>
      <c r="C80" s="81" t="s">
        <v>8</v>
      </c>
      <c r="D80" s="81" t="s">
        <v>24</v>
      </c>
      <c r="E80" s="81" t="s">
        <v>24</v>
      </c>
      <c r="F80" s="81" t="s">
        <v>24</v>
      </c>
      <c r="G80" s="81" t="s">
        <v>24</v>
      </c>
      <c r="H80" s="67">
        <f t="shared" si="39"/>
        <v>2</v>
      </c>
      <c r="I80" s="67">
        <f t="shared" si="40"/>
        <v>7</v>
      </c>
      <c r="J80" s="67">
        <f t="shared" si="41"/>
        <v>2006</v>
      </c>
      <c r="K80" s="2" t="str">
        <f t="shared" si="36"/>
        <v>Summer</v>
      </c>
      <c r="L80" s="3" t="str">
        <f t="shared" si="37"/>
        <v>NS</v>
      </c>
      <c r="M80" s="3" t="str">
        <f t="shared" si="38"/>
        <v>NS</v>
      </c>
      <c r="N80" s="3" t="str">
        <f t="shared" si="42"/>
        <v>NS</v>
      </c>
      <c r="O80" s="3" t="str">
        <f t="shared" si="43"/>
        <v>NS</v>
      </c>
      <c r="P80" s="4" t="str">
        <f t="shared" si="44"/>
        <v/>
      </c>
      <c r="Q80" s="4" t="str">
        <f t="shared" si="45"/>
        <v/>
      </c>
      <c r="R80" s="4" t="str">
        <f t="shared" si="46"/>
        <v/>
      </c>
      <c r="S80" s="4" t="str">
        <f t="shared" si="47"/>
        <v/>
      </c>
      <c r="T80" s="5" t="str">
        <f t="shared" si="48"/>
        <v/>
      </c>
      <c r="U80" s="5" t="str">
        <f t="shared" si="49"/>
        <v/>
      </c>
      <c r="V80" s="5" t="str">
        <f t="shared" si="50"/>
        <v/>
      </c>
      <c r="W80" s="5" t="str">
        <f t="shared" si="51"/>
        <v/>
      </c>
      <c r="X80" s="6" t="str">
        <f t="shared" si="52"/>
        <v/>
      </c>
      <c r="Y80" s="6" t="str">
        <f t="shared" si="53"/>
        <v/>
      </c>
      <c r="Z80" s="6" t="str">
        <f t="shared" si="54"/>
        <v/>
      </c>
      <c r="AA80" s="6" t="str">
        <f t="shared" si="55"/>
        <v/>
      </c>
      <c r="AB80" s="7" t="str">
        <f t="shared" si="56"/>
        <v/>
      </c>
      <c r="AC80" s="7" t="str">
        <f t="shared" si="57"/>
        <v/>
      </c>
      <c r="AD80" s="7" t="str">
        <f t="shared" si="58"/>
        <v/>
      </c>
      <c r="AE80" s="7" t="str">
        <f t="shared" si="59"/>
        <v/>
      </c>
      <c r="AF80" s="48" t="str">
        <f t="shared" ref="AF80:AF143" si="66">IF($C80="Dutchman Creek",IF(LEFT($D80,1)="&lt;",VALUE(MID($D80,2,4)),IF(LEFT($D80,1)="&gt;",VALUE(MID($D80,2,4)),$D80)),"")</f>
        <v/>
      </c>
      <c r="AG80" s="48" t="str">
        <f t="shared" si="60"/>
        <v/>
      </c>
      <c r="AH80" s="48" t="str">
        <f t="shared" si="61"/>
        <v/>
      </c>
      <c r="AI80" s="48" t="str">
        <f t="shared" si="62"/>
        <v/>
      </c>
      <c r="AJ80" s="49" t="str">
        <f t="shared" ref="AJ80:AJ143" si="67">IF($C80="Trout Creek",IF(LEFT($D80,1)="&lt;",VALUE(MID($D80,2,4)),IF(LEFT($D80,1)="&gt;",VALUE(MID($D80,2,4)),$D80)),"")</f>
        <v/>
      </c>
      <c r="AK80" s="49" t="str">
        <f t="shared" si="63"/>
        <v/>
      </c>
      <c r="AL80" s="49" t="str">
        <f t="shared" si="64"/>
        <v/>
      </c>
      <c r="AM80" s="49" t="str">
        <f t="shared" si="65"/>
        <v/>
      </c>
      <c r="BB80" s="8"/>
      <c r="BC80" s="8"/>
      <c r="BD80" s="8"/>
    </row>
    <row r="81" spans="1:56" ht="12.75" customHeight="1" thickBot="1" x14ac:dyDescent="0.25">
      <c r="A81" s="82">
        <v>38909</v>
      </c>
      <c r="B81" s="81" t="s">
        <v>10</v>
      </c>
      <c r="C81" s="81" t="s">
        <v>8</v>
      </c>
      <c r="D81" s="81">
        <v>820</v>
      </c>
      <c r="E81" s="81">
        <v>6.68</v>
      </c>
      <c r="F81" s="81">
        <v>18.899999999999999</v>
      </c>
      <c r="G81" s="81">
        <v>1.9</v>
      </c>
      <c r="H81" s="67">
        <f t="shared" si="39"/>
        <v>2</v>
      </c>
      <c r="I81" s="67">
        <f t="shared" si="40"/>
        <v>7</v>
      </c>
      <c r="J81" s="67">
        <f t="shared" si="41"/>
        <v>2006</v>
      </c>
      <c r="K81" s="2" t="str">
        <f t="shared" si="36"/>
        <v>Summer</v>
      </c>
      <c r="L81" s="3">
        <f t="shared" si="37"/>
        <v>820</v>
      </c>
      <c r="M81" s="3">
        <f t="shared" si="38"/>
        <v>6.68</v>
      </c>
      <c r="N81" s="3">
        <f t="shared" si="42"/>
        <v>18.899999999999999</v>
      </c>
      <c r="O81" s="3">
        <f t="shared" si="43"/>
        <v>1.9</v>
      </c>
      <c r="P81" s="4" t="str">
        <f t="shared" si="44"/>
        <v/>
      </c>
      <c r="Q81" s="4" t="str">
        <f t="shared" si="45"/>
        <v/>
      </c>
      <c r="R81" s="4" t="str">
        <f t="shared" si="46"/>
        <v/>
      </c>
      <c r="S81" s="4" t="str">
        <f t="shared" si="47"/>
        <v/>
      </c>
      <c r="T81" s="5" t="str">
        <f t="shared" si="48"/>
        <v/>
      </c>
      <c r="U81" s="5" t="str">
        <f t="shared" si="49"/>
        <v/>
      </c>
      <c r="V81" s="5" t="str">
        <f t="shared" si="50"/>
        <v/>
      </c>
      <c r="W81" s="5" t="str">
        <f t="shared" si="51"/>
        <v/>
      </c>
      <c r="X81" s="6" t="str">
        <f t="shared" si="52"/>
        <v/>
      </c>
      <c r="Y81" s="6" t="str">
        <f t="shared" si="53"/>
        <v/>
      </c>
      <c r="Z81" s="6" t="str">
        <f t="shared" si="54"/>
        <v/>
      </c>
      <c r="AA81" s="6" t="str">
        <f t="shared" si="55"/>
        <v/>
      </c>
      <c r="AB81" s="7" t="str">
        <f t="shared" si="56"/>
        <v/>
      </c>
      <c r="AC81" s="7" t="str">
        <f t="shared" si="57"/>
        <v/>
      </c>
      <c r="AD81" s="7" t="str">
        <f t="shared" si="58"/>
        <v/>
      </c>
      <c r="AE81" s="7" t="str">
        <f t="shared" si="59"/>
        <v/>
      </c>
      <c r="AF81" s="48" t="str">
        <f t="shared" si="66"/>
        <v/>
      </c>
      <c r="AG81" s="48" t="str">
        <f t="shared" si="60"/>
        <v/>
      </c>
      <c r="AH81" s="48" t="str">
        <f t="shared" si="61"/>
        <v/>
      </c>
      <c r="AI81" s="48" t="str">
        <f t="shared" si="62"/>
        <v/>
      </c>
      <c r="AJ81" s="49" t="str">
        <f t="shared" si="67"/>
        <v/>
      </c>
      <c r="AK81" s="49" t="str">
        <f t="shared" si="63"/>
        <v/>
      </c>
      <c r="AL81" s="49" t="str">
        <f t="shared" si="64"/>
        <v/>
      </c>
      <c r="AM81" s="49" t="str">
        <f t="shared" si="65"/>
        <v/>
      </c>
      <c r="BB81" s="8"/>
      <c r="BC81" s="8"/>
      <c r="BD81" s="8"/>
    </row>
    <row r="82" spans="1:56" ht="12.75" customHeight="1" thickBot="1" x14ac:dyDescent="0.25">
      <c r="A82" s="82">
        <v>38843</v>
      </c>
      <c r="B82" s="81" t="s">
        <v>10</v>
      </c>
      <c r="C82" s="81" t="s">
        <v>8</v>
      </c>
      <c r="D82" s="81">
        <v>1213</v>
      </c>
      <c r="E82" s="81">
        <v>11.9</v>
      </c>
      <c r="F82" s="81">
        <v>15.3</v>
      </c>
      <c r="G82" s="81">
        <v>10.6</v>
      </c>
      <c r="H82" s="67">
        <f t="shared" si="39"/>
        <v>2</v>
      </c>
      <c r="I82" s="67">
        <f t="shared" si="40"/>
        <v>5</v>
      </c>
      <c r="J82" s="67">
        <f t="shared" si="41"/>
        <v>2006</v>
      </c>
      <c r="K82" s="2" t="str">
        <f t="shared" si="36"/>
        <v>Spring</v>
      </c>
      <c r="L82" s="3">
        <f t="shared" si="37"/>
        <v>1213</v>
      </c>
      <c r="M82" s="3">
        <f t="shared" si="38"/>
        <v>11.9</v>
      </c>
      <c r="N82" s="3">
        <f t="shared" si="42"/>
        <v>15.3</v>
      </c>
      <c r="O82" s="3">
        <f t="shared" si="43"/>
        <v>10.6</v>
      </c>
      <c r="P82" s="4" t="str">
        <f t="shared" si="44"/>
        <v/>
      </c>
      <c r="Q82" s="4" t="str">
        <f t="shared" si="45"/>
        <v/>
      </c>
      <c r="R82" s="4" t="str">
        <f t="shared" si="46"/>
        <v/>
      </c>
      <c r="S82" s="4" t="str">
        <f t="shared" si="47"/>
        <v/>
      </c>
      <c r="T82" s="5" t="str">
        <f t="shared" si="48"/>
        <v/>
      </c>
      <c r="U82" s="5" t="str">
        <f t="shared" si="49"/>
        <v/>
      </c>
      <c r="V82" s="5" t="str">
        <f t="shared" si="50"/>
        <v/>
      </c>
      <c r="W82" s="5" t="str">
        <f t="shared" si="51"/>
        <v/>
      </c>
      <c r="X82" s="6" t="str">
        <f t="shared" si="52"/>
        <v/>
      </c>
      <c r="Y82" s="6" t="str">
        <f t="shared" si="53"/>
        <v/>
      </c>
      <c r="Z82" s="6" t="str">
        <f t="shared" si="54"/>
        <v/>
      </c>
      <c r="AA82" s="6" t="str">
        <f t="shared" si="55"/>
        <v/>
      </c>
      <c r="AB82" s="7" t="str">
        <f t="shared" si="56"/>
        <v/>
      </c>
      <c r="AC82" s="7" t="str">
        <f t="shared" si="57"/>
        <v/>
      </c>
      <c r="AD82" s="7" t="str">
        <f t="shared" si="58"/>
        <v/>
      </c>
      <c r="AE82" s="7" t="str">
        <f t="shared" si="59"/>
        <v/>
      </c>
      <c r="AF82" s="48" t="str">
        <f t="shared" si="66"/>
        <v/>
      </c>
      <c r="AG82" s="48" t="str">
        <f t="shared" si="60"/>
        <v/>
      </c>
      <c r="AH82" s="48" t="str">
        <f t="shared" si="61"/>
        <v/>
      </c>
      <c r="AI82" s="48" t="str">
        <f t="shared" si="62"/>
        <v/>
      </c>
      <c r="AJ82" s="49" t="str">
        <f t="shared" si="67"/>
        <v/>
      </c>
      <c r="AK82" s="49" t="str">
        <f t="shared" si="63"/>
        <v/>
      </c>
      <c r="AL82" s="49" t="str">
        <f t="shared" si="64"/>
        <v/>
      </c>
      <c r="AM82" s="49" t="str">
        <f t="shared" si="65"/>
        <v/>
      </c>
      <c r="BB82" s="8"/>
      <c r="BC82" s="8"/>
      <c r="BD82" s="8"/>
    </row>
    <row r="83" spans="1:56" ht="12.75" customHeight="1" thickBot="1" x14ac:dyDescent="0.25">
      <c r="A83" s="82">
        <v>38633</v>
      </c>
      <c r="B83" s="81" t="s">
        <v>10</v>
      </c>
      <c r="C83" s="81" t="s">
        <v>8</v>
      </c>
      <c r="D83" s="81">
        <v>743</v>
      </c>
      <c r="E83" s="81">
        <v>8.57</v>
      </c>
      <c r="F83" s="81">
        <v>8.6999999999999993</v>
      </c>
      <c r="G83" s="81">
        <v>4.9000000000000004</v>
      </c>
      <c r="H83" s="67">
        <f t="shared" si="39"/>
        <v>2</v>
      </c>
      <c r="I83" s="67">
        <f t="shared" si="40"/>
        <v>10</v>
      </c>
      <c r="J83" s="67">
        <f t="shared" si="41"/>
        <v>2005</v>
      </c>
      <c r="K83" s="2" t="str">
        <f t="shared" si="36"/>
        <v>Fall</v>
      </c>
      <c r="L83" s="3">
        <f t="shared" si="37"/>
        <v>743</v>
      </c>
      <c r="M83" s="3">
        <f t="shared" si="38"/>
        <v>8.57</v>
      </c>
      <c r="N83" s="3">
        <f t="shared" si="42"/>
        <v>8.6999999999999993</v>
      </c>
      <c r="O83" s="3">
        <f t="shared" si="43"/>
        <v>4.9000000000000004</v>
      </c>
      <c r="P83" s="4" t="str">
        <f t="shared" si="44"/>
        <v/>
      </c>
      <c r="Q83" s="4" t="str">
        <f t="shared" si="45"/>
        <v/>
      </c>
      <c r="R83" s="4" t="str">
        <f t="shared" si="46"/>
        <v/>
      </c>
      <c r="S83" s="4" t="str">
        <f t="shared" si="47"/>
        <v/>
      </c>
      <c r="T83" s="5" t="str">
        <f t="shared" si="48"/>
        <v/>
      </c>
      <c r="U83" s="5" t="str">
        <f t="shared" si="49"/>
        <v/>
      </c>
      <c r="V83" s="5" t="str">
        <f t="shared" si="50"/>
        <v/>
      </c>
      <c r="W83" s="5" t="str">
        <f t="shared" si="51"/>
        <v/>
      </c>
      <c r="X83" s="6" t="str">
        <f t="shared" si="52"/>
        <v/>
      </c>
      <c r="Y83" s="6" t="str">
        <f t="shared" si="53"/>
        <v/>
      </c>
      <c r="Z83" s="6" t="str">
        <f t="shared" si="54"/>
        <v/>
      </c>
      <c r="AA83" s="6" t="str">
        <f t="shared" si="55"/>
        <v/>
      </c>
      <c r="AB83" s="7" t="str">
        <f t="shared" si="56"/>
        <v/>
      </c>
      <c r="AC83" s="7" t="str">
        <f t="shared" si="57"/>
        <v/>
      </c>
      <c r="AD83" s="7" t="str">
        <f t="shared" si="58"/>
        <v/>
      </c>
      <c r="AE83" s="7" t="str">
        <f t="shared" si="59"/>
        <v/>
      </c>
      <c r="AF83" s="48" t="str">
        <f t="shared" si="66"/>
        <v/>
      </c>
      <c r="AG83" s="48" t="str">
        <f t="shared" si="60"/>
        <v/>
      </c>
      <c r="AH83" s="48" t="str">
        <f t="shared" si="61"/>
        <v/>
      </c>
      <c r="AI83" s="48" t="str">
        <f t="shared" si="62"/>
        <v/>
      </c>
      <c r="AJ83" s="49" t="str">
        <f t="shared" si="67"/>
        <v/>
      </c>
      <c r="AK83" s="49" t="str">
        <f t="shared" si="63"/>
        <v/>
      </c>
      <c r="AL83" s="49" t="str">
        <f t="shared" si="64"/>
        <v/>
      </c>
      <c r="AM83" s="49" t="str">
        <f t="shared" si="65"/>
        <v/>
      </c>
      <c r="BB83" s="8"/>
      <c r="BC83" s="8"/>
      <c r="BD83" s="8"/>
    </row>
    <row r="84" spans="1:56" ht="12.75" customHeight="1" thickBot="1" x14ac:dyDescent="0.25">
      <c r="A84" s="82">
        <v>38544</v>
      </c>
      <c r="B84" s="81" t="s">
        <v>10</v>
      </c>
      <c r="C84" s="81" t="s">
        <v>8</v>
      </c>
      <c r="D84" s="81">
        <v>918</v>
      </c>
      <c r="E84" s="81">
        <v>15.88</v>
      </c>
      <c r="F84" s="81">
        <v>26</v>
      </c>
      <c r="G84" s="81">
        <v>2</v>
      </c>
      <c r="H84" s="67">
        <f t="shared" si="39"/>
        <v>2</v>
      </c>
      <c r="I84" s="67">
        <f t="shared" si="40"/>
        <v>7</v>
      </c>
      <c r="J84" s="67">
        <f t="shared" si="41"/>
        <v>2005</v>
      </c>
      <c r="K84" s="2" t="str">
        <f t="shared" si="36"/>
        <v>Summer</v>
      </c>
      <c r="L84" s="3">
        <f t="shared" si="37"/>
        <v>918</v>
      </c>
      <c r="M84" s="3">
        <f t="shared" si="38"/>
        <v>15.88</v>
      </c>
      <c r="N84" s="3">
        <f t="shared" si="42"/>
        <v>26</v>
      </c>
      <c r="O84" s="3">
        <f t="shared" si="43"/>
        <v>2</v>
      </c>
      <c r="P84" s="4" t="str">
        <f t="shared" si="44"/>
        <v/>
      </c>
      <c r="Q84" s="4" t="str">
        <f t="shared" si="45"/>
        <v/>
      </c>
      <c r="R84" s="4" t="str">
        <f t="shared" si="46"/>
        <v/>
      </c>
      <c r="S84" s="4" t="str">
        <f t="shared" si="47"/>
        <v/>
      </c>
      <c r="T84" s="5" t="str">
        <f t="shared" si="48"/>
        <v/>
      </c>
      <c r="U84" s="5" t="str">
        <f t="shared" si="49"/>
        <v/>
      </c>
      <c r="V84" s="5" t="str">
        <f t="shared" si="50"/>
        <v/>
      </c>
      <c r="W84" s="5" t="str">
        <f t="shared" si="51"/>
        <v/>
      </c>
      <c r="X84" s="6" t="str">
        <f t="shared" si="52"/>
        <v/>
      </c>
      <c r="Y84" s="6" t="str">
        <f t="shared" si="53"/>
        <v/>
      </c>
      <c r="Z84" s="6" t="str">
        <f t="shared" si="54"/>
        <v/>
      </c>
      <c r="AA84" s="6" t="str">
        <f t="shared" si="55"/>
        <v/>
      </c>
      <c r="AB84" s="7" t="str">
        <f t="shared" si="56"/>
        <v/>
      </c>
      <c r="AC84" s="7" t="str">
        <f t="shared" si="57"/>
        <v/>
      </c>
      <c r="AD84" s="7" t="str">
        <f t="shared" si="58"/>
        <v/>
      </c>
      <c r="AE84" s="7" t="str">
        <f t="shared" si="59"/>
        <v/>
      </c>
      <c r="AF84" s="48" t="str">
        <f t="shared" si="66"/>
        <v/>
      </c>
      <c r="AG84" s="48" t="str">
        <f t="shared" si="60"/>
        <v/>
      </c>
      <c r="AH84" s="48" t="str">
        <f t="shared" si="61"/>
        <v/>
      </c>
      <c r="AI84" s="48" t="str">
        <f t="shared" si="62"/>
        <v/>
      </c>
      <c r="AJ84" s="49" t="str">
        <f t="shared" si="67"/>
        <v/>
      </c>
      <c r="AK84" s="49" t="str">
        <f t="shared" si="63"/>
        <v/>
      </c>
      <c r="AL84" s="49" t="str">
        <f t="shared" si="64"/>
        <v/>
      </c>
      <c r="AM84" s="49" t="str">
        <f t="shared" si="65"/>
        <v/>
      </c>
      <c r="BB84" s="8"/>
      <c r="BC84" s="8"/>
      <c r="BD84" s="8"/>
    </row>
    <row r="85" spans="1:56" ht="12.75" customHeight="1" thickBot="1" x14ac:dyDescent="0.25">
      <c r="A85" s="82">
        <v>38472</v>
      </c>
      <c r="B85" s="81" t="s">
        <v>10</v>
      </c>
      <c r="C85" s="81" t="s">
        <v>8</v>
      </c>
      <c r="D85" s="81">
        <v>1439</v>
      </c>
      <c r="E85" s="81">
        <v>17.77</v>
      </c>
      <c r="F85" s="81">
        <v>8.9</v>
      </c>
      <c r="G85" s="81">
        <v>3.7</v>
      </c>
      <c r="H85" s="67">
        <f t="shared" si="39"/>
        <v>2</v>
      </c>
      <c r="I85" s="67">
        <f t="shared" si="40"/>
        <v>4</v>
      </c>
      <c r="J85" s="67">
        <f t="shared" si="41"/>
        <v>2005</v>
      </c>
      <c r="K85" s="2" t="str">
        <f t="shared" si="36"/>
        <v>Spring</v>
      </c>
      <c r="L85" s="3">
        <f t="shared" si="37"/>
        <v>1439</v>
      </c>
      <c r="M85" s="3">
        <f t="shared" si="38"/>
        <v>17.77</v>
      </c>
      <c r="N85" s="3">
        <f t="shared" si="42"/>
        <v>8.9</v>
      </c>
      <c r="O85" s="3">
        <f t="shared" si="43"/>
        <v>3.7</v>
      </c>
      <c r="P85" s="4" t="str">
        <f t="shared" si="44"/>
        <v/>
      </c>
      <c r="Q85" s="4" t="str">
        <f t="shared" si="45"/>
        <v/>
      </c>
      <c r="R85" s="4" t="str">
        <f t="shared" si="46"/>
        <v/>
      </c>
      <c r="S85" s="4" t="str">
        <f t="shared" si="47"/>
        <v/>
      </c>
      <c r="T85" s="5" t="str">
        <f t="shared" si="48"/>
        <v/>
      </c>
      <c r="U85" s="5" t="str">
        <f t="shared" si="49"/>
        <v/>
      </c>
      <c r="V85" s="5" t="str">
        <f t="shared" si="50"/>
        <v/>
      </c>
      <c r="W85" s="5" t="str">
        <f t="shared" si="51"/>
        <v/>
      </c>
      <c r="X85" s="6" t="str">
        <f t="shared" si="52"/>
        <v/>
      </c>
      <c r="Y85" s="6" t="str">
        <f t="shared" si="53"/>
        <v/>
      </c>
      <c r="Z85" s="6" t="str">
        <f t="shared" si="54"/>
        <v/>
      </c>
      <c r="AA85" s="6" t="str">
        <f t="shared" si="55"/>
        <v/>
      </c>
      <c r="AB85" s="7" t="str">
        <f t="shared" si="56"/>
        <v/>
      </c>
      <c r="AC85" s="7" t="str">
        <f t="shared" si="57"/>
        <v/>
      </c>
      <c r="AD85" s="7" t="str">
        <f t="shared" si="58"/>
        <v/>
      </c>
      <c r="AE85" s="7" t="str">
        <f t="shared" si="59"/>
        <v/>
      </c>
      <c r="AF85" s="48" t="str">
        <f t="shared" si="66"/>
        <v/>
      </c>
      <c r="AG85" s="48" t="str">
        <f t="shared" si="60"/>
        <v/>
      </c>
      <c r="AH85" s="48" t="str">
        <f t="shared" si="61"/>
        <v/>
      </c>
      <c r="AI85" s="48" t="str">
        <f t="shared" si="62"/>
        <v/>
      </c>
      <c r="AJ85" s="49" t="str">
        <f t="shared" si="67"/>
        <v/>
      </c>
      <c r="AK85" s="49" t="str">
        <f t="shared" si="63"/>
        <v/>
      </c>
      <c r="AL85" s="49" t="str">
        <f t="shared" si="64"/>
        <v/>
      </c>
      <c r="AM85" s="49" t="str">
        <f t="shared" si="65"/>
        <v/>
      </c>
      <c r="BB85" s="8"/>
      <c r="BC85" s="8"/>
      <c r="BD85" s="8"/>
    </row>
    <row r="86" spans="1:56" ht="12.75" customHeight="1" thickBot="1" x14ac:dyDescent="0.25">
      <c r="A86" s="82">
        <v>38276</v>
      </c>
      <c r="B86" s="81" t="s">
        <v>10</v>
      </c>
      <c r="C86" s="81" t="s">
        <v>8</v>
      </c>
      <c r="D86" s="81">
        <v>668</v>
      </c>
      <c r="E86" s="81">
        <v>9.15</v>
      </c>
      <c r="F86" s="81">
        <v>7.6</v>
      </c>
      <c r="G86" s="81">
        <v>2</v>
      </c>
      <c r="H86" s="67">
        <f t="shared" si="39"/>
        <v>2</v>
      </c>
      <c r="I86" s="67">
        <f t="shared" si="40"/>
        <v>10</v>
      </c>
      <c r="J86" s="67">
        <f t="shared" si="41"/>
        <v>2004</v>
      </c>
      <c r="K86" s="2" t="str">
        <f t="shared" si="36"/>
        <v>Fall</v>
      </c>
      <c r="L86" s="3">
        <f t="shared" si="37"/>
        <v>668</v>
      </c>
      <c r="M86" s="3">
        <f t="shared" si="38"/>
        <v>9.15</v>
      </c>
      <c r="N86" s="3">
        <f t="shared" si="42"/>
        <v>7.6</v>
      </c>
      <c r="O86" s="3">
        <f t="shared" si="43"/>
        <v>2</v>
      </c>
      <c r="P86" s="4" t="str">
        <f t="shared" si="44"/>
        <v/>
      </c>
      <c r="Q86" s="4" t="str">
        <f t="shared" si="45"/>
        <v/>
      </c>
      <c r="R86" s="4" t="str">
        <f t="shared" si="46"/>
        <v/>
      </c>
      <c r="S86" s="4" t="str">
        <f t="shared" si="47"/>
        <v/>
      </c>
      <c r="T86" s="5" t="str">
        <f t="shared" si="48"/>
        <v/>
      </c>
      <c r="U86" s="5" t="str">
        <f t="shared" si="49"/>
        <v/>
      </c>
      <c r="V86" s="5" t="str">
        <f t="shared" si="50"/>
        <v/>
      </c>
      <c r="W86" s="5" t="str">
        <f t="shared" si="51"/>
        <v/>
      </c>
      <c r="X86" s="6" t="str">
        <f t="shared" si="52"/>
        <v/>
      </c>
      <c r="Y86" s="6" t="str">
        <f t="shared" si="53"/>
        <v/>
      </c>
      <c r="Z86" s="6" t="str">
        <f t="shared" si="54"/>
        <v/>
      </c>
      <c r="AA86" s="6" t="str">
        <f t="shared" si="55"/>
        <v/>
      </c>
      <c r="AB86" s="7" t="str">
        <f t="shared" si="56"/>
        <v/>
      </c>
      <c r="AC86" s="7" t="str">
        <f t="shared" si="57"/>
        <v/>
      </c>
      <c r="AD86" s="7" t="str">
        <f t="shared" si="58"/>
        <v/>
      </c>
      <c r="AE86" s="7" t="str">
        <f t="shared" si="59"/>
        <v/>
      </c>
      <c r="AF86" s="48" t="str">
        <f t="shared" si="66"/>
        <v/>
      </c>
      <c r="AG86" s="48" t="str">
        <f t="shared" si="60"/>
        <v/>
      </c>
      <c r="AH86" s="48" t="str">
        <f t="shared" si="61"/>
        <v/>
      </c>
      <c r="AI86" s="48" t="str">
        <f t="shared" si="62"/>
        <v/>
      </c>
      <c r="AJ86" s="49" t="str">
        <f t="shared" si="67"/>
        <v/>
      </c>
      <c r="AK86" s="49" t="str">
        <f t="shared" si="63"/>
        <v/>
      </c>
      <c r="AL86" s="49" t="str">
        <f t="shared" si="64"/>
        <v/>
      </c>
      <c r="AM86" s="49" t="str">
        <f t="shared" si="65"/>
        <v/>
      </c>
      <c r="BB86" s="8"/>
      <c r="BC86" s="8"/>
      <c r="BD86" s="8"/>
    </row>
    <row r="87" spans="1:56" ht="12.75" customHeight="1" thickBot="1" x14ac:dyDescent="0.25">
      <c r="A87" s="82">
        <v>38194</v>
      </c>
      <c r="B87" s="81" t="s">
        <v>10</v>
      </c>
      <c r="C87" s="81" t="s">
        <v>8</v>
      </c>
      <c r="D87" s="81">
        <v>1060</v>
      </c>
      <c r="E87" s="81">
        <v>14.53</v>
      </c>
      <c r="F87" s="81">
        <v>22.6</v>
      </c>
      <c r="G87" s="81">
        <v>1.2</v>
      </c>
      <c r="H87" s="67">
        <f t="shared" si="39"/>
        <v>2</v>
      </c>
      <c r="I87" s="67">
        <f t="shared" si="40"/>
        <v>7</v>
      </c>
      <c r="J87" s="67">
        <f t="shared" si="41"/>
        <v>2004</v>
      </c>
      <c r="K87" s="2" t="str">
        <f t="shared" si="36"/>
        <v>Summer</v>
      </c>
      <c r="L87" s="3">
        <f t="shared" si="37"/>
        <v>1060</v>
      </c>
      <c r="M87" s="3">
        <f t="shared" si="38"/>
        <v>14.53</v>
      </c>
      <c r="N87" s="3">
        <f t="shared" si="42"/>
        <v>22.6</v>
      </c>
      <c r="O87" s="3">
        <f t="shared" si="43"/>
        <v>1.2</v>
      </c>
      <c r="P87" s="4" t="str">
        <f t="shared" si="44"/>
        <v/>
      </c>
      <c r="Q87" s="4" t="str">
        <f t="shared" si="45"/>
        <v/>
      </c>
      <c r="R87" s="4" t="str">
        <f t="shared" si="46"/>
        <v/>
      </c>
      <c r="S87" s="4" t="str">
        <f t="shared" si="47"/>
        <v/>
      </c>
      <c r="T87" s="5" t="str">
        <f t="shared" si="48"/>
        <v/>
      </c>
      <c r="U87" s="5" t="str">
        <f t="shared" si="49"/>
        <v/>
      </c>
      <c r="V87" s="5" t="str">
        <f t="shared" si="50"/>
        <v/>
      </c>
      <c r="W87" s="5" t="str">
        <f t="shared" si="51"/>
        <v/>
      </c>
      <c r="X87" s="6" t="str">
        <f t="shared" si="52"/>
        <v/>
      </c>
      <c r="Y87" s="6" t="str">
        <f t="shared" si="53"/>
        <v/>
      </c>
      <c r="Z87" s="6" t="str">
        <f t="shared" si="54"/>
        <v/>
      </c>
      <c r="AA87" s="6" t="str">
        <f t="shared" si="55"/>
        <v/>
      </c>
      <c r="AB87" s="7" t="str">
        <f t="shared" si="56"/>
        <v/>
      </c>
      <c r="AC87" s="7" t="str">
        <f t="shared" si="57"/>
        <v/>
      </c>
      <c r="AD87" s="7" t="str">
        <f t="shared" si="58"/>
        <v/>
      </c>
      <c r="AE87" s="7" t="str">
        <f t="shared" si="59"/>
        <v/>
      </c>
      <c r="AF87" s="48" t="str">
        <f t="shared" si="66"/>
        <v/>
      </c>
      <c r="AG87" s="48" t="str">
        <f t="shared" si="60"/>
        <v/>
      </c>
      <c r="AH87" s="48" t="str">
        <f t="shared" si="61"/>
        <v/>
      </c>
      <c r="AI87" s="48" t="str">
        <f t="shared" si="62"/>
        <v/>
      </c>
      <c r="AJ87" s="49" t="str">
        <f t="shared" si="67"/>
        <v/>
      </c>
      <c r="AK87" s="49" t="str">
        <f t="shared" si="63"/>
        <v/>
      </c>
      <c r="AL87" s="49" t="str">
        <f t="shared" si="64"/>
        <v/>
      </c>
      <c r="AM87" s="49" t="str">
        <f t="shared" si="65"/>
        <v/>
      </c>
      <c r="BB87" s="8"/>
      <c r="BC87" s="8"/>
      <c r="BD87" s="8"/>
    </row>
    <row r="88" spans="1:56" ht="12.75" customHeight="1" thickBot="1" x14ac:dyDescent="0.25">
      <c r="A88" s="82">
        <v>38174</v>
      </c>
      <c r="B88" s="81" t="s">
        <v>10</v>
      </c>
      <c r="C88" s="81" t="s">
        <v>8</v>
      </c>
      <c r="D88" s="81" t="s">
        <v>24</v>
      </c>
      <c r="E88" s="81" t="s">
        <v>24</v>
      </c>
      <c r="F88" s="81" t="s">
        <v>24</v>
      </c>
      <c r="G88" s="81">
        <v>4.5</v>
      </c>
      <c r="H88" s="67">
        <f t="shared" si="39"/>
        <v>2</v>
      </c>
      <c r="I88" s="67">
        <f t="shared" si="40"/>
        <v>7</v>
      </c>
      <c r="J88" s="67">
        <f t="shared" si="41"/>
        <v>2004</v>
      </c>
      <c r="K88" s="2" t="str">
        <f t="shared" si="36"/>
        <v>Summer</v>
      </c>
      <c r="L88" s="3" t="str">
        <f t="shared" si="37"/>
        <v>NS</v>
      </c>
      <c r="M88" s="3" t="str">
        <f t="shared" si="38"/>
        <v>NS</v>
      </c>
      <c r="N88" s="3" t="str">
        <f t="shared" si="42"/>
        <v>NS</v>
      </c>
      <c r="O88" s="3">
        <f t="shared" si="43"/>
        <v>4.5</v>
      </c>
      <c r="P88" s="4" t="str">
        <f t="shared" si="44"/>
        <v/>
      </c>
      <c r="Q88" s="4" t="str">
        <f t="shared" si="45"/>
        <v/>
      </c>
      <c r="R88" s="4" t="str">
        <f t="shared" si="46"/>
        <v/>
      </c>
      <c r="S88" s="4" t="str">
        <f t="shared" si="47"/>
        <v/>
      </c>
      <c r="T88" s="5" t="str">
        <f t="shared" si="48"/>
        <v/>
      </c>
      <c r="U88" s="5" t="str">
        <f t="shared" si="49"/>
        <v/>
      </c>
      <c r="V88" s="5" t="str">
        <f t="shared" si="50"/>
        <v/>
      </c>
      <c r="W88" s="5" t="str">
        <f t="shared" si="51"/>
        <v/>
      </c>
      <c r="X88" s="6" t="str">
        <f t="shared" si="52"/>
        <v/>
      </c>
      <c r="Y88" s="6" t="str">
        <f t="shared" si="53"/>
        <v/>
      </c>
      <c r="Z88" s="6" t="str">
        <f t="shared" si="54"/>
        <v/>
      </c>
      <c r="AA88" s="6" t="str">
        <f t="shared" si="55"/>
        <v/>
      </c>
      <c r="AB88" s="7" t="str">
        <f t="shared" si="56"/>
        <v/>
      </c>
      <c r="AC88" s="7" t="str">
        <f t="shared" si="57"/>
        <v/>
      </c>
      <c r="AD88" s="7" t="str">
        <f t="shared" si="58"/>
        <v/>
      </c>
      <c r="AE88" s="7" t="str">
        <f t="shared" si="59"/>
        <v/>
      </c>
      <c r="AF88" s="48" t="str">
        <f t="shared" si="66"/>
        <v/>
      </c>
      <c r="AG88" s="48" t="str">
        <f t="shared" si="60"/>
        <v/>
      </c>
      <c r="AH88" s="48" t="str">
        <f t="shared" si="61"/>
        <v/>
      </c>
      <c r="AI88" s="48" t="str">
        <f t="shared" si="62"/>
        <v/>
      </c>
      <c r="AJ88" s="49" t="str">
        <f t="shared" si="67"/>
        <v/>
      </c>
      <c r="AK88" s="49" t="str">
        <f t="shared" si="63"/>
        <v/>
      </c>
      <c r="AL88" s="49" t="str">
        <f t="shared" si="64"/>
        <v/>
      </c>
      <c r="AM88" s="49" t="str">
        <f t="shared" si="65"/>
        <v/>
      </c>
      <c r="BB88" s="8"/>
      <c r="BC88" s="8"/>
      <c r="BD88" s="8"/>
    </row>
    <row r="89" spans="1:56" ht="12.75" customHeight="1" thickBot="1" x14ac:dyDescent="0.25">
      <c r="A89" s="82">
        <v>38164</v>
      </c>
      <c r="B89" s="81" t="s">
        <v>10</v>
      </c>
      <c r="C89" s="81" t="s">
        <v>8</v>
      </c>
      <c r="D89" s="81">
        <v>1016</v>
      </c>
      <c r="E89" s="81">
        <v>11.55</v>
      </c>
      <c r="F89" s="81">
        <v>16.5</v>
      </c>
      <c r="G89" s="81" t="s">
        <v>24</v>
      </c>
      <c r="H89" s="67">
        <f t="shared" si="39"/>
        <v>2</v>
      </c>
      <c r="I89" s="67">
        <f t="shared" si="40"/>
        <v>6</v>
      </c>
      <c r="J89" s="67">
        <f t="shared" si="41"/>
        <v>2004</v>
      </c>
      <c r="K89" s="2" t="str">
        <f t="shared" si="36"/>
        <v>Spring</v>
      </c>
      <c r="L89" s="3">
        <f t="shared" si="37"/>
        <v>1016</v>
      </c>
      <c r="M89" s="3">
        <f t="shared" si="38"/>
        <v>11.55</v>
      </c>
      <c r="N89" s="3">
        <f t="shared" si="42"/>
        <v>16.5</v>
      </c>
      <c r="O89" s="3" t="str">
        <f t="shared" si="43"/>
        <v>NS</v>
      </c>
      <c r="P89" s="4" t="str">
        <f t="shared" si="44"/>
        <v/>
      </c>
      <c r="Q89" s="4" t="str">
        <f t="shared" si="45"/>
        <v/>
      </c>
      <c r="R89" s="4" t="str">
        <f t="shared" si="46"/>
        <v/>
      </c>
      <c r="S89" s="4" t="str">
        <f t="shared" si="47"/>
        <v/>
      </c>
      <c r="T89" s="5" t="str">
        <f t="shared" si="48"/>
        <v/>
      </c>
      <c r="U89" s="5" t="str">
        <f t="shared" si="49"/>
        <v/>
      </c>
      <c r="V89" s="5" t="str">
        <f t="shared" si="50"/>
        <v/>
      </c>
      <c r="W89" s="5" t="str">
        <f t="shared" si="51"/>
        <v/>
      </c>
      <c r="X89" s="6" t="str">
        <f t="shared" si="52"/>
        <v/>
      </c>
      <c r="Y89" s="6" t="str">
        <f t="shared" si="53"/>
        <v/>
      </c>
      <c r="Z89" s="6" t="str">
        <f t="shared" si="54"/>
        <v/>
      </c>
      <c r="AA89" s="6" t="str">
        <f t="shared" si="55"/>
        <v/>
      </c>
      <c r="AB89" s="7" t="str">
        <f t="shared" si="56"/>
        <v/>
      </c>
      <c r="AC89" s="7" t="str">
        <f t="shared" si="57"/>
        <v/>
      </c>
      <c r="AD89" s="7" t="str">
        <f t="shared" si="58"/>
        <v/>
      </c>
      <c r="AE89" s="7" t="str">
        <f t="shared" si="59"/>
        <v/>
      </c>
      <c r="AF89" s="48" t="str">
        <f t="shared" si="66"/>
        <v/>
      </c>
      <c r="AG89" s="48" t="str">
        <f t="shared" si="60"/>
        <v/>
      </c>
      <c r="AH89" s="48" t="str">
        <f t="shared" si="61"/>
        <v/>
      </c>
      <c r="AI89" s="48" t="str">
        <f t="shared" si="62"/>
        <v/>
      </c>
      <c r="AJ89" s="49" t="str">
        <f t="shared" si="67"/>
        <v/>
      </c>
      <c r="AK89" s="49" t="str">
        <f t="shared" si="63"/>
        <v/>
      </c>
      <c r="AL89" s="49" t="str">
        <f t="shared" si="64"/>
        <v/>
      </c>
      <c r="AM89" s="49" t="str">
        <f t="shared" si="65"/>
        <v/>
      </c>
      <c r="BB89" s="8"/>
      <c r="BC89" s="8"/>
      <c r="BD89" s="8"/>
    </row>
    <row r="90" spans="1:56" ht="12.75" customHeight="1" thickBot="1" x14ac:dyDescent="0.25">
      <c r="A90" s="82">
        <v>38108</v>
      </c>
      <c r="B90" s="81" t="s">
        <v>10</v>
      </c>
      <c r="C90" s="81" t="s">
        <v>8</v>
      </c>
      <c r="D90" s="81">
        <v>1239</v>
      </c>
      <c r="E90" s="81">
        <v>11.98</v>
      </c>
      <c r="F90" s="81">
        <v>9.6</v>
      </c>
      <c r="G90" s="81">
        <v>3.7</v>
      </c>
      <c r="H90" s="67">
        <f t="shared" si="39"/>
        <v>2</v>
      </c>
      <c r="I90" s="67">
        <f t="shared" si="40"/>
        <v>5</v>
      </c>
      <c r="J90" s="67">
        <f t="shared" si="41"/>
        <v>2004</v>
      </c>
      <c r="K90" s="2" t="str">
        <f t="shared" si="36"/>
        <v>Spring</v>
      </c>
      <c r="L90" s="3">
        <f t="shared" si="37"/>
        <v>1239</v>
      </c>
      <c r="M90" s="3">
        <f t="shared" si="38"/>
        <v>11.98</v>
      </c>
      <c r="N90" s="3">
        <f t="shared" si="42"/>
        <v>9.6</v>
      </c>
      <c r="O90" s="3">
        <f t="shared" si="43"/>
        <v>3.7</v>
      </c>
      <c r="P90" s="4" t="str">
        <f t="shared" si="44"/>
        <v/>
      </c>
      <c r="Q90" s="4" t="str">
        <f t="shared" si="45"/>
        <v/>
      </c>
      <c r="R90" s="4" t="str">
        <f t="shared" si="46"/>
        <v/>
      </c>
      <c r="S90" s="4" t="str">
        <f t="shared" si="47"/>
        <v/>
      </c>
      <c r="T90" s="5" t="str">
        <f t="shared" si="48"/>
        <v/>
      </c>
      <c r="U90" s="5" t="str">
        <f t="shared" si="49"/>
        <v/>
      </c>
      <c r="V90" s="5" t="str">
        <f t="shared" si="50"/>
        <v/>
      </c>
      <c r="W90" s="5" t="str">
        <f t="shared" si="51"/>
        <v/>
      </c>
      <c r="X90" s="6" t="str">
        <f t="shared" si="52"/>
        <v/>
      </c>
      <c r="Y90" s="6" t="str">
        <f t="shared" si="53"/>
        <v/>
      </c>
      <c r="Z90" s="6" t="str">
        <f t="shared" si="54"/>
        <v/>
      </c>
      <c r="AA90" s="6" t="str">
        <f t="shared" si="55"/>
        <v/>
      </c>
      <c r="AB90" s="7" t="str">
        <f t="shared" si="56"/>
        <v/>
      </c>
      <c r="AC90" s="7" t="str">
        <f t="shared" si="57"/>
        <v/>
      </c>
      <c r="AD90" s="7" t="str">
        <f t="shared" si="58"/>
        <v/>
      </c>
      <c r="AE90" s="7" t="str">
        <f t="shared" si="59"/>
        <v/>
      </c>
      <c r="AF90" s="48" t="str">
        <f t="shared" si="66"/>
        <v/>
      </c>
      <c r="AG90" s="48" t="str">
        <f t="shared" si="60"/>
        <v/>
      </c>
      <c r="AH90" s="48" t="str">
        <f t="shared" si="61"/>
        <v/>
      </c>
      <c r="AI90" s="48" t="str">
        <f t="shared" si="62"/>
        <v/>
      </c>
      <c r="AJ90" s="49" t="str">
        <f t="shared" si="67"/>
        <v/>
      </c>
      <c r="AK90" s="49" t="str">
        <f t="shared" si="63"/>
        <v/>
      </c>
      <c r="AL90" s="49" t="str">
        <f t="shared" si="64"/>
        <v/>
      </c>
      <c r="AM90" s="49" t="str">
        <f t="shared" si="65"/>
        <v/>
      </c>
      <c r="BB90" s="8"/>
      <c r="BC90" s="8"/>
      <c r="BD90" s="8"/>
    </row>
    <row r="91" spans="1:56" ht="12.75" customHeight="1" thickBot="1" x14ac:dyDescent="0.25">
      <c r="A91" s="82">
        <v>37906</v>
      </c>
      <c r="B91" s="81" t="s">
        <v>10</v>
      </c>
      <c r="C91" s="81" t="s">
        <v>8</v>
      </c>
      <c r="D91" s="81">
        <v>756</v>
      </c>
      <c r="E91" s="81">
        <v>11.7</v>
      </c>
      <c r="F91" s="81">
        <v>15.7</v>
      </c>
      <c r="G91" s="81">
        <v>4.3</v>
      </c>
      <c r="H91" s="67">
        <f t="shared" si="39"/>
        <v>2</v>
      </c>
      <c r="I91" s="67">
        <f t="shared" si="40"/>
        <v>10</v>
      </c>
      <c r="J91" s="67">
        <f t="shared" si="41"/>
        <v>2003</v>
      </c>
      <c r="K91" s="2" t="str">
        <f t="shared" si="36"/>
        <v>Fall</v>
      </c>
      <c r="L91" s="3">
        <f t="shared" si="37"/>
        <v>756</v>
      </c>
      <c r="M91" s="3">
        <f t="shared" si="38"/>
        <v>11.7</v>
      </c>
      <c r="N91" s="3">
        <f t="shared" si="42"/>
        <v>15.7</v>
      </c>
      <c r="O91" s="3">
        <f t="shared" si="43"/>
        <v>4.3</v>
      </c>
      <c r="P91" s="4" t="str">
        <f t="shared" si="44"/>
        <v/>
      </c>
      <c r="Q91" s="4" t="str">
        <f t="shared" si="45"/>
        <v/>
      </c>
      <c r="R91" s="4" t="str">
        <f t="shared" si="46"/>
        <v/>
      </c>
      <c r="S91" s="4" t="str">
        <f t="shared" si="47"/>
        <v/>
      </c>
      <c r="T91" s="5" t="str">
        <f t="shared" si="48"/>
        <v/>
      </c>
      <c r="U91" s="5" t="str">
        <f t="shared" si="49"/>
        <v/>
      </c>
      <c r="V91" s="5" t="str">
        <f t="shared" si="50"/>
        <v/>
      </c>
      <c r="W91" s="5" t="str">
        <f t="shared" si="51"/>
        <v/>
      </c>
      <c r="X91" s="6" t="str">
        <f t="shared" si="52"/>
        <v/>
      </c>
      <c r="Y91" s="6" t="str">
        <f t="shared" si="53"/>
        <v/>
      </c>
      <c r="Z91" s="6" t="str">
        <f t="shared" si="54"/>
        <v/>
      </c>
      <c r="AA91" s="6" t="str">
        <f t="shared" si="55"/>
        <v/>
      </c>
      <c r="AB91" s="7" t="str">
        <f t="shared" si="56"/>
        <v/>
      </c>
      <c r="AC91" s="7" t="str">
        <f t="shared" si="57"/>
        <v/>
      </c>
      <c r="AD91" s="7" t="str">
        <f t="shared" si="58"/>
        <v/>
      </c>
      <c r="AE91" s="7" t="str">
        <f t="shared" si="59"/>
        <v/>
      </c>
      <c r="AF91" s="48" t="str">
        <f t="shared" si="66"/>
        <v/>
      </c>
      <c r="AG91" s="48" t="str">
        <f t="shared" si="60"/>
        <v/>
      </c>
      <c r="AH91" s="48" t="str">
        <f t="shared" si="61"/>
        <v/>
      </c>
      <c r="AI91" s="48" t="str">
        <f t="shared" si="62"/>
        <v/>
      </c>
      <c r="AJ91" s="49" t="str">
        <f t="shared" si="67"/>
        <v/>
      </c>
      <c r="AK91" s="49" t="str">
        <f t="shared" si="63"/>
        <v/>
      </c>
      <c r="AL91" s="49" t="str">
        <f t="shared" si="64"/>
        <v/>
      </c>
      <c r="AM91" s="49" t="str">
        <f t="shared" si="65"/>
        <v/>
      </c>
      <c r="BB91" s="8"/>
      <c r="BC91" s="8"/>
      <c r="BD91" s="8"/>
    </row>
    <row r="92" spans="1:56" ht="12.75" customHeight="1" thickBot="1" x14ac:dyDescent="0.25">
      <c r="A92" s="82">
        <v>42278</v>
      </c>
      <c r="B92" s="81" t="s">
        <v>1</v>
      </c>
      <c r="C92" s="81" t="s">
        <v>0</v>
      </c>
      <c r="D92" s="81">
        <v>1292</v>
      </c>
      <c r="E92" s="81">
        <v>6.83</v>
      </c>
      <c r="F92" s="81">
        <v>11.62</v>
      </c>
      <c r="G92" s="81">
        <v>1.26</v>
      </c>
      <c r="H92" s="67">
        <f t="shared" si="39"/>
        <v>1</v>
      </c>
      <c r="I92" s="67">
        <f t="shared" si="40"/>
        <v>10</v>
      </c>
      <c r="J92" s="67">
        <f t="shared" si="41"/>
        <v>2015</v>
      </c>
      <c r="K92" s="2" t="str">
        <f t="shared" si="36"/>
        <v>Fall</v>
      </c>
      <c r="L92" s="3" t="str">
        <f t="shared" si="37"/>
        <v/>
      </c>
      <c r="M92" s="3" t="str">
        <f t="shared" si="38"/>
        <v/>
      </c>
      <c r="N92" s="3" t="str">
        <f t="shared" si="42"/>
        <v/>
      </c>
      <c r="O92" s="3" t="str">
        <f t="shared" si="43"/>
        <v/>
      </c>
      <c r="P92" s="4">
        <f t="shared" si="44"/>
        <v>1292</v>
      </c>
      <c r="Q92" s="4">
        <f t="shared" si="45"/>
        <v>6.83</v>
      </c>
      <c r="R92" s="4">
        <f t="shared" si="46"/>
        <v>11.62</v>
      </c>
      <c r="S92" s="4">
        <f t="shared" si="47"/>
        <v>1.26</v>
      </c>
      <c r="T92" s="5" t="str">
        <f t="shared" si="48"/>
        <v/>
      </c>
      <c r="U92" s="5" t="str">
        <f t="shared" si="49"/>
        <v/>
      </c>
      <c r="V92" s="5" t="str">
        <f t="shared" si="50"/>
        <v/>
      </c>
      <c r="W92" s="5" t="str">
        <f t="shared" si="51"/>
        <v/>
      </c>
      <c r="X92" s="6" t="str">
        <f t="shared" si="52"/>
        <v/>
      </c>
      <c r="Y92" s="6" t="str">
        <f t="shared" si="53"/>
        <v/>
      </c>
      <c r="Z92" s="6" t="str">
        <f t="shared" si="54"/>
        <v/>
      </c>
      <c r="AA92" s="6" t="str">
        <f t="shared" si="55"/>
        <v/>
      </c>
      <c r="AB92" s="7" t="str">
        <f t="shared" si="56"/>
        <v/>
      </c>
      <c r="AC92" s="7" t="str">
        <f t="shared" si="57"/>
        <v/>
      </c>
      <c r="AD92" s="7" t="str">
        <f t="shared" si="58"/>
        <v/>
      </c>
      <c r="AE92" s="7" t="str">
        <f t="shared" si="59"/>
        <v/>
      </c>
      <c r="AF92" s="48" t="str">
        <f t="shared" si="66"/>
        <v/>
      </c>
      <c r="AG92" s="48" t="str">
        <f t="shared" si="60"/>
        <v/>
      </c>
      <c r="AH92" s="48" t="str">
        <f t="shared" si="61"/>
        <v/>
      </c>
      <c r="AI92" s="48" t="str">
        <f t="shared" si="62"/>
        <v/>
      </c>
      <c r="AJ92" s="49" t="str">
        <f t="shared" si="67"/>
        <v/>
      </c>
      <c r="AK92" s="49" t="str">
        <f t="shared" si="63"/>
        <v/>
      </c>
      <c r="AL92" s="49" t="str">
        <f t="shared" si="64"/>
        <v/>
      </c>
      <c r="AM92" s="49" t="str">
        <f t="shared" si="65"/>
        <v/>
      </c>
      <c r="BB92" s="8"/>
      <c r="BC92" s="8"/>
      <c r="BD92" s="8"/>
    </row>
    <row r="93" spans="1:56" ht="12.75" customHeight="1" thickBot="1" x14ac:dyDescent="0.25">
      <c r="A93" s="82">
        <v>42207</v>
      </c>
      <c r="B93" s="81" t="s">
        <v>1</v>
      </c>
      <c r="C93" s="81" t="s">
        <v>0</v>
      </c>
      <c r="D93" s="81" t="s">
        <v>77</v>
      </c>
      <c r="E93" s="81">
        <v>4.41</v>
      </c>
      <c r="F93" s="81">
        <v>18</v>
      </c>
      <c r="G93" s="81">
        <v>0.24</v>
      </c>
      <c r="H93" s="67">
        <f t="shared" si="39"/>
        <v>1</v>
      </c>
      <c r="I93" s="67">
        <f t="shared" si="40"/>
        <v>7</v>
      </c>
      <c r="J93" s="67">
        <f t="shared" si="41"/>
        <v>2015</v>
      </c>
      <c r="K93" s="2" t="str">
        <f t="shared" si="36"/>
        <v>Summer</v>
      </c>
      <c r="L93" s="3" t="str">
        <f t="shared" si="37"/>
        <v/>
      </c>
      <c r="M93" s="3" t="str">
        <f t="shared" si="38"/>
        <v/>
      </c>
      <c r="N93" s="3" t="str">
        <f t="shared" si="42"/>
        <v/>
      </c>
      <c r="O93" s="3" t="str">
        <f t="shared" si="43"/>
        <v/>
      </c>
      <c r="P93" s="4" t="str">
        <f t="shared" si="44"/>
        <v>AD</v>
      </c>
      <c r="Q93" s="4">
        <f t="shared" si="45"/>
        <v>4.41</v>
      </c>
      <c r="R93" s="4">
        <f t="shared" si="46"/>
        <v>18</v>
      </c>
      <c r="S93" s="4">
        <f t="shared" si="47"/>
        <v>0.24</v>
      </c>
      <c r="T93" s="5" t="str">
        <f t="shared" si="48"/>
        <v/>
      </c>
      <c r="U93" s="5" t="str">
        <f t="shared" si="49"/>
        <v/>
      </c>
      <c r="V93" s="5" t="str">
        <f t="shared" si="50"/>
        <v/>
      </c>
      <c r="W93" s="5" t="str">
        <f t="shared" si="51"/>
        <v/>
      </c>
      <c r="X93" s="6" t="str">
        <f t="shared" si="52"/>
        <v/>
      </c>
      <c r="Y93" s="6" t="str">
        <f t="shared" si="53"/>
        <v/>
      </c>
      <c r="Z93" s="6" t="str">
        <f t="shared" si="54"/>
        <v/>
      </c>
      <c r="AA93" s="6" t="str">
        <f t="shared" si="55"/>
        <v/>
      </c>
      <c r="AB93" s="7" t="str">
        <f t="shared" si="56"/>
        <v/>
      </c>
      <c r="AC93" s="7" t="str">
        <f t="shared" si="57"/>
        <v/>
      </c>
      <c r="AD93" s="7" t="str">
        <f t="shared" si="58"/>
        <v/>
      </c>
      <c r="AE93" s="7" t="str">
        <f t="shared" si="59"/>
        <v/>
      </c>
      <c r="AF93" s="48" t="str">
        <f t="shared" si="66"/>
        <v/>
      </c>
      <c r="AG93" s="48" t="str">
        <f t="shared" si="60"/>
        <v/>
      </c>
      <c r="AH93" s="48" t="str">
        <f t="shared" si="61"/>
        <v/>
      </c>
      <c r="AI93" s="48" t="str">
        <f t="shared" si="62"/>
        <v/>
      </c>
      <c r="AJ93" s="49" t="str">
        <f t="shared" si="67"/>
        <v/>
      </c>
      <c r="AK93" s="49" t="str">
        <f t="shared" si="63"/>
        <v/>
      </c>
      <c r="AL93" s="49" t="str">
        <f t="shared" si="64"/>
        <v/>
      </c>
      <c r="AM93" s="49" t="str">
        <f t="shared" si="65"/>
        <v/>
      </c>
      <c r="BB93" s="8"/>
      <c r="BC93" s="8"/>
      <c r="BD93" s="8"/>
    </row>
    <row r="94" spans="1:56" ht="12.75" customHeight="1" thickBot="1" x14ac:dyDescent="0.25">
      <c r="A94" s="82">
        <v>42139</v>
      </c>
      <c r="B94" s="81" t="s">
        <v>1</v>
      </c>
      <c r="C94" s="81" t="s">
        <v>0</v>
      </c>
      <c r="D94" s="81" t="s">
        <v>77</v>
      </c>
      <c r="E94" s="81">
        <v>12.48</v>
      </c>
      <c r="F94" s="81">
        <v>12.5</v>
      </c>
      <c r="G94" s="81">
        <v>2.2599999999999998</v>
      </c>
      <c r="H94" s="67">
        <f t="shared" si="39"/>
        <v>1</v>
      </c>
      <c r="I94" s="67">
        <f t="shared" si="40"/>
        <v>5</v>
      </c>
      <c r="J94" s="67">
        <f t="shared" si="41"/>
        <v>2015</v>
      </c>
      <c r="K94" s="2" t="str">
        <f t="shared" si="36"/>
        <v>Spring</v>
      </c>
      <c r="L94" s="3" t="str">
        <f t="shared" si="37"/>
        <v/>
      </c>
      <c r="M94" s="3" t="str">
        <f t="shared" si="38"/>
        <v/>
      </c>
      <c r="N94" s="3" t="str">
        <f t="shared" si="42"/>
        <v/>
      </c>
      <c r="O94" s="3" t="str">
        <f t="shared" si="43"/>
        <v/>
      </c>
      <c r="P94" s="4" t="str">
        <f t="shared" si="44"/>
        <v>AD</v>
      </c>
      <c r="Q94" s="4">
        <f t="shared" si="45"/>
        <v>12.48</v>
      </c>
      <c r="R94" s="4">
        <f t="shared" si="46"/>
        <v>12.5</v>
      </c>
      <c r="S94" s="4">
        <f t="shared" si="47"/>
        <v>2.2599999999999998</v>
      </c>
      <c r="T94" s="5" t="str">
        <f t="shared" si="48"/>
        <v/>
      </c>
      <c r="U94" s="5" t="str">
        <f t="shared" si="49"/>
        <v/>
      </c>
      <c r="V94" s="5" t="str">
        <f t="shared" si="50"/>
        <v/>
      </c>
      <c r="W94" s="5" t="str">
        <f t="shared" si="51"/>
        <v/>
      </c>
      <c r="X94" s="6" t="str">
        <f t="shared" si="52"/>
        <v/>
      </c>
      <c r="Y94" s="6" t="str">
        <f t="shared" si="53"/>
        <v/>
      </c>
      <c r="Z94" s="6" t="str">
        <f t="shared" si="54"/>
        <v/>
      </c>
      <c r="AA94" s="6" t="str">
        <f t="shared" si="55"/>
        <v/>
      </c>
      <c r="AB94" s="7" t="str">
        <f t="shared" si="56"/>
        <v/>
      </c>
      <c r="AC94" s="7" t="str">
        <f t="shared" si="57"/>
        <v/>
      </c>
      <c r="AD94" s="7" t="str">
        <f t="shared" si="58"/>
        <v/>
      </c>
      <c r="AE94" s="7" t="str">
        <f t="shared" si="59"/>
        <v/>
      </c>
      <c r="AF94" s="48" t="str">
        <f t="shared" si="66"/>
        <v/>
      </c>
      <c r="AG94" s="48" t="str">
        <f t="shared" si="60"/>
        <v/>
      </c>
      <c r="AH94" s="48" t="str">
        <f t="shared" si="61"/>
        <v/>
      </c>
      <c r="AI94" s="48" t="str">
        <f t="shared" si="62"/>
        <v/>
      </c>
      <c r="AJ94" s="49" t="str">
        <f t="shared" si="67"/>
        <v/>
      </c>
      <c r="AK94" s="49" t="str">
        <f t="shared" si="63"/>
        <v/>
      </c>
      <c r="AL94" s="49" t="str">
        <f t="shared" si="64"/>
        <v/>
      </c>
      <c r="AM94" s="49" t="str">
        <f t="shared" si="65"/>
        <v/>
      </c>
      <c r="BB94" s="8"/>
      <c r="BC94" s="8"/>
      <c r="BD94" s="8"/>
    </row>
    <row r="95" spans="1:56" ht="12.75" customHeight="1" thickBot="1" x14ac:dyDescent="0.25">
      <c r="A95" s="82">
        <v>41925</v>
      </c>
      <c r="B95" s="81" t="s">
        <v>1</v>
      </c>
      <c r="C95" s="81" t="s">
        <v>0</v>
      </c>
      <c r="D95" s="81" t="s">
        <v>24</v>
      </c>
      <c r="E95" s="81" t="s">
        <v>24</v>
      </c>
      <c r="F95" s="81" t="s">
        <v>24</v>
      </c>
      <c r="G95" s="81" t="s">
        <v>24</v>
      </c>
      <c r="H95" s="67">
        <f t="shared" si="39"/>
        <v>1</v>
      </c>
      <c r="I95" s="67">
        <f t="shared" si="40"/>
        <v>10</v>
      </c>
      <c r="J95" s="67">
        <f t="shared" si="41"/>
        <v>2014</v>
      </c>
      <c r="K95" s="2" t="str">
        <f t="shared" si="36"/>
        <v>Fall</v>
      </c>
      <c r="L95" s="3" t="str">
        <f t="shared" si="37"/>
        <v/>
      </c>
      <c r="M95" s="3" t="str">
        <f t="shared" si="38"/>
        <v/>
      </c>
      <c r="N95" s="3" t="str">
        <f t="shared" si="42"/>
        <v/>
      </c>
      <c r="O95" s="3" t="str">
        <f t="shared" si="43"/>
        <v/>
      </c>
      <c r="P95" s="4" t="str">
        <f t="shared" si="44"/>
        <v>NS</v>
      </c>
      <c r="Q95" s="4" t="str">
        <f t="shared" si="45"/>
        <v>NS</v>
      </c>
      <c r="R95" s="4" t="str">
        <f t="shared" si="46"/>
        <v>NS</v>
      </c>
      <c r="S95" s="4" t="str">
        <f t="shared" si="47"/>
        <v>NS</v>
      </c>
      <c r="T95" s="5" t="str">
        <f t="shared" si="48"/>
        <v/>
      </c>
      <c r="U95" s="5" t="str">
        <f t="shared" si="49"/>
        <v/>
      </c>
      <c r="V95" s="5" t="str">
        <f t="shared" si="50"/>
        <v/>
      </c>
      <c r="W95" s="5" t="str">
        <f t="shared" si="51"/>
        <v/>
      </c>
      <c r="X95" s="6" t="str">
        <f t="shared" si="52"/>
        <v/>
      </c>
      <c r="Y95" s="6" t="str">
        <f t="shared" si="53"/>
        <v/>
      </c>
      <c r="Z95" s="6" t="str">
        <f t="shared" si="54"/>
        <v/>
      </c>
      <c r="AA95" s="6" t="str">
        <f t="shared" si="55"/>
        <v/>
      </c>
      <c r="AB95" s="7" t="str">
        <f t="shared" si="56"/>
        <v/>
      </c>
      <c r="AC95" s="7" t="str">
        <f t="shared" si="57"/>
        <v/>
      </c>
      <c r="AD95" s="7" t="str">
        <f t="shared" si="58"/>
        <v/>
      </c>
      <c r="AE95" s="7" t="str">
        <f t="shared" si="59"/>
        <v/>
      </c>
      <c r="AF95" s="48" t="str">
        <f t="shared" si="66"/>
        <v/>
      </c>
      <c r="AG95" s="48" t="str">
        <f t="shared" si="60"/>
        <v/>
      </c>
      <c r="AH95" s="48" t="str">
        <f t="shared" si="61"/>
        <v/>
      </c>
      <c r="AI95" s="48" t="str">
        <f t="shared" si="62"/>
        <v/>
      </c>
      <c r="AJ95" s="49" t="str">
        <f t="shared" si="67"/>
        <v/>
      </c>
      <c r="AK95" s="49" t="str">
        <f t="shared" si="63"/>
        <v/>
      </c>
      <c r="AL95" s="49" t="str">
        <f t="shared" si="64"/>
        <v/>
      </c>
      <c r="AM95" s="49" t="str">
        <f t="shared" si="65"/>
        <v/>
      </c>
      <c r="BB95" s="8"/>
      <c r="BC95" s="8"/>
      <c r="BD95" s="8"/>
    </row>
    <row r="96" spans="1:56" ht="12.75" customHeight="1" thickBot="1" x14ac:dyDescent="0.25">
      <c r="A96" s="82">
        <v>41906</v>
      </c>
      <c r="B96" s="81" t="s">
        <v>1</v>
      </c>
      <c r="C96" s="81" t="s">
        <v>0</v>
      </c>
      <c r="D96" s="81">
        <v>962</v>
      </c>
      <c r="E96" s="81">
        <v>7.25</v>
      </c>
      <c r="F96" s="81">
        <v>13.5</v>
      </c>
      <c r="G96" s="81">
        <v>6</v>
      </c>
      <c r="H96" s="67">
        <f t="shared" si="39"/>
        <v>1</v>
      </c>
      <c r="I96" s="67">
        <f t="shared" si="40"/>
        <v>9</v>
      </c>
      <c r="J96" s="67">
        <f t="shared" si="41"/>
        <v>2014</v>
      </c>
      <c r="K96" s="2" t="str">
        <f t="shared" si="36"/>
        <v>Fall</v>
      </c>
      <c r="L96" s="3" t="str">
        <f t="shared" si="37"/>
        <v/>
      </c>
      <c r="M96" s="3" t="str">
        <f t="shared" si="38"/>
        <v/>
      </c>
      <c r="N96" s="3" t="str">
        <f t="shared" si="42"/>
        <v/>
      </c>
      <c r="O96" s="3" t="str">
        <f t="shared" si="43"/>
        <v/>
      </c>
      <c r="P96" s="4">
        <f t="shared" si="44"/>
        <v>962</v>
      </c>
      <c r="Q96" s="4">
        <f t="shared" si="45"/>
        <v>7.25</v>
      </c>
      <c r="R96" s="4">
        <f t="shared" si="46"/>
        <v>13.5</v>
      </c>
      <c r="S96" s="4">
        <f t="shared" si="47"/>
        <v>6</v>
      </c>
      <c r="T96" s="5" t="str">
        <f t="shared" si="48"/>
        <v/>
      </c>
      <c r="U96" s="5" t="str">
        <f t="shared" si="49"/>
        <v/>
      </c>
      <c r="V96" s="5" t="str">
        <f t="shared" si="50"/>
        <v/>
      </c>
      <c r="W96" s="5" t="str">
        <f t="shared" si="51"/>
        <v/>
      </c>
      <c r="X96" s="6" t="str">
        <f t="shared" si="52"/>
        <v/>
      </c>
      <c r="Y96" s="6" t="str">
        <f t="shared" si="53"/>
        <v/>
      </c>
      <c r="Z96" s="6" t="str">
        <f t="shared" si="54"/>
        <v/>
      </c>
      <c r="AA96" s="6" t="str">
        <f t="shared" si="55"/>
        <v/>
      </c>
      <c r="AB96" s="7" t="str">
        <f t="shared" si="56"/>
        <v/>
      </c>
      <c r="AC96" s="7" t="str">
        <f t="shared" si="57"/>
        <v/>
      </c>
      <c r="AD96" s="7" t="str">
        <f t="shared" si="58"/>
        <v/>
      </c>
      <c r="AE96" s="7" t="str">
        <f t="shared" si="59"/>
        <v/>
      </c>
      <c r="AF96" s="48" t="str">
        <f t="shared" si="66"/>
        <v/>
      </c>
      <c r="AG96" s="48" t="str">
        <f t="shared" si="60"/>
        <v/>
      </c>
      <c r="AH96" s="48" t="str">
        <f t="shared" si="61"/>
        <v/>
      </c>
      <c r="AI96" s="48" t="str">
        <f t="shared" si="62"/>
        <v/>
      </c>
      <c r="AJ96" s="49" t="str">
        <f t="shared" si="67"/>
        <v/>
      </c>
      <c r="AK96" s="49" t="str">
        <f t="shared" si="63"/>
        <v/>
      </c>
      <c r="AL96" s="49" t="str">
        <f t="shared" si="64"/>
        <v/>
      </c>
      <c r="AM96" s="49" t="str">
        <f t="shared" si="65"/>
        <v/>
      </c>
      <c r="BB96" s="8"/>
      <c r="BC96" s="8"/>
      <c r="BD96" s="8"/>
    </row>
    <row r="97" spans="1:56" ht="12.75" customHeight="1" thickBot="1" x14ac:dyDescent="0.25">
      <c r="A97" s="82">
        <v>41850</v>
      </c>
      <c r="B97" s="81" t="s">
        <v>1</v>
      </c>
      <c r="C97" s="81" t="s">
        <v>0</v>
      </c>
      <c r="D97" s="81" t="s">
        <v>24</v>
      </c>
      <c r="E97" s="81" t="s">
        <v>24</v>
      </c>
      <c r="F97" s="81" t="s">
        <v>24</v>
      </c>
      <c r="G97" s="81">
        <v>1.74</v>
      </c>
      <c r="H97" s="67">
        <f t="shared" si="39"/>
        <v>1</v>
      </c>
      <c r="I97" s="67">
        <f t="shared" si="40"/>
        <v>7</v>
      </c>
      <c r="J97" s="67">
        <f t="shared" si="41"/>
        <v>2014</v>
      </c>
      <c r="K97" s="2" t="str">
        <f t="shared" si="36"/>
        <v>Summer</v>
      </c>
      <c r="L97" s="3" t="str">
        <f t="shared" si="37"/>
        <v/>
      </c>
      <c r="M97" s="3" t="str">
        <f t="shared" si="38"/>
        <v/>
      </c>
      <c r="N97" s="3" t="str">
        <f t="shared" si="42"/>
        <v/>
      </c>
      <c r="O97" s="3" t="str">
        <f t="shared" si="43"/>
        <v/>
      </c>
      <c r="P97" s="4" t="str">
        <f t="shared" si="44"/>
        <v>NS</v>
      </c>
      <c r="Q97" s="4" t="str">
        <f t="shared" si="45"/>
        <v>NS</v>
      </c>
      <c r="R97" s="4" t="str">
        <f t="shared" si="46"/>
        <v>NS</v>
      </c>
      <c r="S97" s="4">
        <f t="shared" si="47"/>
        <v>1.74</v>
      </c>
      <c r="T97" s="5" t="str">
        <f t="shared" si="48"/>
        <v/>
      </c>
      <c r="U97" s="5" t="str">
        <f t="shared" si="49"/>
        <v/>
      </c>
      <c r="V97" s="5" t="str">
        <f t="shared" si="50"/>
        <v/>
      </c>
      <c r="W97" s="5" t="str">
        <f t="shared" si="51"/>
        <v/>
      </c>
      <c r="X97" s="6" t="str">
        <f t="shared" si="52"/>
        <v/>
      </c>
      <c r="Y97" s="6" t="str">
        <f t="shared" si="53"/>
        <v/>
      </c>
      <c r="Z97" s="6" t="str">
        <f t="shared" si="54"/>
        <v/>
      </c>
      <c r="AA97" s="6" t="str">
        <f t="shared" si="55"/>
        <v/>
      </c>
      <c r="AB97" s="7" t="str">
        <f t="shared" si="56"/>
        <v/>
      </c>
      <c r="AC97" s="7" t="str">
        <f t="shared" si="57"/>
        <v/>
      </c>
      <c r="AD97" s="7" t="str">
        <f t="shared" si="58"/>
        <v/>
      </c>
      <c r="AE97" s="7" t="str">
        <f t="shared" si="59"/>
        <v/>
      </c>
      <c r="AF97" s="48" t="str">
        <f t="shared" si="66"/>
        <v/>
      </c>
      <c r="AG97" s="48" t="str">
        <f t="shared" si="60"/>
        <v/>
      </c>
      <c r="AH97" s="48" t="str">
        <f t="shared" si="61"/>
        <v/>
      </c>
      <c r="AI97" s="48" t="str">
        <f t="shared" si="62"/>
        <v/>
      </c>
      <c r="AJ97" s="49" t="str">
        <f t="shared" si="67"/>
        <v/>
      </c>
      <c r="AK97" s="49" t="str">
        <f t="shared" si="63"/>
        <v/>
      </c>
      <c r="AL97" s="49" t="str">
        <f t="shared" si="64"/>
        <v/>
      </c>
      <c r="AM97" s="49" t="str">
        <f t="shared" si="65"/>
        <v/>
      </c>
      <c r="BB97" s="8"/>
      <c r="BC97" s="8"/>
      <c r="BD97" s="8"/>
    </row>
    <row r="98" spans="1:56" ht="12.75" customHeight="1" thickBot="1" x14ac:dyDescent="0.25">
      <c r="A98" s="82">
        <v>41849</v>
      </c>
      <c r="B98" s="81" t="s">
        <v>1</v>
      </c>
      <c r="C98" s="81" t="s">
        <v>0</v>
      </c>
      <c r="D98" s="81">
        <v>1605</v>
      </c>
      <c r="E98" s="81">
        <v>5.7</v>
      </c>
      <c r="F98" s="81">
        <v>16.899999999999999</v>
      </c>
      <c r="G98" s="81" t="s">
        <v>24</v>
      </c>
      <c r="H98" s="67">
        <f t="shared" si="39"/>
        <v>1</v>
      </c>
      <c r="I98" s="67">
        <f t="shared" si="40"/>
        <v>7</v>
      </c>
      <c r="J98" s="67">
        <f t="shared" si="41"/>
        <v>2014</v>
      </c>
      <c r="K98" s="2" t="str">
        <f t="shared" si="36"/>
        <v>Summer</v>
      </c>
      <c r="L98" s="3" t="str">
        <f t="shared" si="37"/>
        <v/>
      </c>
      <c r="M98" s="3" t="str">
        <f t="shared" si="38"/>
        <v/>
      </c>
      <c r="N98" s="3" t="str">
        <f t="shared" si="42"/>
        <v/>
      </c>
      <c r="O98" s="3" t="str">
        <f t="shared" si="43"/>
        <v/>
      </c>
      <c r="P98" s="4">
        <f t="shared" si="44"/>
        <v>1605</v>
      </c>
      <c r="Q98" s="4">
        <f t="shared" si="45"/>
        <v>5.7</v>
      </c>
      <c r="R98" s="4">
        <f t="shared" si="46"/>
        <v>16.899999999999999</v>
      </c>
      <c r="S98" s="4" t="str">
        <f t="shared" si="47"/>
        <v>NS</v>
      </c>
      <c r="T98" s="5" t="str">
        <f t="shared" si="48"/>
        <v/>
      </c>
      <c r="U98" s="5" t="str">
        <f t="shared" si="49"/>
        <v/>
      </c>
      <c r="V98" s="5" t="str">
        <f t="shared" si="50"/>
        <v/>
      </c>
      <c r="W98" s="5" t="str">
        <f t="shared" si="51"/>
        <v/>
      </c>
      <c r="X98" s="6" t="str">
        <f t="shared" si="52"/>
        <v/>
      </c>
      <c r="Y98" s="6" t="str">
        <f t="shared" si="53"/>
        <v/>
      </c>
      <c r="Z98" s="6" t="str">
        <f t="shared" si="54"/>
        <v/>
      </c>
      <c r="AA98" s="6" t="str">
        <f t="shared" si="55"/>
        <v/>
      </c>
      <c r="AB98" s="7" t="str">
        <f t="shared" si="56"/>
        <v/>
      </c>
      <c r="AC98" s="7" t="str">
        <f t="shared" si="57"/>
        <v/>
      </c>
      <c r="AD98" s="7" t="str">
        <f t="shared" si="58"/>
        <v/>
      </c>
      <c r="AE98" s="7" t="str">
        <f t="shared" si="59"/>
        <v/>
      </c>
      <c r="AF98" s="48" t="str">
        <f t="shared" si="66"/>
        <v/>
      </c>
      <c r="AG98" s="48" t="str">
        <f t="shared" si="60"/>
        <v/>
      </c>
      <c r="AH98" s="48" t="str">
        <f t="shared" si="61"/>
        <v/>
      </c>
      <c r="AI98" s="48" t="str">
        <f t="shared" si="62"/>
        <v/>
      </c>
      <c r="AJ98" s="49" t="str">
        <f t="shared" si="67"/>
        <v/>
      </c>
      <c r="AK98" s="49" t="str">
        <f t="shared" si="63"/>
        <v/>
      </c>
      <c r="AL98" s="49" t="str">
        <f t="shared" si="64"/>
        <v/>
      </c>
      <c r="AM98" s="49" t="str">
        <f t="shared" si="65"/>
        <v/>
      </c>
      <c r="BB98" s="8"/>
      <c r="BC98" s="8"/>
      <c r="BD98" s="8"/>
    </row>
    <row r="99" spans="1:56" ht="12.75" customHeight="1" thickBot="1" x14ac:dyDescent="0.25">
      <c r="A99" s="82">
        <v>41838</v>
      </c>
      <c r="B99" s="81" t="s">
        <v>1</v>
      </c>
      <c r="C99" s="81" t="s">
        <v>0</v>
      </c>
      <c r="D99" s="81" t="s">
        <v>24</v>
      </c>
      <c r="E99" s="81" t="s">
        <v>24</v>
      </c>
      <c r="F99" s="81" t="s">
        <v>24</v>
      </c>
      <c r="G99" s="81" t="s">
        <v>24</v>
      </c>
      <c r="H99" s="67">
        <f t="shared" si="39"/>
        <v>1</v>
      </c>
      <c r="I99" s="67">
        <f t="shared" si="40"/>
        <v>7</v>
      </c>
      <c r="J99" s="67">
        <f t="shared" si="41"/>
        <v>2014</v>
      </c>
      <c r="K99" s="2" t="str">
        <f t="shared" si="36"/>
        <v>Summer</v>
      </c>
      <c r="L99" s="3" t="str">
        <f t="shared" si="37"/>
        <v/>
      </c>
      <c r="M99" s="3" t="str">
        <f t="shared" si="38"/>
        <v/>
      </c>
      <c r="N99" s="3" t="str">
        <f t="shared" si="42"/>
        <v/>
      </c>
      <c r="O99" s="3" t="str">
        <f t="shared" si="43"/>
        <v/>
      </c>
      <c r="P99" s="4" t="str">
        <f t="shared" si="44"/>
        <v>NS</v>
      </c>
      <c r="Q99" s="4" t="str">
        <f t="shared" si="45"/>
        <v>NS</v>
      </c>
      <c r="R99" s="4" t="str">
        <f t="shared" si="46"/>
        <v>NS</v>
      </c>
      <c r="S99" s="4" t="str">
        <f t="shared" si="47"/>
        <v>NS</v>
      </c>
      <c r="T99" s="5" t="str">
        <f t="shared" si="48"/>
        <v/>
      </c>
      <c r="U99" s="5" t="str">
        <f t="shared" si="49"/>
        <v/>
      </c>
      <c r="V99" s="5" t="str">
        <f t="shared" si="50"/>
        <v/>
      </c>
      <c r="W99" s="5" t="str">
        <f t="shared" si="51"/>
        <v/>
      </c>
      <c r="X99" s="6" t="str">
        <f t="shared" si="52"/>
        <v/>
      </c>
      <c r="Y99" s="6" t="str">
        <f t="shared" si="53"/>
        <v/>
      </c>
      <c r="Z99" s="6" t="str">
        <f t="shared" si="54"/>
        <v/>
      </c>
      <c r="AA99" s="6" t="str">
        <f t="shared" si="55"/>
        <v/>
      </c>
      <c r="AB99" s="7" t="str">
        <f t="shared" si="56"/>
        <v/>
      </c>
      <c r="AC99" s="7" t="str">
        <f t="shared" si="57"/>
        <v/>
      </c>
      <c r="AD99" s="7" t="str">
        <f t="shared" si="58"/>
        <v/>
      </c>
      <c r="AE99" s="7" t="str">
        <f t="shared" si="59"/>
        <v/>
      </c>
      <c r="AF99" s="48" t="str">
        <f t="shared" si="66"/>
        <v/>
      </c>
      <c r="AG99" s="48" t="str">
        <f t="shared" si="60"/>
        <v/>
      </c>
      <c r="AH99" s="48" t="str">
        <f t="shared" si="61"/>
        <v/>
      </c>
      <c r="AI99" s="48" t="str">
        <f t="shared" si="62"/>
        <v/>
      </c>
      <c r="AJ99" s="49" t="str">
        <f t="shared" si="67"/>
        <v/>
      </c>
      <c r="AK99" s="49" t="str">
        <f t="shared" si="63"/>
        <v/>
      </c>
      <c r="AL99" s="49" t="str">
        <f t="shared" si="64"/>
        <v/>
      </c>
      <c r="AM99" s="49" t="str">
        <f t="shared" si="65"/>
        <v/>
      </c>
      <c r="BB99" s="8"/>
      <c r="BC99" s="8"/>
      <c r="BD99" s="8"/>
    </row>
    <row r="100" spans="1:56" ht="12.75" customHeight="1" thickBot="1" x14ac:dyDescent="0.25">
      <c r="A100" s="82">
        <v>41765</v>
      </c>
      <c r="B100" s="81" t="s">
        <v>1</v>
      </c>
      <c r="C100" s="81" t="s">
        <v>0</v>
      </c>
      <c r="D100" s="81" t="s">
        <v>24</v>
      </c>
      <c r="E100" s="81" t="s">
        <v>24</v>
      </c>
      <c r="F100" s="81" t="s">
        <v>24</v>
      </c>
      <c r="G100" s="81" t="s">
        <v>24</v>
      </c>
      <c r="H100" s="67">
        <f t="shared" si="39"/>
        <v>1</v>
      </c>
      <c r="I100" s="67">
        <f t="shared" si="40"/>
        <v>5</v>
      </c>
      <c r="J100" s="67">
        <f t="shared" si="41"/>
        <v>2014</v>
      </c>
      <c r="K100" s="2" t="str">
        <f t="shared" si="36"/>
        <v>Spring</v>
      </c>
      <c r="L100" s="3" t="str">
        <f t="shared" si="37"/>
        <v/>
      </c>
      <c r="M100" s="3" t="str">
        <f t="shared" si="38"/>
        <v/>
      </c>
      <c r="N100" s="3" t="str">
        <f t="shared" si="42"/>
        <v/>
      </c>
      <c r="O100" s="3" t="str">
        <f t="shared" si="43"/>
        <v/>
      </c>
      <c r="P100" s="4" t="str">
        <f t="shared" si="44"/>
        <v>NS</v>
      </c>
      <c r="Q100" s="4" t="str">
        <f t="shared" si="45"/>
        <v>NS</v>
      </c>
      <c r="R100" s="4" t="str">
        <f t="shared" si="46"/>
        <v>NS</v>
      </c>
      <c r="S100" s="4" t="str">
        <f t="shared" si="47"/>
        <v>NS</v>
      </c>
      <c r="T100" s="5" t="str">
        <f t="shared" si="48"/>
        <v/>
      </c>
      <c r="U100" s="5" t="str">
        <f t="shared" si="49"/>
        <v/>
      </c>
      <c r="V100" s="5" t="str">
        <f t="shared" si="50"/>
        <v/>
      </c>
      <c r="W100" s="5" t="str">
        <f t="shared" si="51"/>
        <v/>
      </c>
      <c r="X100" s="6" t="str">
        <f t="shared" si="52"/>
        <v/>
      </c>
      <c r="Y100" s="6" t="str">
        <f t="shared" si="53"/>
        <v/>
      </c>
      <c r="Z100" s="6" t="str">
        <f t="shared" si="54"/>
        <v/>
      </c>
      <c r="AA100" s="6" t="str">
        <f t="shared" si="55"/>
        <v/>
      </c>
      <c r="AB100" s="7" t="str">
        <f t="shared" si="56"/>
        <v/>
      </c>
      <c r="AC100" s="7" t="str">
        <f t="shared" si="57"/>
        <v/>
      </c>
      <c r="AD100" s="7" t="str">
        <f t="shared" si="58"/>
        <v/>
      </c>
      <c r="AE100" s="7" t="str">
        <f t="shared" si="59"/>
        <v/>
      </c>
      <c r="AF100" s="48" t="str">
        <f t="shared" si="66"/>
        <v/>
      </c>
      <c r="AG100" s="48" t="str">
        <f t="shared" si="60"/>
        <v/>
      </c>
      <c r="AH100" s="48" t="str">
        <f t="shared" si="61"/>
        <v/>
      </c>
      <c r="AI100" s="48" t="str">
        <f t="shared" si="62"/>
        <v/>
      </c>
      <c r="AJ100" s="49" t="str">
        <f t="shared" si="67"/>
        <v/>
      </c>
      <c r="AK100" s="49" t="str">
        <f t="shared" si="63"/>
        <v/>
      </c>
      <c r="AL100" s="49" t="str">
        <f t="shared" si="64"/>
        <v/>
      </c>
      <c r="AM100" s="49" t="str">
        <f t="shared" si="65"/>
        <v/>
      </c>
      <c r="BB100" s="8"/>
      <c r="BC100" s="8"/>
      <c r="BD100" s="8"/>
    </row>
    <row r="101" spans="1:56" ht="12.75" customHeight="1" thickBot="1" x14ac:dyDescent="0.25">
      <c r="A101" s="82">
        <v>41553</v>
      </c>
      <c r="B101" s="81" t="s">
        <v>1</v>
      </c>
      <c r="C101" s="81" t="s">
        <v>0</v>
      </c>
      <c r="D101" s="81" t="s">
        <v>3</v>
      </c>
      <c r="E101" s="81" t="s">
        <v>3</v>
      </c>
      <c r="F101" s="81" t="s">
        <v>3</v>
      </c>
      <c r="G101" s="81" t="s">
        <v>3</v>
      </c>
      <c r="H101" s="67">
        <f t="shared" si="39"/>
        <v>1</v>
      </c>
      <c r="I101" s="67">
        <f t="shared" si="40"/>
        <v>10</v>
      </c>
      <c r="J101" s="67">
        <f t="shared" si="41"/>
        <v>2013</v>
      </c>
      <c r="K101" s="2" t="str">
        <f t="shared" si="36"/>
        <v>Fall</v>
      </c>
      <c r="L101" s="3" t="str">
        <f t="shared" si="37"/>
        <v/>
      </c>
      <c r="M101" s="3" t="str">
        <f t="shared" si="38"/>
        <v/>
      </c>
      <c r="N101" s="3" t="str">
        <f t="shared" si="42"/>
        <v/>
      </c>
      <c r="O101" s="3" t="str">
        <f t="shared" si="43"/>
        <v/>
      </c>
      <c r="P101" s="4" t="str">
        <f t="shared" si="44"/>
        <v>ns</v>
      </c>
      <c r="Q101" s="4" t="str">
        <f t="shared" si="45"/>
        <v>ns</v>
      </c>
      <c r="R101" s="4" t="str">
        <f t="shared" si="46"/>
        <v>ns</v>
      </c>
      <c r="S101" s="4" t="str">
        <f t="shared" si="47"/>
        <v>ns</v>
      </c>
      <c r="T101" s="5" t="str">
        <f t="shared" si="48"/>
        <v/>
      </c>
      <c r="U101" s="5" t="str">
        <f t="shared" si="49"/>
        <v/>
      </c>
      <c r="V101" s="5" t="str">
        <f t="shared" si="50"/>
        <v/>
      </c>
      <c r="W101" s="5" t="str">
        <f t="shared" si="51"/>
        <v/>
      </c>
      <c r="X101" s="6" t="str">
        <f t="shared" si="52"/>
        <v/>
      </c>
      <c r="Y101" s="6" t="str">
        <f t="shared" si="53"/>
        <v/>
      </c>
      <c r="Z101" s="6" t="str">
        <f t="shared" si="54"/>
        <v/>
      </c>
      <c r="AA101" s="6" t="str">
        <f t="shared" si="55"/>
        <v/>
      </c>
      <c r="AB101" s="7" t="str">
        <f t="shared" si="56"/>
        <v/>
      </c>
      <c r="AC101" s="7" t="str">
        <f t="shared" si="57"/>
        <v/>
      </c>
      <c r="AD101" s="7" t="str">
        <f t="shared" si="58"/>
        <v/>
      </c>
      <c r="AE101" s="7" t="str">
        <f t="shared" si="59"/>
        <v/>
      </c>
      <c r="AF101" s="48" t="str">
        <f t="shared" si="66"/>
        <v/>
      </c>
      <c r="AG101" s="48" t="str">
        <f t="shared" si="60"/>
        <v/>
      </c>
      <c r="AH101" s="48" t="str">
        <f t="shared" si="61"/>
        <v/>
      </c>
      <c r="AI101" s="48" t="str">
        <f t="shared" si="62"/>
        <v/>
      </c>
      <c r="AJ101" s="49" t="str">
        <f t="shared" si="67"/>
        <v/>
      </c>
      <c r="AK101" s="49" t="str">
        <f t="shared" si="63"/>
        <v/>
      </c>
      <c r="AL101" s="49" t="str">
        <f t="shared" si="64"/>
        <v/>
      </c>
      <c r="AM101" s="49" t="str">
        <f t="shared" si="65"/>
        <v/>
      </c>
      <c r="BB101" s="8"/>
      <c r="BC101" s="8"/>
      <c r="BD101" s="8"/>
    </row>
    <row r="102" spans="1:56" ht="12.75" customHeight="1" thickBot="1" x14ac:dyDescent="0.25">
      <c r="A102" s="82">
        <v>41535</v>
      </c>
      <c r="B102" s="81" t="s">
        <v>1</v>
      </c>
      <c r="C102" s="81" t="s">
        <v>0</v>
      </c>
      <c r="D102" s="81">
        <v>1397</v>
      </c>
      <c r="E102" s="81">
        <v>7.78</v>
      </c>
      <c r="F102" s="81">
        <v>13.7</v>
      </c>
      <c r="G102" s="81">
        <v>1.1000000000000001</v>
      </c>
      <c r="H102" s="67">
        <f t="shared" si="39"/>
        <v>1</v>
      </c>
      <c r="I102" s="67">
        <f t="shared" si="40"/>
        <v>9</v>
      </c>
      <c r="J102" s="67">
        <f t="shared" si="41"/>
        <v>2013</v>
      </c>
      <c r="K102" s="2" t="str">
        <f t="shared" si="36"/>
        <v>Fall</v>
      </c>
      <c r="L102" s="3" t="str">
        <f t="shared" si="37"/>
        <v/>
      </c>
      <c r="M102" s="3" t="str">
        <f t="shared" si="38"/>
        <v/>
      </c>
      <c r="N102" s="3" t="str">
        <f t="shared" si="42"/>
        <v/>
      </c>
      <c r="O102" s="3" t="str">
        <f t="shared" si="43"/>
        <v/>
      </c>
      <c r="P102" s="4">
        <f t="shared" si="44"/>
        <v>1397</v>
      </c>
      <c r="Q102" s="4">
        <f t="shared" si="45"/>
        <v>7.78</v>
      </c>
      <c r="R102" s="4">
        <f t="shared" si="46"/>
        <v>13.7</v>
      </c>
      <c r="S102" s="4">
        <f t="shared" si="47"/>
        <v>1.1000000000000001</v>
      </c>
      <c r="T102" s="5" t="str">
        <f t="shared" si="48"/>
        <v/>
      </c>
      <c r="U102" s="5" t="str">
        <f t="shared" si="49"/>
        <v/>
      </c>
      <c r="V102" s="5" t="str">
        <f t="shared" si="50"/>
        <v/>
      </c>
      <c r="W102" s="5" t="str">
        <f t="shared" si="51"/>
        <v/>
      </c>
      <c r="X102" s="6" t="str">
        <f t="shared" si="52"/>
        <v/>
      </c>
      <c r="Y102" s="6" t="str">
        <f t="shared" si="53"/>
        <v/>
      </c>
      <c r="Z102" s="6" t="str">
        <f t="shared" si="54"/>
        <v/>
      </c>
      <c r="AA102" s="6" t="str">
        <f t="shared" si="55"/>
        <v/>
      </c>
      <c r="AB102" s="7" t="str">
        <f t="shared" si="56"/>
        <v/>
      </c>
      <c r="AC102" s="7" t="str">
        <f t="shared" si="57"/>
        <v/>
      </c>
      <c r="AD102" s="7" t="str">
        <f t="shared" si="58"/>
        <v/>
      </c>
      <c r="AE102" s="7" t="str">
        <f t="shared" si="59"/>
        <v/>
      </c>
      <c r="AF102" s="48" t="str">
        <f t="shared" si="66"/>
        <v/>
      </c>
      <c r="AG102" s="48" t="str">
        <f t="shared" si="60"/>
        <v/>
      </c>
      <c r="AH102" s="48" t="str">
        <f t="shared" si="61"/>
        <v/>
      </c>
      <c r="AI102" s="48" t="str">
        <f t="shared" si="62"/>
        <v/>
      </c>
      <c r="AJ102" s="49" t="str">
        <f t="shared" si="67"/>
        <v/>
      </c>
      <c r="AK102" s="49" t="str">
        <f t="shared" si="63"/>
        <v/>
      </c>
      <c r="AL102" s="49" t="str">
        <f t="shared" si="64"/>
        <v/>
      </c>
      <c r="AM102" s="49" t="str">
        <f t="shared" si="65"/>
        <v/>
      </c>
      <c r="BB102" s="8"/>
      <c r="BC102" s="8"/>
      <c r="BD102" s="8"/>
    </row>
    <row r="103" spans="1:56" ht="12.75" customHeight="1" thickBot="1" x14ac:dyDescent="0.25">
      <c r="A103" s="82">
        <v>41402</v>
      </c>
      <c r="B103" s="81" t="s">
        <v>1</v>
      </c>
      <c r="C103" s="81" t="s">
        <v>0</v>
      </c>
      <c r="D103" s="81">
        <v>1104</v>
      </c>
      <c r="E103" s="81">
        <v>14.25</v>
      </c>
      <c r="F103" s="81">
        <v>18.350000000000001</v>
      </c>
      <c r="G103" s="81">
        <v>8.4</v>
      </c>
      <c r="H103" s="67">
        <f t="shared" si="39"/>
        <v>1</v>
      </c>
      <c r="I103" s="67">
        <f t="shared" si="40"/>
        <v>5</v>
      </c>
      <c r="J103" s="67">
        <f t="shared" si="41"/>
        <v>2013</v>
      </c>
      <c r="K103" s="2" t="str">
        <f t="shared" si="36"/>
        <v>Spring</v>
      </c>
      <c r="L103" s="3" t="str">
        <f t="shared" si="37"/>
        <v/>
      </c>
      <c r="M103" s="3" t="str">
        <f t="shared" si="38"/>
        <v/>
      </c>
      <c r="N103" s="3" t="str">
        <f t="shared" si="42"/>
        <v/>
      </c>
      <c r="O103" s="3" t="str">
        <f t="shared" si="43"/>
        <v/>
      </c>
      <c r="P103" s="4">
        <f t="shared" si="44"/>
        <v>1104</v>
      </c>
      <c r="Q103" s="4">
        <f t="shared" si="45"/>
        <v>14.25</v>
      </c>
      <c r="R103" s="4">
        <f t="shared" si="46"/>
        <v>18.350000000000001</v>
      </c>
      <c r="S103" s="4">
        <f t="shared" si="47"/>
        <v>8.4</v>
      </c>
      <c r="T103" s="5" t="str">
        <f t="shared" si="48"/>
        <v/>
      </c>
      <c r="U103" s="5" t="str">
        <f t="shared" si="49"/>
        <v/>
      </c>
      <c r="V103" s="5" t="str">
        <f t="shared" si="50"/>
        <v/>
      </c>
      <c r="W103" s="5" t="str">
        <f t="shared" si="51"/>
        <v/>
      </c>
      <c r="X103" s="6" t="str">
        <f t="shared" si="52"/>
        <v/>
      </c>
      <c r="Y103" s="6" t="str">
        <f t="shared" si="53"/>
        <v/>
      </c>
      <c r="Z103" s="6" t="str">
        <f t="shared" si="54"/>
        <v/>
      </c>
      <c r="AA103" s="6" t="str">
        <f t="shared" si="55"/>
        <v/>
      </c>
      <c r="AB103" s="7" t="str">
        <f t="shared" si="56"/>
        <v/>
      </c>
      <c r="AC103" s="7" t="str">
        <f t="shared" si="57"/>
        <v/>
      </c>
      <c r="AD103" s="7" t="str">
        <f t="shared" si="58"/>
        <v/>
      </c>
      <c r="AE103" s="7" t="str">
        <f t="shared" si="59"/>
        <v/>
      </c>
      <c r="AF103" s="48" t="str">
        <f t="shared" si="66"/>
        <v/>
      </c>
      <c r="AG103" s="48" t="str">
        <f t="shared" si="60"/>
        <v/>
      </c>
      <c r="AH103" s="48" t="str">
        <f t="shared" si="61"/>
        <v/>
      </c>
      <c r="AI103" s="48" t="str">
        <f t="shared" si="62"/>
        <v/>
      </c>
      <c r="AJ103" s="49" t="str">
        <f t="shared" si="67"/>
        <v/>
      </c>
      <c r="AK103" s="49" t="str">
        <f t="shared" si="63"/>
        <v/>
      </c>
      <c r="AL103" s="49" t="str">
        <f t="shared" si="64"/>
        <v/>
      </c>
      <c r="AM103" s="49" t="str">
        <f t="shared" si="65"/>
        <v/>
      </c>
      <c r="BB103" s="8"/>
      <c r="BC103" s="8"/>
      <c r="BD103" s="8"/>
    </row>
    <row r="104" spans="1:56" ht="12.75" customHeight="1" thickBot="1" x14ac:dyDescent="0.25">
      <c r="A104" s="82">
        <v>41193</v>
      </c>
      <c r="B104" s="81" t="s">
        <v>1</v>
      </c>
      <c r="C104" s="81" t="s">
        <v>0</v>
      </c>
      <c r="D104" s="81" t="s">
        <v>24</v>
      </c>
      <c r="E104" s="81" t="s">
        <v>24</v>
      </c>
      <c r="F104" s="81" t="s">
        <v>24</v>
      </c>
      <c r="G104" s="81" t="s">
        <v>24</v>
      </c>
      <c r="H104" s="67">
        <f t="shared" si="39"/>
        <v>1</v>
      </c>
      <c r="I104" s="67">
        <f t="shared" si="40"/>
        <v>10</v>
      </c>
      <c r="J104" s="67">
        <f t="shared" si="41"/>
        <v>2012</v>
      </c>
      <c r="K104" s="2" t="str">
        <f t="shared" si="36"/>
        <v>Fall</v>
      </c>
      <c r="L104" s="3" t="str">
        <f t="shared" si="37"/>
        <v/>
      </c>
      <c r="M104" s="3" t="str">
        <f t="shared" si="38"/>
        <v/>
      </c>
      <c r="N104" s="3" t="str">
        <f t="shared" si="42"/>
        <v/>
      </c>
      <c r="O104" s="3" t="str">
        <f t="shared" si="43"/>
        <v/>
      </c>
      <c r="P104" s="4" t="str">
        <f t="shared" si="44"/>
        <v>NS</v>
      </c>
      <c r="Q104" s="4" t="str">
        <f t="shared" si="45"/>
        <v>NS</v>
      </c>
      <c r="R104" s="4" t="str">
        <f t="shared" si="46"/>
        <v>NS</v>
      </c>
      <c r="S104" s="4" t="str">
        <f t="shared" si="47"/>
        <v>NS</v>
      </c>
      <c r="T104" s="5" t="str">
        <f t="shared" si="48"/>
        <v/>
      </c>
      <c r="U104" s="5" t="str">
        <f t="shared" si="49"/>
        <v/>
      </c>
      <c r="V104" s="5" t="str">
        <f t="shared" si="50"/>
        <v/>
      </c>
      <c r="W104" s="5" t="str">
        <f t="shared" si="51"/>
        <v/>
      </c>
      <c r="X104" s="6" t="str">
        <f t="shared" si="52"/>
        <v/>
      </c>
      <c r="Y104" s="6" t="str">
        <f t="shared" si="53"/>
        <v/>
      </c>
      <c r="Z104" s="6" t="str">
        <f t="shared" si="54"/>
        <v/>
      </c>
      <c r="AA104" s="6" t="str">
        <f t="shared" si="55"/>
        <v/>
      </c>
      <c r="AB104" s="7" t="str">
        <f t="shared" si="56"/>
        <v/>
      </c>
      <c r="AC104" s="7" t="str">
        <f t="shared" si="57"/>
        <v/>
      </c>
      <c r="AD104" s="7" t="str">
        <f t="shared" si="58"/>
        <v/>
      </c>
      <c r="AE104" s="7" t="str">
        <f t="shared" si="59"/>
        <v/>
      </c>
      <c r="AF104" s="48" t="str">
        <f t="shared" si="66"/>
        <v/>
      </c>
      <c r="AG104" s="48" t="str">
        <f t="shared" si="60"/>
        <v/>
      </c>
      <c r="AH104" s="48" t="str">
        <f t="shared" si="61"/>
        <v/>
      </c>
      <c r="AI104" s="48" t="str">
        <f t="shared" si="62"/>
        <v/>
      </c>
      <c r="AJ104" s="49" t="str">
        <f t="shared" si="67"/>
        <v/>
      </c>
      <c r="AK104" s="49" t="str">
        <f t="shared" si="63"/>
        <v/>
      </c>
      <c r="AL104" s="49" t="str">
        <f t="shared" si="64"/>
        <v/>
      </c>
      <c r="AM104" s="49" t="str">
        <f t="shared" si="65"/>
        <v/>
      </c>
      <c r="BB104" s="8"/>
      <c r="BC104" s="8"/>
      <c r="BD104" s="8"/>
    </row>
    <row r="105" spans="1:56" ht="12.75" customHeight="1" thickBot="1" x14ac:dyDescent="0.25">
      <c r="A105" s="82">
        <v>41183</v>
      </c>
      <c r="B105" s="81" t="s">
        <v>1</v>
      </c>
      <c r="C105" s="81" t="s">
        <v>0</v>
      </c>
      <c r="D105" s="81">
        <v>1689</v>
      </c>
      <c r="E105" s="81">
        <v>8.2799999999999994</v>
      </c>
      <c r="F105" s="81">
        <v>11.3</v>
      </c>
      <c r="G105" s="81">
        <v>0.4</v>
      </c>
      <c r="H105" s="67">
        <f t="shared" si="39"/>
        <v>1</v>
      </c>
      <c r="I105" s="67">
        <f t="shared" si="40"/>
        <v>10</v>
      </c>
      <c r="J105" s="67">
        <f t="shared" si="41"/>
        <v>2012</v>
      </c>
      <c r="K105" s="2" t="str">
        <f t="shared" si="36"/>
        <v>Fall</v>
      </c>
      <c r="L105" s="3" t="str">
        <f t="shared" si="37"/>
        <v/>
      </c>
      <c r="M105" s="3" t="str">
        <f t="shared" si="38"/>
        <v/>
      </c>
      <c r="N105" s="3" t="str">
        <f t="shared" si="42"/>
        <v/>
      </c>
      <c r="O105" s="3" t="str">
        <f t="shared" si="43"/>
        <v/>
      </c>
      <c r="P105" s="4">
        <f t="shared" si="44"/>
        <v>1689</v>
      </c>
      <c r="Q105" s="4">
        <f t="shared" si="45"/>
        <v>8.2799999999999994</v>
      </c>
      <c r="R105" s="4">
        <f t="shared" si="46"/>
        <v>11.3</v>
      </c>
      <c r="S105" s="4">
        <f t="shared" si="47"/>
        <v>0.4</v>
      </c>
      <c r="T105" s="5" t="str">
        <f t="shared" si="48"/>
        <v/>
      </c>
      <c r="U105" s="5" t="str">
        <f t="shared" si="49"/>
        <v/>
      </c>
      <c r="V105" s="5" t="str">
        <f t="shared" si="50"/>
        <v/>
      </c>
      <c r="W105" s="5" t="str">
        <f t="shared" si="51"/>
        <v/>
      </c>
      <c r="X105" s="6" t="str">
        <f t="shared" si="52"/>
        <v/>
      </c>
      <c r="Y105" s="6" t="str">
        <f t="shared" si="53"/>
        <v/>
      </c>
      <c r="Z105" s="6" t="str">
        <f t="shared" si="54"/>
        <v/>
      </c>
      <c r="AA105" s="6" t="str">
        <f t="shared" si="55"/>
        <v/>
      </c>
      <c r="AB105" s="7" t="str">
        <f t="shared" si="56"/>
        <v/>
      </c>
      <c r="AC105" s="7" t="str">
        <f t="shared" si="57"/>
        <v/>
      </c>
      <c r="AD105" s="7" t="str">
        <f t="shared" si="58"/>
        <v/>
      </c>
      <c r="AE105" s="7" t="str">
        <f t="shared" si="59"/>
        <v/>
      </c>
      <c r="AF105" s="48" t="str">
        <f t="shared" si="66"/>
        <v/>
      </c>
      <c r="AG105" s="48" t="str">
        <f t="shared" si="60"/>
        <v/>
      </c>
      <c r="AH105" s="48" t="str">
        <f t="shared" si="61"/>
        <v/>
      </c>
      <c r="AI105" s="48" t="str">
        <f t="shared" si="62"/>
        <v/>
      </c>
      <c r="AJ105" s="49" t="str">
        <f t="shared" si="67"/>
        <v/>
      </c>
      <c r="AK105" s="49" t="str">
        <f t="shared" si="63"/>
        <v/>
      </c>
      <c r="AL105" s="49" t="str">
        <f t="shared" si="64"/>
        <v/>
      </c>
      <c r="AM105" s="49" t="str">
        <f t="shared" si="65"/>
        <v/>
      </c>
      <c r="BB105" s="8"/>
      <c r="BC105" s="8"/>
      <c r="BD105" s="8"/>
    </row>
    <row r="106" spans="1:56" ht="12.75" customHeight="1" thickBot="1" x14ac:dyDescent="0.25">
      <c r="A106" s="82">
        <v>41110</v>
      </c>
      <c r="B106" s="81" t="s">
        <v>1</v>
      </c>
      <c r="C106" s="81" t="s">
        <v>0</v>
      </c>
      <c r="D106" s="81" t="s">
        <v>24</v>
      </c>
      <c r="E106" s="81" t="s">
        <v>24</v>
      </c>
      <c r="F106" s="81" t="s">
        <v>24</v>
      </c>
      <c r="G106" s="81" t="s">
        <v>24</v>
      </c>
      <c r="H106" s="67">
        <f t="shared" si="39"/>
        <v>1</v>
      </c>
      <c r="I106" s="67">
        <f t="shared" si="40"/>
        <v>7</v>
      </c>
      <c r="J106" s="67">
        <f t="shared" si="41"/>
        <v>2012</v>
      </c>
      <c r="K106" s="2" t="str">
        <f t="shared" si="36"/>
        <v>Summer</v>
      </c>
      <c r="L106" s="3" t="str">
        <f t="shared" si="37"/>
        <v/>
      </c>
      <c r="M106" s="3" t="str">
        <f t="shared" si="38"/>
        <v/>
      </c>
      <c r="N106" s="3" t="str">
        <f t="shared" si="42"/>
        <v/>
      </c>
      <c r="O106" s="3" t="str">
        <f t="shared" si="43"/>
        <v/>
      </c>
      <c r="P106" s="4" t="str">
        <f t="shared" si="44"/>
        <v>NS</v>
      </c>
      <c r="Q106" s="4" t="str">
        <f t="shared" si="45"/>
        <v>NS</v>
      </c>
      <c r="R106" s="4" t="str">
        <f t="shared" si="46"/>
        <v>NS</v>
      </c>
      <c r="S106" s="4" t="str">
        <f t="shared" si="47"/>
        <v>NS</v>
      </c>
      <c r="T106" s="5" t="str">
        <f t="shared" si="48"/>
        <v/>
      </c>
      <c r="U106" s="5" t="str">
        <f t="shared" si="49"/>
        <v/>
      </c>
      <c r="V106" s="5" t="str">
        <f t="shared" si="50"/>
        <v/>
      </c>
      <c r="W106" s="5" t="str">
        <f t="shared" si="51"/>
        <v/>
      </c>
      <c r="X106" s="6" t="str">
        <f t="shared" si="52"/>
        <v/>
      </c>
      <c r="Y106" s="6" t="str">
        <f t="shared" si="53"/>
        <v/>
      </c>
      <c r="Z106" s="6" t="str">
        <f t="shared" si="54"/>
        <v/>
      </c>
      <c r="AA106" s="6" t="str">
        <f t="shared" si="55"/>
        <v/>
      </c>
      <c r="AB106" s="7" t="str">
        <f t="shared" si="56"/>
        <v/>
      </c>
      <c r="AC106" s="7" t="str">
        <f t="shared" si="57"/>
        <v/>
      </c>
      <c r="AD106" s="7" t="str">
        <f t="shared" si="58"/>
        <v/>
      </c>
      <c r="AE106" s="7" t="str">
        <f t="shared" si="59"/>
        <v/>
      </c>
      <c r="AF106" s="48" t="str">
        <f t="shared" si="66"/>
        <v/>
      </c>
      <c r="AG106" s="48" t="str">
        <f t="shared" si="60"/>
        <v/>
      </c>
      <c r="AH106" s="48" t="str">
        <f t="shared" si="61"/>
        <v/>
      </c>
      <c r="AI106" s="48" t="str">
        <f t="shared" si="62"/>
        <v/>
      </c>
      <c r="AJ106" s="49" t="str">
        <f t="shared" si="67"/>
        <v/>
      </c>
      <c r="AK106" s="49" t="str">
        <f t="shared" si="63"/>
        <v/>
      </c>
      <c r="AL106" s="49" t="str">
        <f t="shared" si="64"/>
        <v/>
      </c>
      <c r="AM106" s="49" t="str">
        <f t="shared" si="65"/>
        <v/>
      </c>
      <c r="BB106" s="8"/>
      <c r="BC106" s="8"/>
      <c r="BD106" s="8"/>
    </row>
    <row r="107" spans="1:56" ht="12.75" customHeight="1" thickBot="1" x14ac:dyDescent="0.25">
      <c r="A107" s="82">
        <v>41040</v>
      </c>
      <c r="B107" s="81" t="s">
        <v>1</v>
      </c>
      <c r="C107" s="81" t="s">
        <v>0</v>
      </c>
      <c r="D107" s="81">
        <v>1086</v>
      </c>
      <c r="E107" s="81">
        <v>5.26</v>
      </c>
      <c r="F107" s="81">
        <v>12.76</v>
      </c>
      <c r="G107" s="81">
        <v>8.7899999999999991</v>
      </c>
      <c r="H107" s="67">
        <f t="shared" si="39"/>
        <v>1</v>
      </c>
      <c r="I107" s="67">
        <f t="shared" si="40"/>
        <v>5</v>
      </c>
      <c r="J107" s="67">
        <f t="shared" si="41"/>
        <v>2012</v>
      </c>
      <c r="K107" s="2" t="str">
        <f t="shared" si="36"/>
        <v>Spring</v>
      </c>
      <c r="L107" s="3" t="str">
        <f t="shared" si="37"/>
        <v/>
      </c>
      <c r="M107" s="3" t="str">
        <f t="shared" si="38"/>
        <v/>
      </c>
      <c r="N107" s="3" t="str">
        <f t="shared" si="42"/>
        <v/>
      </c>
      <c r="O107" s="3" t="str">
        <f t="shared" si="43"/>
        <v/>
      </c>
      <c r="P107" s="4">
        <f t="shared" si="44"/>
        <v>1086</v>
      </c>
      <c r="Q107" s="4">
        <f t="shared" si="45"/>
        <v>5.26</v>
      </c>
      <c r="R107" s="4">
        <f t="shared" si="46"/>
        <v>12.76</v>
      </c>
      <c r="S107" s="4">
        <f t="shared" si="47"/>
        <v>8.7899999999999991</v>
      </c>
      <c r="T107" s="5" t="str">
        <f t="shared" si="48"/>
        <v/>
      </c>
      <c r="U107" s="5" t="str">
        <f t="shared" si="49"/>
        <v/>
      </c>
      <c r="V107" s="5" t="str">
        <f t="shared" si="50"/>
        <v/>
      </c>
      <c r="W107" s="5" t="str">
        <f t="shared" si="51"/>
        <v/>
      </c>
      <c r="X107" s="6" t="str">
        <f t="shared" si="52"/>
        <v/>
      </c>
      <c r="Y107" s="6" t="str">
        <f t="shared" si="53"/>
        <v/>
      </c>
      <c r="Z107" s="6" t="str">
        <f t="shared" si="54"/>
        <v/>
      </c>
      <c r="AA107" s="6" t="str">
        <f t="shared" si="55"/>
        <v/>
      </c>
      <c r="AB107" s="7" t="str">
        <f t="shared" si="56"/>
        <v/>
      </c>
      <c r="AC107" s="7" t="str">
        <f t="shared" si="57"/>
        <v/>
      </c>
      <c r="AD107" s="7" t="str">
        <f t="shared" si="58"/>
        <v/>
      </c>
      <c r="AE107" s="7" t="str">
        <f t="shared" si="59"/>
        <v/>
      </c>
      <c r="AF107" s="48" t="str">
        <f t="shared" si="66"/>
        <v/>
      </c>
      <c r="AG107" s="48" t="str">
        <f t="shared" si="60"/>
        <v/>
      </c>
      <c r="AH107" s="48" t="str">
        <f t="shared" si="61"/>
        <v/>
      </c>
      <c r="AI107" s="48" t="str">
        <f t="shared" si="62"/>
        <v/>
      </c>
      <c r="AJ107" s="49" t="str">
        <f t="shared" si="67"/>
        <v/>
      </c>
      <c r="AK107" s="49" t="str">
        <f t="shared" si="63"/>
        <v/>
      </c>
      <c r="AL107" s="49" t="str">
        <f t="shared" si="64"/>
        <v/>
      </c>
      <c r="AM107" s="49" t="str">
        <f t="shared" si="65"/>
        <v/>
      </c>
      <c r="BB107" s="8"/>
      <c r="BC107" s="8"/>
      <c r="BD107" s="8"/>
    </row>
    <row r="108" spans="1:56" ht="12.75" customHeight="1" thickBot="1" x14ac:dyDescent="0.25">
      <c r="A108" s="82">
        <v>40826</v>
      </c>
      <c r="B108" s="81" t="s">
        <v>1</v>
      </c>
      <c r="C108" s="81" t="s">
        <v>0</v>
      </c>
      <c r="D108" s="81">
        <v>1259</v>
      </c>
      <c r="E108" s="81">
        <v>1.04</v>
      </c>
      <c r="F108" s="81">
        <v>15.5</v>
      </c>
      <c r="G108" s="81">
        <v>1.1000000000000001</v>
      </c>
      <c r="H108" s="67">
        <f t="shared" si="39"/>
        <v>1</v>
      </c>
      <c r="I108" s="67">
        <f t="shared" si="40"/>
        <v>10</v>
      </c>
      <c r="J108" s="67">
        <f t="shared" si="41"/>
        <v>2011</v>
      </c>
      <c r="K108" s="2" t="str">
        <f t="shared" si="36"/>
        <v>Fall</v>
      </c>
      <c r="L108" s="3" t="str">
        <f t="shared" si="37"/>
        <v/>
      </c>
      <c r="M108" s="3" t="str">
        <f t="shared" si="38"/>
        <v/>
      </c>
      <c r="N108" s="3" t="str">
        <f t="shared" si="42"/>
        <v/>
      </c>
      <c r="O108" s="3" t="str">
        <f t="shared" si="43"/>
        <v/>
      </c>
      <c r="P108" s="4">
        <f t="shared" si="44"/>
        <v>1259</v>
      </c>
      <c r="Q108" s="4">
        <f t="shared" si="45"/>
        <v>1.04</v>
      </c>
      <c r="R108" s="4">
        <f t="shared" si="46"/>
        <v>15.5</v>
      </c>
      <c r="S108" s="4">
        <f t="shared" si="47"/>
        <v>1.1000000000000001</v>
      </c>
      <c r="T108" s="5" t="str">
        <f t="shared" si="48"/>
        <v/>
      </c>
      <c r="U108" s="5" t="str">
        <f t="shared" si="49"/>
        <v/>
      </c>
      <c r="V108" s="5" t="str">
        <f t="shared" si="50"/>
        <v/>
      </c>
      <c r="W108" s="5" t="str">
        <f t="shared" si="51"/>
        <v/>
      </c>
      <c r="X108" s="6" t="str">
        <f t="shared" si="52"/>
        <v/>
      </c>
      <c r="Y108" s="6" t="str">
        <f t="shared" si="53"/>
        <v/>
      </c>
      <c r="Z108" s="6" t="str">
        <f t="shared" si="54"/>
        <v/>
      </c>
      <c r="AA108" s="6" t="str">
        <f t="shared" si="55"/>
        <v/>
      </c>
      <c r="AB108" s="7" t="str">
        <f t="shared" si="56"/>
        <v/>
      </c>
      <c r="AC108" s="7" t="str">
        <f t="shared" si="57"/>
        <v/>
      </c>
      <c r="AD108" s="7" t="str">
        <f t="shared" si="58"/>
        <v/>
      </c>
      <c r="AE108" s="7" t="str">
        <f t="shared" si="59"/>
        <v/>
      </c>
      <c r="AF108" s="48" t="str">
        <f t="shared" si="66"/>
        <v/>
      </c>
      <c r="AG108" s="48" t="str">
        <f t="shared" si="60"/>
        <v/>
      </c>
      <c r="AH108" s="48" t="str">
        <f t="shared" si="61"/>
        <v/>
      </c>
      <c r="AI108" s="48" t="str">
        <f t="shared" si="62"/>
        <v/>
      </c>
      <c r="AJ108" s="49" t="str">
        <f t="shared" si="67"/>
        <v/>
      </c>
      <c r="AK108" s="49" t="str">
        <f t="shared" si="63"/>
        <v/>
      </c>
      <c r="AL108" s="49" t="str">
        <f t="shared" si="64"/>
        <v/>
      </c>
      <c r="AM108" s="49" t="str">
        <f t="shared" si="65"/>
        <v/>
      </c>
      <c r="BB108" s="8"/>
      <c r="BC108" s="8"/>
      <c r="BD108" s="8"/>
    </row>
    <row r="109" spans="1:56" ht="12.75" customHeight="1" thickBot="1" x14ac:dyDescent="0.25">
      <c r="A109" s="82">
        <v>40739</v>
      </c>
      <c r="B109" s="81" t="s">
        <v>1</v>
      </c>
      <c r="C109" s="81" t="s">
        <v>0</v>
      </c>
      <c r="D109" s="81">
        <v>900</v>
      </c>
      <c r="E109" s="81">
        <v>5.72</v>
      </c>
      <c r="F109" s="81">
        <v>19.2</v>
      </c>
      <c r="G109" s="81">
        <v>1.03</v>
      </c>
      <c r="H109" s="67">
        <f t="shared" si="39"/>
        <v>1</v>
      </c>
      <c r="I109" s="67">
        <f t="shared" si="40"/>
        <v>7</v>
      </c>
      <c r="J109" s="67">
        <f t="shared" si="41"/>
        <v>2011</v>
      </c>
      <c r="K109" s="2" t="str">
        <f t="shared" si="36"/>
        <v>Summer</v>
      </c>
      <c r="L109" s="3" t="str">
        <f t="shared" si="37"/>
        <v/>
      </c>
      <c r="M109" s="3" t="str">
        <f t="shared" si="38"/>
        <v/>
      </c>
      <c r="N109" s="3" t="str">
        <f t="shared" si="42"/>
        <v/>
      </c>
      <c r="O109" s="3" t="str">
        <f t="shared" si="43"/>
        <v/>
      </c>
      <c r="P109" s="4">
        <f t="shared" si="44"/>
        <v>900</v>
      </c>
      <c r="Q109" s="4">
        <f t="shared" si="45"/>
        <v>5.72</v>
      </c>
      <c r="R109" s="4">
        <f t="shared" si="46"/>
        <v>19.2</v>
      </c>
      <c r="S109" s="4">
        <f t="shared" si="47"/>
        <v>1.03</v>
      </c>
      <c r="T109" s="5" t="str">
        <f t="shared" si="48"/>
        <v/>
      </c>
      <c r="U109" s="5" t="str">
        <f t="shared" si="49"/>
        <v/>
      </c>
      <c r="V109" s="5" t="str">
        <f t="shared" si="50"/>
        <v/>
      </c>
      <c r="W109" s="5" t="str">
        <f t="shared" si="51"/>
        <v/>
      </c>
      <c r="X109" s="6" t="str">
        <f t="shared" si="52"/>
        <v/>
      </c>
      <c r="Y109" s="6" t="str">
        <f t="shared" si="53"/>
        <v/>
      </c>
      <c r="Z109" s="6" t="str">
        <f t="shared" si="54"/>
        <v/>
      </c>
      <c r="AA109" s="6" t="str">
        <f t="shared" si="55"/>
        <v/>
      </c>
      <c r="AB109" s="7" t="str">
        <f t="shared" si="56"/>
        <v/>
      </c>
      <c r="AC109" s="7" t="str">
        <f t="shared" si="57"/>
        <v/>
      </c>
      <c r="AD109" s="7" t="str">
        <f t="shared" si="58"/>
        <v/>
      </c>
      <c r="AE109" s="7" t="str">
        <f t="shared" si="59"/>
        <v/>
      </c>
      <c r="AF109" s="48" t="str">
        <f t="shared" si="66"/>
        <v/>
      </c>
      <c r="AG109" s="48" t="str">
        <f t="shared" si="60"/>
        <v/>
      </c>
      <c r="AH109" s="48" t="str">
        <f t="shared" si="61"/>
        <v/>
      </c>
      <c r="AI109" s="48" t="str">
        <f t="shared" si="62"/>
        <v/>
      </c>
      <c r="AJ109" s="49" t="str">
        <f t="shared" si="67"/>
        <v/>
      </c>
      <c r="AK109" s="49" t="str">
        <f t="shared" si="63"/>
        <v/>
      </c>
      <c r="AL109" s="49" t="str">
        <f t="shared" si="64"/>
        <v/>
      </c>
      <c r="AM109" s="49" t="str">
        <f t="shared" si="65"/>
        <v/>
      </c>
      <c r="BB109" s="8"/>
      <c r="BC109" s="8"/>
      <c r="BD109" s="8"/>
    </row>
    <row r="110" spans="1:56" ht="12.75" customHeight="1" thickBot="1" x14ac:dyDescent="0.25">
      <c r="A110" s="82">
        <v>40738</v>
      </c>
      <c r="B110" s="81" t="s">
        <v>1</v>
      </c>
      <c r="C110" s="81" t="s">
        <v>0</v>
      </c>
      <c r="D110" s="81" t="s">
        <v>3</v>
      </c>
      <c r="E110" s="81" t="s">
        <v>3</v>
      </c>
      <c r="F110" s="81" t="s">
        <v>3</v>
      </c>
      <c r="G110" s="81" t="s">
        <v>3</v>
      </c>
      <c r="H110" s="67">
        <f t="shared" si="39"/>
        <v>1</v>
      </c>
      <c r="I110" s="67">
        <f t="shared" si="40"/>
        <v>7</v>
      </c>
      <c r="J110" s="67">
        <f t="shared" si="41"/>
        <v>2011</v>
      </c>
      <c r="K110" s="2" t="str">
        <f t="shared" si="36"/>
        <v>Summer</v>
      </c>
      <c r="L110" s="3" t="str">
        <f t="shared" si="37"/>
        <v/>
      </c>
      <c r="M110" s="3" t="str">
        <f t="shared" si="38"/>
        <v/>
      </c>
      <c r="N110" s="3" t="str">
        <f t="shared" si="42"/>
        <v/>
      </c>
      <c r="O110" s="3" t="str">
        <f t="shared" si="43"/>
        <v/>
      </c>
      <c r="P110" s="4" t="str">
        <f t="shared" si="44"/>
        <v>ns</v>
      </c>
      <c r="Q110" s="4" t="str">
        <f t="shared" si="45"/>
        <v>ns</v>
      </c>
      <c r="R110" s="4" t="str">
        <f t="shared" si="46"/>
        <v>ns</v>
      </c>
      <c r="S110" s="4" t="str">
        <f t="shared" si="47"/>
        <v>ns</v>
      </c>
      <c r="T110" s="5" t="str">
        <f t="shared" si="48"/>
        <v/>
      </c>
      <c r="U110" s="5" t="str">
        <f t="shared" si="49"/>
        <v/>
      </c>
      <c r="V110" s="5" t="str">
        <f t="shared" si="50"/>
        <v/>
      </c>
      <c r="W110" s="5" t="str">
        <f t="shared" si="51"/>
        <v/>
      </c>
      <c r="X110" s="6" t="str">
        <f t="shared" si="52"/>
        <v/>
      </c>
      <c r="Y110" s="6" t="str">
        <f t="shared" si="53"/>
        <v/>
      </c>
      <c r="Z110" s="6" t="str">
        <f t="shared" si="54"/>
        <v/>
      </c>
      <c r="AA110" s="6" t="str">
        <f t="shared" si="55"/>
        <v/>
      </c>
      <c r="AB110" s="7" t="str">
        <f t="shared" si="56"/>
        <v/>
      </c>
      <c r="AC110" s="7" t="str">
        <f t="shared" si="57"/>
        <v/>
      </c>
      <c r="AD110" s="7" t="str">
        <f t="shared" si="58"/>
        <v/>
      </c>
      <c r="AE110" s="7" t="str">
        <f t="shared" si="59"/>
        <v/>
      </c>
      <c r="AF110" s="48" t="str">
        <f t="shared" si="66"/>
        <v/>
      </c>
      <c r="AG110" s="48" t="str">
        <f t="shared" si="60"/>
        <v/>
      </c>
      <c r="AH110" s="48" t="str">
        <f t="shared" si="61"/>
        <v/>
      </c>
      <c r="AI110" s="48" t="str">
        <f t="shared" si="62"/>
        <v/>
      </c>
      <c r="AJ110" s="49" t="str">
        <f t="shared" si="67"/>
        <v/>
      </c>
      <c r="AK110" s="49" t="str">
        <f t="shared" si="63"/>
        <v/>
      </c>
      <c r="AL110" s="49" t="str">
        <f t="shared" si="64"/>
        <v/>
      </c>
      <c r="AM110" s="49" t="str">
        <f t="shared" si="65"/>
        <v/>
      </c>
      <c r="BB110" s="8"/>
      <c r="BC110" s="8"/>
      <c r="BD110" s="8"/>
    </row>
    <row r="111" spans="1:56" ht="12.75" customHeight="1" thickBot="1" x14ac:dyDescent="0.25">
      <c r="A111" s="82">
        <v>40676</v>
      </c>
      <c r="B111" s="81" t="s">
        <v>1</v>
      </c>
      <c r="C111" s="81" t="s">
        <v>0</v>
      </c>
      <c r="D111" s="81">
        <v>1064</v>
      </c>
      <c r="E111" s="81">
        <v>8.7100000000000009</v>
      </c>
      <c r="F111" s="81">
        <v>15.7</v>
      </c>
      <c r="G111" s="81">
        <v>9.7200000000000006</v>
      </c>
      <c r="H111" s="67">
        <f t="shared" si="39"/>
        <v>1</v>
      </c>
      <c r="I111" s="67">
        <f t="shared" si="40"/>
        <v>5</v>
      </c>
      <c r="J111" s="67">
        <f t="shared" si="41"/>
        <v>2011</v>
      </c>
      <c r="K111" s="2" t="str">
        <f t="shared" si="36"/>
        <v>Spring</v>
      </c>
      <c r="L111" s="3" t="str">
        <f t="shared" si="37"/>
        <v/>
      </c>
      <c r="M111" s="3" t="str">
        <f t="shared" si="38"/>
        <v/>
      </c>
      <c r="N111" s="3" t="str">
        <f t="shared" si="42"/>
        <v/>
      </c>
      <c r="O111" s="3" t="str">
        <f t="shared" si="43"/>
        <v/>
      </c>
      <c r="P111" s="4">
        <f t="shared" si="44"/>
        <v>1064</v>
      </c>
      <c r="Q111" s="4">
        <f t="shared" si="45"/>
        <v>8.7100000000000009</v>
      </c>
      <c r="R111" s="4">
        <f t="shared" si="46"/>
        <v>15.7</v>
      </c>
      <c r="S111" s="4">
        <f t="shared" si="47"/>
        <v>9.7200000000000006</v>
      </c>
      <c r="T111" s="5" t="str">
        <f t="shared" si="48"/>
        <v/>
      </c>
      <c r="U111" s="5" t="str">
        <f t="shared" si="49"/>
        <v/>
      </c>
      <c r="V111" s="5" t="str">
        <f t="shared" si="50"/>
        <v/>
      </c>
      <c r="W111" s="5" t="str">
        <f t="shared" si="51"/>
        <v/>
      </c>
      <c r="X111" s="6" t="str">
        <f t="shared" si="52"/>
        <v/>
      </c>
      <c r="Y111" s="6" t="str">
        <f t="shared" si="53"/>
        <v/>
      </c>
      <c r="Z111" s="6" t="str">
        <f t="shared" si="54"/>
        <v/>
      </c>
      <c r="AA111" s="6" t="str">
        <f t="shared" si="55"/>
        <v/>
      </c>
      <c r="AB111" s="7" t="str">
        <f t="shared" si="56"/>
        <v/>
      </c>
      <c r="AC111" s="7" t="str">
        <f t="shared" si="57"/>
        <v/>
      </c>
      <c r="AD111" s="7" t="str">
        <f t="shared" si="58"/>
        <v/>
      </c>
      <c r="AE111" s="7" t="str">
        <f t="shared" si="59"/>
        <v/>
      </c>
      <c r="AF111" s="48" t="str">
        <f t="shared" si="66"/>
        <v/>
      </c>
      <c r="AG111" s="48" t="str">
        <f t="shared" si="60"/>
        <v/>
      </c>
      <c r="AH111" s="48" t="str">
        <f t="shared" si="61"/>
        <v/>
      </c>
      <c r="AI111" s="48" t="str">
        <f t="shared" si="62"/>
        <v/>
      </c>
      <c r="AJ111" s="49" t="str">
        <f t="shared" si="67"/>
        <v/>
      </c>
      <c r="AK111" s="49" t="str">
        <f t="shared" si="63"/>
        <v/>
      </c>
      <c r="AL111" s="49" t="str">
        <f t="shared" si="64"/>
        <v/>
      </c>
      <c r="AM111" s="49" t="str">
        <f t="shared" si="65"/>
        <v/>
      </c>
      <c r="BB111" s="8"/>
      <c r="BC111" s="8"/>
      <c r="BD111" s="8"/>
    </row>
    <row r="112" spans="1:56" ht="12.75" customHeight="1" thickBot="1" x14ac:dyDescent="0.25">
      <c r="A112" s="82">
        <v>40672</v>
      </c>
      <c r="B112" s="81" t="s">
        <v>1</v>
      </c>
      <c r="C112" s="81" t="s">
        <v>0</v>
      </c>
      <c r="D112" s="81" t="s">
        <v>3</v>
      </c>
      <c r="E112" s="81" t="s">
        <v>3</v>
      </c>
      <c r="F112" s="81" t="s">
        <v>3</v>
      </c>
      <c r="G112" s="81" t="s">
        <v>3</v>
      </c>
      <c r="H112" s="67">
        <f t="shared" si="39"/>
        <v>1</v>
      </c>
      <c r="I112" s="67">
        <f t="shared" si="40"/>
        <v>5</v>
      </c>
      <c r="J112" s="67">
        <f t="shared" si="41"/>
        <v>2011</v>
      </c>
      <c r="K112" s="2" t="str">
        <f t="shared" si="36"/>
        <v>Spring</v>
      </c>
      <c r="L112" s="3" t="str">
        <f t="shared" si="37"/>
        <v/>
      </c>
      <c r="M112" s="3" t="str">
        <f t="shared" si="38"/>
        <v/>
      </c>
      <c r="N112" s="3" t="str">
        <f t="shared" si="42"/>
        <v/>
      </c>
      <c r="O112" s="3" t="str">
        <f t="shared" si="43"/>
        <v/>
      </c>
      <c r="P112" s="4" t="str">
        <f t="shared" si="44"/>
        <v>ns</v>
      </c>
      <c r="Q112" s="4" t="str">
        <f t="shared" si="45"/>
        <v>ns</v>
      </c>
      <c r="R112" s="4" t="str">
        <f t="shared" si="46"/>
        <v>ns</v>
      </c>
      <c r="S112" s="4" t="str">
        <f t="shared" si="47"/>
        <v>ns</v>
      </c>
      <c r="T112" s="5" t="str">
        <f t="shared" si="48"/>
        <v/>
      </c>
      <c r="U112" s="5" t="str">
        <f t="shared" si="49"/>
        <v/>
      </c>
      <c r="V112" s="5" t="str">
        <f t="shared" si="50"/>
        <v/>
      </c>
      <c r="W112" s="5" t="str">
        <f t="shared" si="51"/>
        <v/>
      </c>
      <c r="X112" s="6" t="str">
        <f t="shared" si="52"/>
        <v/>
      </c>
      <c r="Y112" s="6" t="str">
        <f t="shared" si="53"/>
        <v/>
      </c>
      <c r="Z112" s="6" t="str">
        <f t="shared" si="54"/>
        <v/>
      </c>
      <c r="AA112" s="6" t="str">
        <f t="shared" si="55"/>
        <v/>
      </c>
      <c r="AB112" s="7" t="str">
        <f t="shared" si="56"/>
        <v/>
      </c>
      <c r="AC112" s="7" t="str">
        <f t="shared" si="57"/>
        <v/>
      </c>
      <c r="AD112" s="7" t="str">
        <f t="shared" si="58"/>
        <v/>
      </c>
      <c r="AE112" s="7" t="str">
        <f t="shared" si="59"/>
        <v/>
      </c>
      <c r="AF112" s="48" t="str">
        <f t="shared" si="66"/>
        <v/>
      </c>
      <c r="AG112" s="48" t="str">
        <f t="shared" si="60"/>
        <v/>
      </c>
      <c r="AH112" s="48" t="str">
        <f t="shared" si="61"/>
        <v/>
      </c>
      <c r="AI112" s="48" t="str">
        <f t="shared" si="62"/>
        <v/>
      </c>
      <c r="AJ112" s="49" t="str">
        <f t="shared" si="67"/>
        <v/>
      </c>
      <c r="AK112" s="49" t="str">
        <f t="shared" si="63"/>
        <v/>
      </c>
      <c r="AL112" s="49" t="str">
        <f t="shared" si="64"/>
        <v/>
      </c>
      <c r="AM112" s="49" t="str">
        <f t="shared" si="65"/>
        <v/>
      </c>
      <c r="BB112" s="8"/>
      <c r="BC112" s="8"/>
      <c r="BD112" s="8"/>
    </row>
    <row r="113" spans="1:56" ht="12.75" customHeight="1" thickBot="1" x14ac:dyDescent="0.25">
      <c r="A113" s="82">
        <v>40467</v>
      </c>
      <c r="B113" s="81" t="s">
        <v>1</v>
      </c>
      <c r="C113" s="81" t="s">
        <v>0</v>
      </c>
      <c r="D113" s="81" t="s">
        <v>3</v>
      </c>
      <c r="E113" s="81" t="s">
        <v>3</v>
      </c>
      <c r="F113" s="81" t="s">
        <v>3</v>
      </c>
      <c r="G113" s="81" t="s">
        <v>3</v>
      </c>
      <c r="H113" s="67">
        <f t="shared" si="39"/>
        <v>1</v>
      </c>
      <c r="I113" s="67">
        <f t="shared" si="40"/>
        <v>10</v>
      </c>
      <c r="J113" s="67">
        <f t="shared" si="41"/>
        <v>2010</v>
      </c>
      <c r="K113" s="2" t="str">
        <f t="shared" si="36"/>
        <v>Fall</v>
      </c>
      <c r="L113" s="3" t="str">
        <f t="shared" si="37"/>
        <v/>
      </c>
      <c r="M113" s="3" t="str">
        <f t="shared" si="38"/>
        <v/>
      </c>
      <c r="N113" s="3" t="str">
        <f t="shared" si="42"/>
        <v/>
      </c>
      <c r="O113" s="3" t="str">
        <f t="shared" si="43"/>
        <v/>
      </c>
      <c r="P113" s="4" t="str">
        <f t="shared" si="44"/>
        <v>ns</v>
      </c>
      <c r="Q113" s="4" t="str">
        <f t="shared" si="45"/>
        <v>ns</v>
      </c>
      <c r="R113" s="4" t="str">
        <f t="shared" si="46"/>
        <v>ns</v>
      </c>
      <c r="S113" s="4" t="str">
        <f t="shared" si="47"/>
        <v>ns</v>
      </c>
      <c r="T113" s="5" t="str">
        <f t="shared" si="48"/>
        <v/>
      </c>
      <c r="U113" s="5" t="str">
        <f t="shared" si="49"/>
        <v/>
      </c>
      <c r="V113" s="5" t="str">
        <f t="shared" si="50"/>
        <v/>
      </c>
      <c r="W113" s="5" t="str">
        <f t="shared" si="51"/>
        <v/>
      </c>
      <c r="X113" s="6" t="str">
        <f t="shared" si="52"/>
        <v/>
      </c>
      <c r="Y113" s="6" t="str">
        <f t="shared" si="53"/>
        <v/>
      </c>
      <c r="Z113" s="6" t="str">
        <f t="shared" si="54"/>
        <v/>
      </c>
      <c r="AA113" s="6" t="str">
        <f t="shared" si="55"/>
        <v/>
      </c>
      <c r="AB113" s="7" t="str">
        <f t="shared" si="56"/>
        <v/>
      </c>
      <c r="AC113" s="7" t="str">
        <f t="shared" si="57"/>
        <v/>
      </c>
      <c r="AD113" s="7" t="str">
        <f t="shared" si="58"/>
        <v/>
      </c>
      <c r="AE113" s="7" t="str">
        <f t="shared" si="59"/>
        <v/>
      </c>
      <c r="AF113" s="48" t="str">
        <f t="shared" si="66"/>
        <v/>
      </c>
      <c r="AG113" s="48" t="str">
        <f t="shared" si="60"/>
        <v/>
      </c>
      <c r="AH113" s="48" t="str">
        <f t="shared" si="61"/>
        <v/>
      </c>
      <c r="AI113" s="48" t="str">
        <f t="shared" si="62"/>
        <v/>
      </c>
      <c r="AJ113" s="49" t="str">
        <f t="shared" si="67"/>
        <v/>
      </c>
      <c r="AK113" s="49" t="str">
        <f t="shared" si="63"/>
        <v/>
      </c>
      <c r="AL113" s="49" t="str">
        <f t="shared" si="64"/>
        <v/>
      </c>
      <c r="AM113" s="49" t="str">
        <f t="shared" si="65"/>
        <v/>
      </c>
      <c r="BB113" s="8"/>
      <c r="BC113" s="8"/>
      <c r="BD113" s="8"/>
    </row>
    <row r="114" spans="1:56" ht="12.75" customHeight="1" thickBot="1" x14ac:dyDescent="0.25">
      <c r="A114" s="82">
        <v>40464</v>
      </c>
      <c r="B114" s="81" t="s">
        <v>1</v>
      </c>
      <c r="C114" s="81" t="s">
        <v>0</v>
      </c>
      <c r="D114" s="81">
        <v>1308</v>
      </c>
      <c r="E114" s="81">
        <v>5.42</v>
      </c>
      <c r="F114" s="81">
        <v>13.4</v>
      </c>
      <c r="G114" s="81">
        <v>2</v>
      </c>
      <c r="H114" s="67">
        <f t="shared" si="39"/>
        <v>1</v>
      </c>
      <c r="I114" s="67">
        <f t="shared" si="40"/>
        <v>10</v>
      </c>
      <c r="J114" s="67">
        <f t="shared" si="41"/>
        <v>2010</v>
      </c>
      <c r="K114" s="2" t="str">
        <f t="shared" si="36"/>
        <v>Fall</v>
      </c>
      <c r="L114" s="3" t="str">
        <f t="shared" si="37"/>
        <v/>
      </c>
      <c r="M114" s="3" t="str">
        <f t="shared" si="38"/>
        <v/>
      </c>
      <c r="N114" s="3" t="str">
        <f t="shared" si="42"/>
        <v/>
      </c>
      <c r="O114" s="3" t="str">
        <f t="shared" si="43"/>
        <v/>
      </c>
      <c r="P114" s="4">
        <f t="shared" si="44"/>
        <v>1308</v>
      </c>
      <c r="Q114" s="4">
        <f t="shared" si="45"/>
        <v>5.42</v>
      </c>
      <c r="R114" s="4">
        <f t="shared" si="46"/>
        <v>13.4</v>
      </c>
      <c r="S114" s="4">
        <f t="shared" si="47"/>
        <v>2</v>
      </c>
      <c r="T114" s="5" t="str">
        <f t="shared" si="48"/>
        <v/>
      </c>
      <c r="U114" s="5" t="str">
        <f t="shared" si="49"/>
        <v/>
      </c>
      <c r="V114" s="5" t="str">
        <f t="shared" si="50"/>
        <v/>
      </c>
      <c r="W114" s="5" t="str">
        <f t="shared" si="51"/>
        <v/>
      </c>
      <c r="X114" s="6" t="str">
        <f t="shared" si="52"/>
        <v/>
      </c>
      <c r="Y114" s="6" t="str">
        <f t="shared" si="53"/>
        <v/>
      </c>
      <c r="Z114" s="6" t="str">
        <f t="shared" si="54"/>
        <v/>
      </c>
      <c r="AA114" s="6" t="str">
        <f t="shared" si="55"/>
        <v/>
      </c>
      <c r="AB114" s="7" t="str">
        <f t="shared" si="56"/>
        <v/>
      </c>
      <c r="AC114" s="7" t="str">
        <f t="shared" si="57"/>
        <v/>
      </c>
      <c r="AD114" s="7" t="str">
        <f t="shared" si="58"/>
        <v/>
      </c>
      <c r="AE114" s="7" t="str">
        <f t="shared" si="59"/>
        <v/>
      </c>
      <c r="AF114" s="48" t="str">
        <f t="shared" si="66"/>
        <v/>
      </c>
      <c r="AG114" s="48" t="str">
        <f t="shared" si="60"/>
        <v/>
      </c>
      <c r="AH114" s="48" t="str">
        <f t="shared" si="61"/>
        <v/>
      </c>
      <c r="AI114" s="48" t="str">
        <f t="shared" si="62"/>
        <v/>
      </c>
      <c r="AJ114" s="49" t="str">
        <f t="shared" si="67"/>
        <v/>
      </c>
      <c r="AK114" s="49" t="str">
        <f t="shared" si="63"/>
        <v/>
      </c>
      <c r="AL114" s="49" t="str">
        <f t="shared" si="64"/>
        <v/>
      </c>
      <c r="AM114" s="49" t="str">
        <f t="shared" si="65"/>
        <v/>
      </c>
      <c r="BB114" s="8"/>
      <c r="BC114" s="8"/>
      <c r="BD114" s="8"/>
    </row>
    <row r="115" spans="1:56" ht="12.75" customHeight="1" thickBot="1" x14ac:dyDescent="0.25">
      <c r="A115" s="82">
        <v>40312</v>
      </c>
      <c r="B115" s="81" t="s">
        <v>1</v>
      </c>
      <c r="C115" s="81" t="s">
        <v>0</v>
      </c>
      <c r="D115" s="81">
        <v>905</v>
      </c>
      <c r="E115" s="81">
        <v>8.6199999999999992</v>
      </c>
      <c r="F115" s="81">
        <v>9.76</v>
      </c>
      <c r="G115" s="81">
        <v>29.2</v>
      </c>
      <c r="H115" s="67">
        <f t="shared" si="39"/>
        <v>1</v>
      </c>
      <c r="I115" s="67">
        <f t="shared" si="40"/>
        <v>5</v>
      </c>
      <c r="J115" s="67">
        <f t="shared" si="41"/>
        <v>2010</v>
      </c>
      <c r="K115" s="2" t="str">
        <f t="shared" si="36"/>
        <v>Spring</v>
      </c>
      <c r="L115" s="3" t="str">
        <f t="shared" si="37"/>
        <v/>
      </c>
      <c r="M115" s="3" t="str">
        <f t="shared" si="38"/>
        <v/>
      </c>
      <c r="N115" s="3" t="str">
        <f t="shared" si="42"/>
        <v/>
      </c>
      <c r="O115" s="3" t="str">
        <f t="shared" si="43"/>
        <v/>
      </c>
      <c r="P115" s="4">
        <f t="shared" si="44"/>
        <v>905</v>
      </c>
      <c r="Q115" s="4">
        <f t="shared" si="45"/>
        <v>8.6199999999999992</v>
      </c>
      <c r="R115" s="4">
        <f t="shared" si="46"/>
        <v>9.76</v>
      </c>
      <c r="S115" s="4">
        <f t="shared" si="47"/>
        <v>29.2</v>
      </c>
      <c r="T115" s="5" t="str">
        <f t="shared" si="48"/>
        <v/>
      </c>
      <c r="U115" s="5" t="str">
        <f t="shared" si="49"/>
        <v/>
      </c>
      <c r="V115" s="5" t="str">
        <f t="shared" si="50"/>
        <v/>
      </c>
      <c r="W115" s="5" t="str">
        <f t="shared" si="51"/>
        <v/>
      </c>
      <c r="X115" s="6" t="str">
        <f t="shared" si="52"/>
        <v/>
      </c>
      <c r="Y115" s="6" t="str">
        <f t="shared" si="53"/>
        <v/>
      </c>
      <c r="Z115" s="6" t="str">
        <f t="shared" si="54"/>
        <v/>
      </c>
      <c r="AA115" s="6" t="str">
        <f t="shared" si="55"/>
        <v/>
      </c>
      <c r="AB115" s="7" t="str">
        <f t="shared" si="56"/>
        <v/>
      </c>
      <c r="AC115" s="7" t="str">
        <f t="shared" si="57"/>
        <v/>
      </c>
      <c r="AD115" s="7" t="str">
        <f t="shared" si="58"/>
        <v/>
      </c>
      <c r="AE115" s="7" t="str">
        <f t="shared" si="59"/>
        <v/>
      </c>
      <c r="AF115" s="48" t="str">
        <f t="shared" si="66"/>
        <v/>
      </c>
      <c r="AG115" s="48" t="str">
        <f t="shared" si="60"/>
        <v/>
      </c>
      <c r="AH115" s="48" t="str">
        <f t="shared" si="61"/>
        <v/>
      </c>
      <c r="AI115" s="48" t="str">
        <f t="shared" si="62"/>
        <v/>
      </c>
      <c r="AJ115" s="49" t="str">
        <f t="shared" si="67"/>
        <v/>
      </c>
      <c r="AK115" s="49" t="str">
        <f t="shared" si="63"/>
        <v/>
      </c>
      <c r="AL115" s="49" t="str">
        <f t="shared" si="64"/>
        <v/>
      </c>
      <c r="AM115" s="49" t="str">
        <f t="shared" si="65"/>
        <v/>
      </c>
      <c r="BB115" s="8"/>
      <c r="BC115" s="8"/>
      <c r="BD115" s="8"/>
    </row>
    <row r="116" spans="1:56" ht="12.75" customHeight="1" thickBot="1" x14ac:dyDescent="0.25">
      <c r="A116" s="82">
        <v>40091</v>
      </c>
      <c r="B116" s="81" t="s">
        <v>1</v>
      </c>
      <c r="C116" s="81" t="s">
        <v>0</v>
      </c>
      <c r="D116" s="81">
        <v>1550</v>
      </c>
      <c r="E116" s="81">
        <v>6.55</v>
      </c>
      <c r="F116" s="81">
        <v>12.8</v>
      </c>
      <c r="G116" s="81">
        <v>0.49</v>
      </c>
      <c r="H116" s="67">
        <f t="shared" si="39"/>
        <v>1</v>
      </c>
      <c r="I116" s="67">
        <f t="shared" si="40"/>
        <v>10</v>
      </c>
      <c r="J116" s="67">
        <f t="shared" si="41"/>
        <v>2009</v>
      </c>
      <c r="K116" s="2" t="str">
        <f t="shared" si="36"/>
        <v>Fall</v>
      </c>
      <c r="L116" s="3" t="str">
        <f t="shared" si="37"/>
        <v/>
      </c>
      <c r="M116" s="3" t="str">
        <f t="shared" si="38"/>
        <v/>
      </c>
      <c r="N116" s="3" t="str">
        <f t="shared" si="42"/>
        <v/>
      </c>
      <c r="O116" s="3" t="str">
        <f t="shared" si="43"/>
        <v/>
      </c>
      <c r="P116" s="4">
        <f t="shared" si="44"/>
        <v>1550</v>
      </c>
      <c r="Q116" s="4">
        <f t="shared" si="45"/>
        <v>6.55</v>
      </c>
      <c r="R116" s="4">
        <f t="shared" si="46"/>
        <v>12.8</v>
      </c>
      <c r="S116" s="4">
        <f t="shared" si="47"/>
        <v>0.49</v>
      </c>
      <c r="T116" s="5" t="str">
        <f t="shared" si="48"/>
        <v/>
      </c>
      <c r="U116" s="5" t="str">
        <f t="shared" si="49"/>
        <v/>
      </c>
      <c r="V116" s="5" t="str">
        <f t="shared" si="50"/>
        <v/>
      </c>
      <c r="W116" s="5" t="str">
        <f t="shared" si="51"/>
        <v/>
      </c>
      <c r="X116" s="6" t="str">
        <f t="shared" si="52"/>
        <v/>
      </c>
      <c r="Y116" s="6" t="str">
        <f t="shared" si="53"/>
        <v/>
      </c>
      <c r="Z116" s="6" t="str">
        <f t="shared" si="54"/>
        <v/>
      </c>
      <c r="AA116" s="6" t="str">
        <f t="shared" si="55"/>
        <v/>
      </c>
      <c r="AB116" s="7" t="str">
        <f t="shared" si="56"/>
        <v/>
      </c>
      <c r="AC116" s="7" t="str">
        <f t="shared" si="57"/>
        <v/>
      </c>
      <c r="AD116" s="7" t="str">
        <f t="shared" si="58"/>
        <v/>
      </c>
      <c r="AE116" s="7" t="str">
        <f t="shared" si="59"/>
        <v/>
      </c>
      <c r="AF116" s="48" t="str">
        <f t="shared" si="66"/>
        <v/>
      </c>
      <c r="AG116" s="48" t="str">
        <f t="shared" si="60"/>
        <v/>
      </c>
      <c r="AH116" s="48" t="str">
        <f t="shared" si="61"/>
        <v/>
      </c>
      <c r="AI116" s="48" t="str">
        <f t="shared" si="62"/>
        <v/>
      </c>
      <c r="AJ116" s="49" t="str">
        <f t="shared" si="67"/>
        <v/>
      </c>
      <c r="AK116" s="49" t="str">
        <f t="shared" si="63"/>
        <v/>
      </c>
      <c r="AL116" s="49" t="str">
        <f t="shared" si="64"/>
        <v/>
      </c>
      <c r="AM116" s="49" t="str">
        <f t="shared" si="65"/>
        <v/>
      </c>
      <c r="BB116" s="8"/>
      <c r="BC116" s="8"/>
      <c r="BD116" s="8"/>
    </row>
    <row r="117" spans="1:56" ht="12.75" customHeight="1" thickBot="1" x14ac:dyDescent="0.25">
      <c r="A117" s="82">
        <v>39943</v>
      </c>
      <c r="B117" s="81" t="s">
        <v>1</v>
      </c>
      <c r="C117" s="81" t="s">
        <v>0</v>
      </c>
      <c r="D117" s="81">
        <v>1165</v>
      </c>
      <c r="E117" s="81">
        <v>9.52</v>
      </c>
      <c r="F117" s="81">
        <v>10.5</v>
      </c>
      <c r="G117" s="81">
        <v>4.6500000000000004</v>
      </c>
      <c r="H117" s="67">
        <f t="shared" si="39"/>
        <v>1</v>
      </c>
      <c r="I117" s="67">
        <f t="shared" si="40"/>
        <v>5</v>
      </c>
      <c r="J117" s="67">
        <f t="shared" si="41"/>
        <v>2009</v>
      </c>
      <c r="K117" s="2" t="str">
        <f t="shared" si="36"/>
        <v>Spring</v>
      </c>
      <c r="L117" s="3" t="str">
        <f t="shared" si="37"/>
        <v/>
      </c>
      <c r="M117" s="3" t="str">
        <f t="shared" si="38"/>
        <v/>
      </c>
      <c r="N117" s="3" t="str">
        <f t="shared" si="42"/>
        <v/>
      </c>
      <c r="O117" s="3" t="str">
        <f t="shared" si="43"/>
        <v/>
      </c>
      <c r="P117" s="4">
        <f t="shared" si="44"/>
        <v>1165</v>
      </c>
      <c r="Q117" s="4">
        <f t="shared" si="45"/>
        <v>9.52</v>
      </c>
      <c r="R117" s="4">
        <f t="shared" si="46"/>
        <v>10.5</v>
      </c>
      <c r="S117" s="4">
        <f t="shared" si="47"/>
        <v>4.6500000000000004</v>
      </c>
      <c r="T117" s="5" t="str">
        <f t="shared" si="48"/>
        <v/>
      </c>
      <c r="U117" s="5" t="str">
        <f t="shared" si="49"/>
        <v/>
      </c>
      <c r="V117" s="5" t="str">
        <f t="shared" si="50"/>
        <v/>
      </c>
      <c r="W117" s="5" t="str">
        <f t="shared" si="51"/>
        <v/>
      </c>
      <c r="X117" s="6" t="str">
        <f t="shared" si="52"/>
        <v/>
      </c>
      <c r="Y117" s="6" t="str">
        <f t="shared" si="53"/>
        <v/>
      </c>
      <c r="Z117" s="6" t="str">
        <f t="shared" si="54"/>
        <v/>
      </c>
      <c r="AA117" s="6" t="str">
        <f t="shared" si="55"/>
        <v/>
      </c>
      <c r="AB117" s="7" t="str">
        <f t="shared" si="56"/>
        <v/>
      </c>
      <c r="AC117" s="7" t="str">
        <f t="shared" si="57"/>
        <v/>
      </c>
      <c r="AD117" s="7" t="str">
        <f t="shared" si="58"/>
        <v/>
      </c>
      <c r="AE117" s="7" t="str">
        <f t="shared" si="59"/>
        <v/>
      </c>
      <c r="AF117" s="48" t="str">
        <f t="shared" si="66"/>
        <v/>
      </c>
      <c r="AG117" s="48" t="str">
        <f t="shared" si="60"/>
        <v/>
      </c>
      <c r="AH117" s="48" t="str">
        <f t="shared" si="61"/>
        <v/>
      </c>
      <c r="AI117" s="48" t="str">
        <f t="shared" si="62"/>
        <v/>
      </c>
      <c r="AJ117" s="49" t="str">
        <f t="shared" si="67"/>
        <v/>
      </c>
      <c r="AK117" s="49" t="str">
        <f t="shared" si="63"/>
        <v/>
      </c>
      <c r="AL117" s="49" t="str">
        <f t="shared" si="64"/>
        <v/>
      </c>
      <c r="AM117" s="49" t="str">
        <f t="shared" si="65"/>
        <v/>
      </c>
      <c r="BB117" s="8"/>
      <c r="BC117" s="8"/>
      <c r="BD117" s="8"/>
    </row>
    <row r="118" spans="1:56" ht="12.75" customHeight="1" thickBot="1" x14ac:dyDescent="0.25">
      <c r="A118" s="82">
        <v>39732</v>
      </c>
      <c r="B118" s="81" t="s">
        <v>1</v>
      </c>
      <c r="C118" s="81" t="s">
        <v>0</v>
      </c>
      <c r="D118" s="81" t="s">
        <v>3</v>
      </c>
      <c r="E118" s="81">
        <v>4.68</v>
      </c>
      <c r="F118" s="81">
        <v>10.66</v>
      </c>
      <c r="G118" s="81">
        <v>0.32</v>
      </c>
      <c r="H118" s="67">
        <f t="shared" si="39"/>
        <v>1</v>
      </c>
      <c r="I118" s="67">
        <f t="shared" si="40"/>
        <v>10</v>
      </c>
      <c r="J118" s="67">
        <f t="shared" si="41"/>
        <v>2008</v>
      </c>
      <c r="K118" s="2" t="str">
        <f t="shared" si="36"/>
        <v>Fall</v>
      </c>
      <c r="L118" s="3" t="str">
        <f t="shared" si="37"/>
        <v/>
      </c>
      <c r="M118" s="3" t="str">
        <f t="shared" si="38"/>
        <v/>
      </c>
      <c r="N118" s="3" t="str">
        <f t="shared" si="42"/>
        <v/>
      </c>
      <c r="O118" s="3" t="str">
        <f t="shared" si="43"/>
        <v/>
      </c>
      <c r="P118" s="4" t="str">
        <f t="shared" si="44"/>
        <v>ns</v>
      </c>
      <c r="Q118" s="4">
        <f t="shared" si="45"/>
        <v>4.68</v>
      </c>
      <c r="R118" s="4">
        <f t="shared" si="46"/>
        <v>10.66</v>
      </c>
      <c r="S118" s="4">
        <f t="shared" si="47"/>
        <v>0.32</v>
      </c>
      <c r="T118" s="5" t="str">
        <f t="shared" si="48"/>
        <v/>
      </c>
      <c r="U118" s="5" t="str">
        <f t="shared" si="49"/>
        <v/>
      </c>
      <c r="V118" s="5" t="str">
        <f t="shared" si="50"/>
        <v/>
      </c>
      <c r="W118" s="5" t="str">
        <f t="shared" si="51"/>
        <v/>
      </c>
      <c r="X118" s="6" t="str">
        <f t="shared" si="52"/>
        <v/>
      </c>
      <c r="Y118" s="6" t="str">
        <f t="shared" si="53"/>
        <v/>
      </c>
      <c r="Z118" s="6" t="str">
        <f t="shared" si="54"/>
        <v/>
      </c>
      <c r="AA118" s="6" t="str">
        <f t="shared" si="55"/>
        <v/>
      </c>
      <c r="AB118" s="7" t="str">
        <f t="shared" si="56"/>
        <v/>
      </c>
      <c r="AC118" s="7" t="str">
        <f t="shared" si="57"/>
        <v/>
      </c>
      <c r="AD118" s="7" t="str">
        <f t="shared" si="58"/>
        <v/>
      </c>
      <c r="AE118" s="7" t="str">
        <f t="shared" si="59"/>
        <v/>
      </c>
      <c r="AF118" s="48" t="str">
        <f t="shared" si="66"/>
        <v/>
      </c>
      <c r="AG118" s="48" t="str">
        <f t="shared" si="60"/>
        <v/>
      </c>
      <c r="AH118" s="48" t="str">
        <f t="shared" si="61"/>
        <v/>
      </c>
      <c r="AI118" s="48" t="str">
        <f t="shared" si="62"/>
        <v/>
      </c>
      <c r="AJ118" s="49" t="str">
        <f t="shared" si="67"/>
        <v/>
      </c>
      <c r="AK118" s="49" t="str">
        <f t="shared" si="63"/>
        <v/>
      </c>
      <c r="AL118" s="49" t="str">
        <f t="shared" si="64"/>
        <v/>
      </c>
      <c r="AM118" s="49" t="str">
        <f t="shared" si="65"/>
        <v/>
      </c>
      <c r="BB118" s="8"/>
      <c r="BC118" s="8"/>
      <c r="BD118" s="8"/>
    </row>
    <row r="119" spans="1:56" ht="12.75" customHeight="1" thickBot="1" x14ac:dyDescent="0.25">
      <c r="A119" s="82">
        <v>39723</v>
      </c>
      <c r="B119" s="81" t="s">
        <v>1</v>
      </c>
      <c r="C119" s="81" t="s">
        <v>0</v>
      </c>
      <c r="D119" s="81" t="s">
        <v>24</v>
      </c>
      <c r="E119" s="81" t="s">
        <v>24</v>
      </c>
      <c r="F119" s="81" t="s">
        <v>24</v>
      </c>
      <c r="G119" s="81" t="s">
        <v>3</v>
      </c>
      <c r="H119" s="67">
        <f t="shared" si="39"/>
        <v>1</v>
      </c>
      <c r="I119" s="67">
        <f t="shared" si="40"/>
        <v>10</v>
      </c>
      <c r="J119" s="67">
        <f t="shared" si="41"/>
        <v>2008</v>
      </c>
      <c r="K119" s="2" t="str">
        <f t="shared" si="36"/>
        <v>Fall</v>
      </c>
      <c r="L119" s="3" t="str">
        <f t="shared" si="37"/>
        <v/>
      </c>
      <c r="M119" s="3" t="str">
        <f t="shared" si="38"/>
        <v/>
      </c>
      <c r="N119" s="3" t="str">
        <f t="shared" si="42"/>
        <v/>
      </c>
      <c r="O119" s="3" t="str">
        <f t="shared" si="43"/>
        <v/>
      </c>
      <c r="P119" s="4" t="str">
        <f t="shared" si="44"/>
        <v>NS</v>
      </c>
      <c r="Q119" s="4" t="str">
        <f t="shared" si="45"/>
        <v>NS</v>
      </c>
      <c r="R119" s="4" t="str">
        <f t="shared" si="46"/>
        <v>NS</v>
      </c>
      <c r="S119" s="4" t="str">
        <f t="shared" si="47"/>
        <v>ns</v>
      </c>
      <c r="T119" s="5" t="str">
        <f t="shared" si="48"/>
        <v/>
      </c>
      <c r="U119" s="5" t="str">
        <f t="shared" si="49"/>
        <v/>
      </c>
      <c r="V119" s="5" t="str">
        <f t="shared" si="50"/>
        <v/>
      </c>
      <c r="W119" s="5" t="str">
        <f t="shared" si="51"/>
        <v/>
      </c>
      <c r="X119" s="6" t="str">
        <f t="shared" si="52"/>
        <v/>
      </c>
      <c r="Y119" s="6" t="str">
        <f t="shared" si="53"/>
        <v/>
      </c>
      <c r="Z119" s="6" t="str">
        <f t="shared" si="54"/>
        <v/>
      </c>
      <c r="AA119" s="6" t="str">
        <f t="shared" si="55"/>
        <v/>
      </c>
      <c r="AB119" s="7" t="str">
        <f t="shared" si="56"/>
        <v/>
      </c>
      <c r="AC119" s="7" t="str">
        <f t="shared" si="57"/>
        <v/>
      </c>
      <c r="AD119" s="7" t="str">
        <f t="shared" si="58"/>
        <v/>
      </c>
      <c r="AE119" s="7" t="str">
        <f t="shared" si="59"/>
        <v/>
      </c>
      <c r="AF119" s="48" t="str">
        <f t="shared" si="66"/>
        <v/>
      </c>
      <c r="AG119" s="48" t="str">
        <f t="shared" si="60"/>
        <v/>
      </c>
      <c r="AH119" s="48" t="str">
        <f t="shared" si="61"/>
        <v/>
      </c>
      <c r="AI119" s="48" t="str">
        <f t="shared" si="62"/>
        <v/>
      </c>
      <c r="AJ119" s="49" t="str">
        <f t="shared" si="67"/>
        <v/>
      </c>
      <c r="AK119" s="49" t="str">
        <f t="shared" si="63"/>
        <v/>
      </c>
      <c r="AL119" s="49" t="str">
        <f t="shared" si="64"/>
        <v/>
      </c>
      <c r="AM119" s="49" t="str">
        <f t="shared" si="65"/>
        <v/>
      </c>
      <c r="BB119" s="8"/>
      <c r="BC119" s="8"/>
      <c r="BD119" s="8"/>
    </row>
    <row r="120" spans="1:56" ht="12.75" customHeight="1" thickBot="1" x14ac:dyDescent="0.25">
      <c r="A120" s="82">
        <v>39717</v>
      </c>
      <c r="B120" s="81" t="s">
        <v>1</v>
      </c>
      <c r="C120" s="81" t="s">
        <v>0</v>
      </c>
      <c r="D120" s="81">
        <v>1547</v>
      </c>
      <c r="E120" s="81">
        <v>5.47</v>
      </c>
      <c r="F120" s="81">
        <v>14.4</v>
      </c>
      <c r="G120" s="81">
        <v>0.21</v>
      </c>
      <c r="H120" s="67">
        <f t="shared" si="39"/>
        <v>1</v>
      </c>
      <c r="I120" s="67">
        <f t="shared" si="40"/>
        <v>9</v>
      </c>
      <c r="J120" s="67">
        <f t="shared" si="41"/>
        <v>2008</v>
      </c>
      <c r="K120" s="2" t="str">
        <f t="shared" si="36"/>
        <v>Fall</v>
      </c>
      <c r="L120" s="3" t="str">
        <f t="shared" si="37"/>
        <v/>
      </c>
      <c r="M120" s="3" t="str">
        <f t="shared" si="38"/>
        <v/>
      </c>
      <c r="N120" s="3" t="str">
        <f t="shared" si="42"/>
        <v/>
      </c>
      <c r="O120" s="3" t="str">
        <f t="shared" si="43"/>
        <v/>
      </c>
      <c r="P120" s="4">
        <f t="shared" si="44"/>
        <v>1547</v>
      </c>
      <c r="Q120" s="4">
        <f t="shared" si="45"/>
        <v>5.47</v>
      </c>
      <c r="R120" s="4">
        <f t="shared" si="46"/>
        <v>14.4</v>
      </c>
      <c r="S120" s="4">
        <f t="shared" si="47"/>
        <v>0.21</v>
      </c>
      <c r="T120" s="5" t="str">
        <f t="shared" si="48"/>
        <v/>
      </c>
      <c r="U120" s="5" t="str">
        <f t="shared" si="49"/>
        <v/>
      </c>
      <c r="V120" s="5" t="str">
        <f t="shared" si="50"/>
        <v/>
      </c>
      <c r="W120" s="5" t="str">
        <f t="shared" si="51"/>
        <v/>
      </c>
      <c r="X120" s="6" t="str">
        <f t="shared" si="52"/>
        <v/>
      </c>
      <c r="Y120" s="6" t="str">
        <f t="shared" si="53"/>
        <v/>
      </c>
      <c r="Z120" s="6" t="str">
        <f t="shared" si="54"/>
        <v/>
      </c>
      <c r="AA120" s="6" t="str">
        <f t="shared" si="55"/>
        <v/>
      </c>
      <c r="AB120" s="7" t="str">
        <f t="shared" si="56"/>
        <v/>
      </c>
      <c r="AC120" s="7" t="str">
        <f t="shared" si="57"/>
        <v/>
      </c>
      <c r="AD120" s="7" t="str">
        <f t="shared" si="58"/>
        <v/>
      </c>
      <c r="AE120" s="7" t="str">
        <f t="shared" si="59"/>
        <v/>
      </c>
      <c r="AF120" s="48" t="str">
        <f t="shared" si="66"/>
        <v/>
      </c>
      <c r="AG120" s="48" t="str">
        <f t="shared" si="60"/>
        <v/>
      </c>
      <c r="AH120" s="48" t="str">
        <f t="shared" si="61"/>
        <v/>
      </c>
      <c r="AI120" s="48" t="str">
        <f t="shared" si="62"/>
        <v/>
      </c>
      <c r="AJ120" s="49" t="str">
        <f t="shared" si="67"/>
        <v/>
      </c>
      <c r="AK120" s="49" t="str">
        <f t="shared" si="63"/>
        <v/>
      </c>
      <c r="AL120" s="49" t="str">
        <f t="shared" si="64"/>
        <v/>
      </c>
      <c r="AM120" s="49" t="str">
        <f t="shared" si="65"/>
        <v/>
      </c>
      <c r="BB120" s="8"/>
      <c r="BC120" s="8"/>
      <c r="BD120" s="8"/>
    </row>
    <row r="121" spans="1:56" ht="12.75" thickBot="1" x14ac:dyDescent="0.25">
      <c r="A121" s="82">
        <v>39657</v>
      </c>
      <c r="B121" s="81" t="s">
        <v>1</v>
      </c>
      <c r="C121" s="81" t="s">
        <v>0</v>
      </c>
      <c r="D121" s="81">
        <v>1367</v>
      </c>
      <c r="E121" s="81">
        <v>6.72</v>
      </c>
      <c r="F121" s="81">
        <v>19.899999999999999</v>
      </c>
      <c r="G121" s="81">
        <v>0.53</v>
      </c>
      <c r="H121" s="67">
        <f t="shared" si="39"/>
        <v>1</v>
      </c>
      <c r="I121" s="67">
        <f t="shared" si="40"/>
        <v>7</v>
      </c>
      <c r="J121" s="67">
        <f t="shared" si="41"/>
        <v>2008</v>
      </c>
      <c r="K121" s="2" t="str">
        <f t="shared" si="36"/>
        <v>Summer</v>
      </c>
      <c r="L121" s="3" t="str">
        <f t="shared" si="37"/>
        <v/>
      </c>
      <c r="M121" s="3" t="str">
        <f t="shared" si="38"/>
        <v/>
      </c>
      <c r="N121" s="3" t="str">
        <f t="shared" si="42"/>
        <v/>
      </c>
      <c r="O121" s="3" t="str">
        <f t="shared" si="43"/>
        <v/>
      </c>
      <c r="P121" s="4">
        <f t="shared" si="44"/>
        <v>1367</v>
      </c>
      <c r="Q121" s="4">
        <f t="shared" si="45"/>
        <v>6.72</v>
      </c>
      <c r="R121" s="4">
        <f t="shared" si="46"/>
        <v>19.899999999999999</v>
      </c>
      <c r="S121" s="4">
        <f t="shared" si="47"/>
        <v>0.53</v>
      </c>
      <c r="T121" s="5" t="str">
        <f t="shared" si="48"/>
        <v/>
      </c>
      <c r="U121" s="5" t="str">
        <f t="shared" si="49"/>
        <v/>
      </c>
      <c r="V121" s="5" t="str">
        <f t="shared" si="50"/>
        <v/>
      </c>
      <c r="W121" s="5" t="str">
        <f t="shared" si="51"/>
        <v/>
      </c>
      <c r="X121" s="6" t="str">
        <f t="shared" si="52"/>
        <v/>
      </c>
      <c r="Y121" s="6" t="str">
        <f t="shared" si="53"/>
        <v/>
      </c>
      <c r="Z121" s="6" t="str">
        <f t="shared" si="54"/>
        <v/>
      </c>
      <c r="AA121" s="6" t="str">
        <f t="shared" si="55"/>
        <v/>
      </c>
      <c r="AB121" s="7" t="str">
        <f t="shared" si="56"/>
        <v/>
      </c>
      <c r="AC121" s="7" t="str">
        <f t="shared" si="57"/>
        <v/>
      </c>
      <c r="AD121" s="7" t="str">
        <f t="shared" si="58"/>
        <v/>
      </c>
      <c r="AE121" s="7" t="str">
        <f t="shared" si="59"/>
        <v/>
      </c>
      <c r="AF121" s="48" t="str">
        <f t="shared" si="66"/>
        <v/>
      </c>
      <c r="AG121" s="48" t="str">
        <f t="shared" si="60"/>
        <v/>
      </c>
      <c r="AH121" s="48" t="str">
        <f t="shared" si="61"/>
        <v/>
      </c>
      <c r="AI121" s="48" t="str">
        <f t="shared" si="62"/>
        <v/>
      </c>
      <c r="AJ121" s="49" t="str">
        <f t="shared" si="67"/>
        <v/>
      </c>
      <c r="AK121" s="49" t="str">
        <f t="shared" si="63"/>
        <v/>
      </c>
      <c r="AL121" s="49" t="str">
        <f t="shared" si="64"/>
        <v/>
      </c>
      <c r="AM121" s="49" t="str">
        <f t="shared" si="65"/>
        <v/>
      </c>
      <c r="BB121" s="8"/>
      <c r="BC121" s="8"/>
      <c r="BD121" s="8"/>
    </row>
    <row r="122" spans="1:56" ht="12.75" thickBot="1" x14ac:dyDescent="0.25">
      <c r="A122" s="82">
        <v>39578</v>
      </c>
      <c r="B122" s="81" t="s">
        <v>1</v>
      </c>
      <c r="C122" s="81" t="s">
        <v>0</v>
      </c>
      <c r="D122" s="81">
        <v>1256</v>
      </c>
      <c r="E122" s="81">
        <v>12.78</v>
      </c>
      <c r="F122" s="81">
        <v>11.7</v>
      </c>
      <c r="G122" s="81">
        <v>2.15</v>
      </c>
      <c r="H122" s="67">
        <f t="shared" si="39"/>
        <v>1</v>
      </c>
      <c r="I122" s="67">
        <f t="shared" si="40"/>
        <v>5</v>
      </c>
      <c r="J122" s="67">
        <f t="shared" si="41"/>
        <v>2008</v>
      </c>
      <c r="K122" s="2" t="str">
        <f t="shared" si="36"/>
        <v>Spring</v>
      </c>
      <c r="L122" s="3" t="str">
        <f t="shared" si="37"/>
        <v/>
      </c>
      <c r="M122" s="3" t="str">
        <f t="shared" si="38"/>
        <v/>
      </c>
      <c r="N122" s="3" t="str">
        <f t="shared" si="42"/>
        <v/>
      </c>
      <c r="O122" s="3" t="str">
        <f t="shared" si="43"/>
        <v/>
      </c>
      <c r="P122" s="4">
        <f t="shared" si="44"/>
        <v>1256</v>
      </c>
      <c r="Q122" s="4">
        <f t="shared" si="45"/>
        <v>12.78</v>
      </c>
      <c r="R122" s="4">
        <f t="shared" si="46"/>
        <v>11.7</v>
      </c>
      <c r="S122" s="4">
        <f t="shared" si="47"/>
        <v>2.15</v>
      </c>
      <c r="T122" s="5" t="str">
        <f t="shared" si="48"/>
        <v/>
      </c>
      <c r="U122" s="5" t="str">
        <f t="shared" si="49"/>
        <v/>
      </c>
      <c r="V122" s="5" t="str">
        <f t="shared" si="50"/>
        <v/>
      </c>
      <c r="W122" s="5" t="str">
        <f t="shared" si="51"/>
        <v/>
      </c>
      <c r="X122" s="6" t="str">
        <f t="shared" si="52"/>
        <v/>
      </c>
      <c r="Y122" s="6" t="str">
        <f t="shared" si="53"/>
        <v/>
      </c>
      <c r="Z122" s="6" t="str">
        <f t="shared" si="54"/>
        <v/>
      </c>
      <c r="AA122" s="6" t="str">
        <f t="shared" si="55"/>
        <v/>
      </c>
      <c r="AB122" s="7" t="str">
        <f t="shared" si="56"/>
        <v/>
      </c>
      <c r="AC122" s="7" t="str">
        <f t="shared" si="57"/>
        <v/>
      </c>
      <c r="AD122" s="7" t="str">
        <f t="shared" si="58"/>
        <v/>
      </c>
      <c r="AE122" s="7" t="str">
        <f t="shared" si="59"/>
        <v/>
      </c>
      <c r="AF122" s="48" t="str">
        <f t="shared" si="66"/>
        <v/>
      </c>
      <c r="AG122" s="48" t="str">
        <f t="shared" si="60"/>
        <v/>
      </c>
      <c r="AH122" s="48" t="str">
        <f t="shared" si="61"/>
        <v/>
      </c>
      <c r="AI122" s="48" t="str">
        <f t="shared" si="62"/>
        <v/>
      </c>
      <c r="AJ122" s="49" t="str">
        <f t="shared" si="67"/>
        <v/>
      </c>
      <c r="AK122" s="49" t="str">
        <f t="shared" si="63"/>
        <v/>
      </c>
      <c r="AL122" s="49" t="str">
        <f t="shared" si="64"/>
        <v/>
      </c>
      <c r="AM122" s="49" t="str">
        <f t="shared" si="65"/>
        <v/>
      </c>
      <c r="BB122" s="8"/>
      <c r="BC122" s="8"/>
      <c r="BD122" s="8"/>
    </row>
    <row r="123" spans="1:56" ht="12.75" thickBot="1" x14ac:dyDescent="0.25">
      <c r="A123" s="82">
        <v>39348</v>
      </c>
      <c r="B123" s="81" t="s">
        <v>1</v>
      </c>
      <c r="C123" s="81" t="s">
        <v>0</v>
      </c>
      <c r="D123" s="81">
        <v>1549</v>
      </c>
      <c r="E123" s="81">
        <v>4.68</v>
      </c>
      <c r="F123" s="81">
        <v>14.8</v>
      </c>
      <c r="G123" s="81">
        <v>0.6</v>
      </c>
      <c r="H123" s="67">
        <f t="shared" si="39"/>
        <v>1</v>
      </c>
      <c r="I123" s="67">
        <f t="shared" si="40"/>
        <v>9</v>
      </c>
      <c r="J123" s="67">
        <f t="shared" si="41"/>
        <v>2007</v>
      </c>
      <c r="K123" s="2" t="str">
        <f t="shared" si="36"/>
        <v>Fall</v>
      </c>
      <c r="L123" s="3" t="str">
        <f t="shared" si="37"/>
        <v/>
      </c>
      <c r="M123" s="3" t="str">
        <f t="shared" si="38"/>
        <v/>
      </c>
      <c r="N123" s="3" t="str">
        <f t="shared" si="42"/>
        <v/>
      </c>
      <c r="O123" s="3" t="str">
        <f t="shared" si="43"/>
        <v/>
      </c>
      <c r="P123" s="4">
        <f t="shared" si="44"/>
        <v>1549</v>
      </c>
      <c r="Q123" s="4">
        <f t="shared" si="45"/>
        <v>4.68</v>
      </c>
      <c r="R123" s="4">
        <f t="shared" si="46"/>
        <v>14.8</v>
      </c>
      <c r="S123" s="4">
        <f t="shared" si="47"/>
        <v>0.6</v>
      </c>
      <c r="T123" s="5" t="str">
        <f t="shared" si="48"/>
        <v/>
      </c>
      <c r="U123" s="5" t="str">
        <f t="shared" si="49"/>
        <v/>
      </c>
      <c r="V123" s="5" t="str">
        <f t="shared" si="50"/>
        <v/>
      </c>
      <c r="W123" s="5" t="str">
        <f t="shared" si="51"/>
        <v/>
      </c>
      <c r="X123" s="6" t="str">
        <f t="shared" si="52"/>
        <v/>
      </c>
      <c r="Y123" s="6" t="str">
        <f t="shared" si="53"/>
        <v/>
      </c>
      <c r="Z123" s="6" t="str">
        <f t="shared" si="54"/>
        <v/>
      </c>
      <c r="AA123" s="6" t="str">
        <f t="shared" si="55"/>
        <v/>
      </c>
      <c r="AB123" s="7" t="str">
        <f t="shared" si="56"/>
        <v/>
      </c>
      <c r="AC123" s="7" t="str">
        <f t="shared" si="57"/>
        <v/>
      </c>
      <c r="AD123" s="7" t="str">
        <f t="shared" si="58"/>
        <v/>
      </c>
      <c r="AE123" s="7" t="str">
        <f t="shared" si="59"/>
        <v/>
      </c>
      <c r="AF123" s="48" t="str">
        <f t="shared" si="66"/>
        <v/>
      </c>
      <c r="AG123" s="48" t="str">
        <f t="shared" si="60"/>
        <v/>
      </c>
      <c r="AH123" s="48" t="str">
        <f t="shared" si="61"/>
        <v/>
      </c>
      <c r="AI123" s="48" t="str">
        <f t="shared" si="62"/>
        <v/>
      </c>
      <c r="AJ123" s="49" t="str">
        <f t="shared" si="67"/>
        <v/>
      </c>
      <c r="AK123" s="49" t="str">
        <f t="shared" si="63"/>
        <v/>
      </c>
      <c r="AL123" s="49" t="str">
        <f t="shared" si="64"/>
        <v/>
      </c>
      <c r="AM123" s="49" t="str">
        <f t="shared" si="65"/>
        <v/>
      </c>
      <c r="BB123" s="8"/>
      <c r="BC123" s="8"/>
      <c r="BD123" s="8"/>
    </row>
    <row r="124" spans="1:56" ht="12.75" thickBot="1" x14ac:dyDescent="0.25">
      <c r="A124" s="82">
        <v>39299</v>
      </c>
      <c r="B124" s="81" t="s">
        <v>1</v>
      </c>
      <c r="C124" s="81" t="s">
        <v>0</v>
      </c>
      <c r="D124" s="81" t="s">
        <v>3</v>
      </c>
      <c r="E124" s="81">
        <v>3.53</v>
      </c>
      <c r="F124" s="81">
        <v>20.8</v>
      </c>
      <c r="G124" s="81" t="s">
        <v>3</v>
      </c>
      <c r="H124" s="67">
        <f t="shared" si="39"/>
        <v>1</v>
      </c>
      <c r="I124" s="67">
        <f t="shared" si="40"/>
        <v>8</v>
      </c>
      <c r="J124" s="67">
        <f t="shared" si="41"/>
        <v>2007</v>
      </c>
      <c r="K124" s="2" t="str">
        <f t="shared" si="36"/>
        <v>Summer</v>
      </c>
      <c r="L124" s="3" t="str">
        <f t="shared" si="37"/>
        <v/>
      </c>
      <c r="M124" s="3" t="str">
        <f t="shared" si="38"/>
        <v/>
      </c>
      <c r="N124" s="3" t="str">
        <f t="shared" si="42"/>
        <v/>
      </c>
      <c r="O124" s="3" t="str">
        <f t="shared" si="43"/>
        <v/>
      </c>
      <c r="P124" s="4" t="str">
        <f t="shared" si="44"/>
        <v>ns</v>
      </c>
      <c r="Q124" s="4">
        <f t="shared" si="45"/>
        <v>3.53</v>
      </c>
      <c r="R124" s="4">
        <f t="shared" si="46"/>
        <v>20.8</v>
      </c>
      <c r="S124" s="4" t="str">
        <f t="shared" si="47"/>
        <v>ns</v>
      </c>
      <c r="T124" s="5" t="str">
        <f t="shared" si="48"/>
        <v/>
      </c>
      <c r="U124" s="5" t="str">
        <f t="shared" si="49"/>
        <v/>
      </c>
      <c r="V124" s="5" t="str">
        <f t="shared" si="50"/>
        <v/>
      </c>
      <c r="W124" s="5" t="str">
        <f t="shared" si="51"/>
        <v/>
      </c>
      <c r="X124" s="6" t="str">
        <f t="shared" si="52"/>
        <v/>
      </c>
      <c r="Y124" s="6" t="str">
        <f t="shared" si="53"/>
        <v/>
      </c>
      <c r="Z124" s="6" t="str">
        <f t="shared" si="54"/>
        <v/>
      </c>
      <c r="AA124" s="6" t="str">
        <f t="shared" si="55"/>
        <v/>
      </c>
      <c r="AB124" s="7" t="str">
        <f t="shared" si="56"/>
        <v/>
      </c>
      <c r="AC124" s="7" t="str">
        <f t="shared" si="57"/>
        <v/>
      </c>
      <c r="AD124" s="7" t="str">
        <f t="shared" si="58"/>
        <v/>
      </c>
      <c r="AE124" s="7" t="str">
        <f t="shared" si="59"/>
        <v/>
      </c>
      <c r="AF124" s="48" t="str">
        <f t="shared" si="66"/>
        <v/>
      </c>
      <c r="AG124" s="48" t="str">
        <f t="shared" si="60"/>
        <v/>
      </c>
      <c r="AH124" s="48" t="str">
        <f t="shared" si="61"/>
        <v/>
      </c>
      <c r="AI124" s="48" t="str">
        <f t="shared" si="62"/>
        <v/>
      </c>
      <c r="AJ124" s="49" t="str">
        <f t="shared" si="67"/>
        <v/>
      </c>
      <c r="AK124" s="49" t="str">
        <f t="shared" si="63"/>
        <v/>
      </c>
      <c r="AL124" s="49" t="str">
        <f t="shared" si="64"/>
        <v/>
      </c>
      <c r="AM124" s="49" t="str">
        <f t="shared" si="65"/>
        <v/>
      </c>
      <c r="BB124" s="8"/>
      <c r="BC124" s="8"/>
      <c r="BD124" s="8"/>
    </row>
    <row r="125" spans="1:56" ht="12.75" thickBot="1" x14ac:dyDescent="0.25">
      <c r="A125" s="82">
        <v>39292</v>
      </c>
      <c r="B125" s="81" t="s">
        <v>1</v>
      </c>
      <c r="C125" s="81" t="s">
        <v>0</v>
      </c>
      <c r="D125" s="81">
        <v>1614</v>
      </c>
      <c r="E125" s="81" t="s">
        <v>3</v>
      </c>
      <c r="F125" s="81" t="s">
        <v>3</v>
      </c>
      <c r="G125" s="81">
        <v>0.23</v>
      </c>
      <c r="H125" s="67">
        <f t="shared" si="39"/>
        <v>1</v>
      </c>
      <c r="I125" s="67">
        <f t="shared" si="40"/>
        <v>7</v>
      </c>
      <c r="J125" s="67">
        <f t="shared" si="41"/>
        <v>2007</v>
      </c>
      <c r="K125" s="2" t="str">
        <f t="shared" si="36"/>
        <v>Summer</v>
      </c>
      <c r="L125" s="3" t="str">
        <f t="shared" si="37"/>
        <v/>
      </c>
      <c r="M125" s="3" t="str">
        <f t="shared" si="38"/>
        <v/>
      </c>
      <c r="N125" s="3" t="str">
        <f t="shared" si="42"/>
        <v/>
      </c>
      <c r="O125" s="3" t="str">
        <f t="shared" si="43"/>
        <v/>
      </c>
      <c r="P125" s="4">
        <f t="shared" si="44"/>
        <v>1614</v>
      </c>
      <c r="Q125" s="4" t="str">
        <f t="shared" si="45"/>
        <v>ns</v>
      </c>
      <c r="R125" s="4" t="str">
        <f t="shared" si="46"/>
        <v>ns</v>
      </c>
      <c r="S125" s="4">
        <f t="shared" si="47"/>
        <v>0.23</v>
      </c>
      <c r="T125" s="5" t="str">
        <f t="shared" si="48"/>
        <v/>
      </c>
      <c r="U125" s="5" t="str">
        <f t="shared" si="49"/>
        <v/>
      </c>
      <c r="V125" s="5" t="str">
        <f t="shared" si="50"/>
        <v/>
      </c>
      <c r="W125" s="5" t="str">
        <f t="shared" si="51"/>
        <v/>
      </c>
      <c r="X125" s="6" t="str">
        <f t="shared" si="52"/>
        <v/>
      </c>
      <c r="Y125" s="6" t="str">
        <f t="shared" si="53"/>
        <v/>
      </c>
      <c r="Z125" s="6" t="str">
        <f t="shared" si="54"/>
        <v/>
      </c>
      <c r="AA125" s="6" t="str">
        <f t="shared" si="55"/>
        <v/>
      </c>
      <c r="AB125" s="7" t="str">
        <f t="shared" si="56"/>
        <v/>
      </c>
      <c r="AC125" s="7" t="str">
        <f t="shared" si="57"/>
        <v/>
      </c>
      <c r="AD125" s="7" t="str">
        <f t="shared" si="58"/>
        <v/>
      </c>
      <c r="AE125" s="7" t="str">
        <f t="shared" si="59"/>
        <v/>
      </c>
      <c r="AF125" s="48" t="str">
        <f t="shared" si="66"/>
        <v/>
      </c>
      <c r="AG125" s="48" t="str">
        <f t="shared" si="60"/>
        <v/>
      </c>
      <c r="AH125" s="48" t="str">
        <f t="shared" si="61"/>
        <v/>
      </c>
      <c r="AI125" s="48" t="str">
        <f t="shared" si="62"/>
        <v/>
      </c>
      <c r="AJ125" s="49" t="str">
        <f t="shared" si="67"/>
        <v/>
      </c>
      <c r="AK125" s="49" t="str">
        <f t="shared" si="63"/>
        <v/>
      </c>
      <c r="AL125" s="49" t="str">
        <f t="shared" si="64"/>
        <v/>
      </c>
      <c r="AM125" s="49" t="str">
        <f t="shared" si="65"/>
        <v/>
      </c>
      <c r="BB125" s="8"/>
      <c r="BC125" s="8"/>
      <c r="BD125" s="8"/>
    </row>
    <row r="126" spans="1:56" ht="12.75" thickBot="1" x14ac:dyDescent="0.25">
      <c r="A126" s="82">
        <v>39208</v>
      </c>
      <c r="B126" s="81" t="s">
        <v>1</v>
      </c>
      <c r="C126" s="81" t="s">
        <v>0</v>
      </c>
      <c r="D126" s="81">
        <v>1148</v>
      </c>
      <c r="E126" s="81">
        <v>15.33</v>
      </c>
      <c r="F126" s="81">
        <v>13.1</v>
      </c>
      <c r="G126" s="81">
        <v>3.39</v>
      </c>
      <c r="H126" s="67">
        <f t="shared" si="39"/>
        <v>1</v>
      </c>
      <c r="I126" s="67">
        <f t="shared" si="40"/>
        <v>5</v>
      </c>
      <c r="J126" s="67">
        <f t="shared" si="41"/>
        <v>2007</v>
      </c>
      <c r="K126" s="2" t="str">
        <f t="shared" si="36"/>
        <v>Spring</v>
      </c>
      <c r="L126" s="3" t="str">
        <f t="shared" si="37"/>
        <v/>
      </c>
      <c r="M126" s="3" t="str">
        <f t="shared" si="38"/>
        <v/>
      </c>
      <c r="N126" s="3" t="str">
        <f t="shared" si="42"/>
        <v/>
      </c>
      <c r="O126" s="3" t="str">
        <f t="shared" si="43"/>
        <v/>
      </c>
      <c r="P126" s="4">
        <f t="shared" si="44"/>
        <v>1148</v>
      </c>
      <c r="Q126" s="4">
        <f t="shared" si="45"/>
        <v>15.33</v>
      </c>
      <c r="R126" s="4">
        <f t="shared" si="46"/>
        <v>13.1</v>
      </c>
      <c r="S126" s="4">
        <f t="shared" si="47"/>
        <v>3.39</v>
      </c>
      <c r="T126" s="5" t="str">
        <f t="shared" si="48"/>
        <v/>
      </c>
      <c r="U126" s="5" t="str">
        <f t="shared" si="49"/>
        <v/>
      </c>
      <c r="V126" s="5" t="str">
        <f t="shared" si="50"/>
        <v/>
      </c>
      <c r="W126" s="5" t="str">
        <f t="shared" si="51"/>
        <v/>
      </c>
      <c r="X126" s="6" t="str">
        <f t="shared" si="52"/>
        <v/>
      </c>
      <c r="Y126" s="6" t="str">
        <f t="shared" si="53"/>
        <v/>
      </c>
      <c r="Z126" s="6" t="str">
        <f t="shared" si="54"/>
        <v/>
      </c>
      <c r="AA126" s="6" t="str">
        <f t="shared" si="55"/>
        <v/>
      </c>
      <c r="AB126" s="7" t="str">
        <f t="shared" si="56"/>
        <v/>
      </c>
      <c r="AC126" s="7" t="str">
        <f t="shared" si="57"/>
        <v/>
      </c>
      <c r="AD126" s="7" t="str">
        <f t="shared" si="58"/>
        <v/>
      </c>
      <c r="AE126" s="7" t="str">
        <f t="shared" si="59"/>
        <v/>
      </c>
      <c r="AF126" s="48" t="str">
        <f t="shared" si="66"/>
        <v/>
      </c>
      <c r="AG126" s="48" t="str">
        <f t="shared" si="60"/>
        <v/>
      </c>
      <c r="AH126" s="48" t="str">
        <f t="shared" si="61"/>
        <v/>
      </c>
      <c r="AI126" s="48" t="str">
        <f t="shared" si="62"/>
        <v/>
      </c>
      <c r="AJ126" s="49" t="str">
        <f t="shared" si="67"/>
        <v/>
      </c>
      <c r="AK126" s="49" t="str">
        <f t="shared" si="63"/>
        <v/>
      </c>
      <c r="AL126" s="49" t="str">
        <f t="shared" si="64"/>
        <v/>
      </c>
      <c r="AM126" s="49" t="str">
        <f t="shared" si="65"/>
        <v/>
      </c>
      <c r="BB126" s="8"/>
      <c r="BC126" s="8"/>
      <c r="BD126" s="8"/>
    </row>
    <row r="127" spans="1:56" ht="12.75" thickBot="1" x14ac:dyDescent="0.25">
      <c r="A127" s="82">
        <v>38984</v>
      </c>
      <c r="B127" s="81" t="s">
        <v>1</v>
      </c>
      <c r="C127" s="81" t="s">
        <v>0</v>
      </c>
      <c r="D127" s="81">
        <v>1631</v>
      </c>
      <c r="E127" s="81">
        <v>4.83</v>
      </c>
      <c r="F127" s="81">
        <v>13.3</v>
      </c>
      <c r="G127" s="81">
        <v>0.22</v>
      </c>
      <c r="H127" s="67">
        <f t="shared" si="39"/>
        <v>1</v>
      </c>
      <c r="I127" s="67">
        <f t="shared" si="40"/>
        <v>9</v>
      </c>
      <c r="J127" s="67">
        <f t="shared" si="41"/>
        <v>2006</v>
      </c>
      <c r="K127" s="2" t="str">
        <f t="shared" si="36"/>
        <v>Fall</v>
      </c>
      <c r="L127" s="3" t="str">
        <f t="shared" si="37"/>
        <v/>
      </c>
      <c r="M127" s="3" t="str">
        <f t="shared" si="38"/>
        <v/>
      </c>
      <c r="N127" s="3" t="str">
        <f t="shared" si="42"/>
        <v/>
      </c>
      <c r="O127" s="3" t="str">
        <f t="shared" si="43"/>
        <v/>
      </c>
      <c r="P127" s="4">
        <f t="shared" si="44"/>
        <v>1631</v>
      </c>
      <c r="Q127" s="4">
        <f t="shared" si="45"/>
        <v>4.83</v>
      </c>
      <c r="R127" s="4">
        <f t="shared" si="46"/>
        <v>13.3</v>
      </c>
      <c r="S127" s="4">
        <f t="shared" si="47"/>
        <v>0.22</v>
      </c>
      <c r="T127" s="5" t="str">
        <f t="shared" si="48"/>
        <v/>
      </c>
      <c r="U127" s="5" t="str">
        <f t="shared" si="49"/>
        <v/>
      </c>
      <c r="V127" s="5" t="str">
        <f t="shared" si="50"/>
        <v/>
      </c>
      <c r="W127" s="5" t="str">
        <f t="shared" si="51"/>
        <v/>
      </c>
      <c r="X127" s="6" t="str">
        <f t="shared" si="52"/>
        <v/>
      </c>
      <c r="Y127" s="6" t="str">
        <f t="shared" si="53"/>
        <v/>
      </c>
      <c r="Z127" s="6" t="str">
        <f t="shared" si="54"/>
        <v/>
      </c>
      <c r="AA127" s="6" t="str">
        <f t="shared" si="55"/>
        <v/>
      </c>
      <c r="AB127" s="7" t="str">
        <f t="shared" si="56"/>
        <v/>
      </c>
      <c r="AC127" s="7" t="str">
        <f t="shared" si="57"/>
        <v/>
      </c>
      <c r="AD127" s="7" t="str">
        <f t="shared" si="58"/>
        <v/>
      </c>
      <c r="AE127" s="7" t="str">
        <f t="shared" si="59"/>
        <v/>
      </c>
      <c r="AF127" s="48" t="str">
        <f t="shared" si="66"/>
        <v/>
      </c>
      <c r="AG127" s="48" t="str">
        <f t="shared" si="60"/>
        <v/>
      </c>
      <c r="AH127" s="48" t="str">
        <f t="shared" si="61"/>
        <v/>
      </c>
      <c r="AI127" s="48" t="str">
        <f t="shared" si="62"/>
        <v/>
      </c>
      <c r="AJ127" s="49" t="str">
        <f t="shared" si="67"/>
        <v/>
      </c>
      <c r="AK127" s="49" t="str">
        <f t="shared" si="63"/>
        <v/>
      </c>
      <c r="AL127" s="49" t="str">
        <f t="shared" si="64"/>
        <v/>
      </c>
      <c r="AM127" s="49" t="str">
        <f t="shared" si="65"/>
        <v/>
      </c>
      <c r="BB127" s="8"/>
      <c r="BC127" s="8"/>
      <c r="BD127" s="8"/>
    </row>
    <row r="128" spans="1:56" ht="12.75" thickBot="1" x14ac:dyDescent="0.25">
      <c r="A128" s="82">
        <v>38932</v>
      </c>
      <c r="B128" s="81" t="s">
        <v>1</v>
      </c>
      <c r="C128" s="81" t="s">
        <v>0</v>
      </c>
      <c r="D128" s="81">
        <v>1011</v>
      </c>
      <c r="E128" s="81">
        <v>3.49</v>
      </c>
      <c r="F128" s="81">
        <v>20.7</v>
      </c>
      <c r="G128" s="81">
        <v>1.1399999999999999</v>
      </c>
      <c r="H128" s="67">
        <f t="shared" si="39"/>
        <v>1</v>
      </c>
      <c r="I128" s="67">
        <f t="shared" si="40"/>
        <v>8</v>
      </c>
      <c r="J128" s="67">
        <f t="shared" si="41"/>
        <v>2006</v>
      </c>
      <c r="K128" s="2" t="str">
        <f t="shared" si="36"/>
        <v>Summer</v>
      </c>
      <c r="L128" s="3" t="str">
        <f t="shared" si="37"/>
        <v/>
      </c>
      <c r="M128" s="3" t="str">
        <f t="shared" si="38"/>
        <v/>
      </c>
      <c r="N128" s="3" t="str">
        <f t="shared" si="42"/>
        <v/>
      </c>
      <c r="O128" s="3" t="str">
        <f t="shared" si="43"/>
        <v/>
      </c>
      <c r="P128" s="4">
        <f t="shared" si="44"/>
        <v>1011</v>
      </c>
      <c r="Q128" s="4">
        <f t="shared" si="45"/>
        <v>3.49</v>
      </c>
      <c r="R128" s="4">
        <f t="shared" si="46"/>
        <v>20.7</v>
      </c>
      <c r="S128" s="4">
        <f t="shared" si="47"/>
        <v>1.1399999999999999</v>
      </c>
      <c r="T128" s="5" t="str">
        <f t="shared" si="48"/>
        <v/>
      </c>
      <c r="U128" s="5" t="str">
        <f t="shared" si="49"/>
        <v/>
      </c>
      <c r="V128" s="5" t="str">
        <f t="shared" si="50"/>
        <v/>
      </c>
      <c r="W128" s="5" t="str">
        <f t="shared" si="51"/>
        <v/>
      </c>
      <c r="X128" s="6" t="str">
        <f t="shared" si="52"/>
        <v/>
      </c>
      <c r="Y128" s="6" t="str">
        <f t="shared" si="53"/>
        <v/>
      </c>
      <c r="Z128" s="6" t="str">
        <f t="shared" si="54"/>
        <v/>
      </c>
      <c r="AA128" s="6" t="str">
        <f t="shared" si="55"/>
        <v/>
      </c>
      <c r="AB128" s="7" t="str">
        <f t="shared" si="56"/>
        <v/>
      </c>
      <c r="AC128" s="7" t="str">
        <f t="shared" si="57"/>
        <v/>
      </c>
      <c r="AD128" s="7" t="str">
        <f t="shared" si="58"/>
        <v/>
      </c>
      <c r="AE128" s="7" t="str">
        <f t="shared" si="59"/>
        <v/>
      </c>
      <c r="AF128" s="48" t="str">
        <f t="shared" si="66"/>
        <v/>
      </c>
      <c r="AG128" s="48" t="str">
        <f t="shared" si="60"/>
        <v/>
      </c>
      <c r="AH128" s="48" t="str">
        <f t="shared" si="61"/>
        <v/>
      </c>
      <c r="AI128" s="48" t="str">
        <f t="shared" si="62"/>
        <v/>
      </c>
      <c r="AJ128" s="49" t="str">
        <f t="shared" si="67"/>
        <v/>
      </c>
      <c r="AK128" s="49" t="str">
        <f t="shared" si="63"/>
        <v/>
      </c>
      <c r="AL128" s="49" t="str">
        <f t="shared" si="64"/>
        <v/>
      </c>
      <c r="AM128" s="49" t="str">
        <f t="shared" si="65"/>
        <v/>
      </c>
      <c r="BB128" s="8"/>
      <c r="BC128" s="8"/>
      <c r="BD128" s="8"/>
    </row>
    <row r="129" spans="1:56" ht="12.75" thickBot="1" x14ac:dyDescent="0.25">
      <c r="A129" s="82">
        <v>38844</v>
      </c>
      <c r="B129" s="81" t="s">
        <v>1</v>
      </c>
      <c r="C129" s="81" t="s">
        <v>0</v>
      </c>
      <c r="D129" s="81">
        <v>1445</v>
      </c>
      <c r="E129" s="81">
        <v>11.51</v>
      </c>
      <c r="F129" s="81" t="s">
        <v>3</v>
      </c>
      <c r="G129" s="81">
        <v>1.2</v>
      </c>
      <c r="H129" s="67">
        <f t="shared" si="39"/>
        <v>1</v>
      </c>
      <c r="I129" s="67">
        <f t="shared" si="40"/>
        <v>5</v>
      </c>
      <c r="J129" s="67">
        <f t="shared" si="41"/>
        <v>2006</v>
      </c>
      <c r="K129" s="2" t="str">
        <f t="shared" si="36"/>
        <v>Spring</v>
      </c>
      <c r="L129" s="3" t="str">
        <f t="shared" si="37"/>
        <v/>
      </c>
      <c r="M129" s="3" t="str">
        <f t="shared" si="38"/>
        <v/>
      </c>
      <c r="N129" s="3" t="str">
        <f t="shared" si="42"/>
        <v/>
      </c>
      <c r="O129" s="3" t="str">
        <f t="shared" si="43"/>
        <v/>
      </c>
      <c r="P129" s="4">
        <f t="shared" si="44"/>
        <v>1445</v>
      </c>
      <c r="Q129" s="4">
        <f t="shared" si="45"/>
        <v>11.51</v>
      </c>
      <c r="R129" s="4" t="str">
        <f t="shared" si="46"/>
        <v>ns</v>
      </c>
      <c r="S129" s="4">
        <f t="shared" si="47"/>
        <v>1.2</v>
      </c>
      <c r="T129" s="5" t="str">
        <f t="shared" si="48"/>
        <v/>
      </c>
      <c r="U129" s="5" t="str">
        <f t="shared" si="49"/>
        <v/>
      </c>
      <c r="V129" s="5" t="str">
        <f t="shared" si="50"/>
        <v/>
      </c>
      <c r="W129" s="5" t="str">
        <f t="shared" si="51"/>
        <v/>
      </c>
      <c r="X129" s="6" t="str">
        <f t="shared" si="52"/>
        <v/>
      </c>
      <c r="Y129" s="6" t="str">
        <f t="shared" si="53"/>
        <v/>
      </c>
      <c r="Z129" s="6" t="str">
        <f t="shared" si="54"/>
        <v/>
      </c>
      <c r="AA129" s="6" t="str">
        <f t="shared" si="55"/>
        <v/>
      </c>
      <c r="AB129" s="7" t="str">
        <f t="shared" si="56"/>
        <v/>
      </c>
      <c r="AC129" s="7" t="str">
        <f t="shared" si="57"/>
        <v/>
      </c>
      <c r="AD129" s="7" t="str">
        <f t="shared" si="58"/>
        <v/>
      </c>
      <c r="AE129" s="7" t="str">
        <f t="shared" si="59"/>
        <v/>
      </c>
      <c r="AF129" s="48" t="str">
        <f t="shared" si="66"/>
        <v/>
      </c>
      <c r="AG129" s="48" t="str">
        <f t="shared" si="60"/>
        <v/>
      </c>
      <c r="AH129" s="48" t="str">
        <f t="shared" si="61"/>
        <v/>
      </c>
      <c r="AI129" s="48" t="str">
        <f t="shared" si="62"/>
        <v/>
      </c>
      <c r="AJ129" s="49" t="str">
        <f t="shared" si="67"/>
        <v/>
      </c>
      <c r="AK129" s="49" t="str">
        <f t="shared" si="63"/>
        <v/>
      </c>
      <c r="AL129" s="49" t="str">
        <f t="shared" si="64"/>
        <v/>
      </c>
      <c r="AM129" s="49" t="str">
        <f t="shared" si="65"/>
        <v/>
      </c>
      <c r="BB129" s="8"/>
      <c r="BC129" s="8"/>
      <c r="BD129" s="8"/>
    </row>
    <row r="130" spans="1:56" ht="12.75" thickBot="1" x14ac:dyDescent="0.25">
      <c r="A130" s="82">
        <v>42278</v>
      </c>
      <c r="B130" s="81" t="s">
        <v>2</v>
      </c>
      <c r="C130" s="81" t="s">
        <v>0</v>
      </c>
      <c r="D130" s="81" t="s">
        <v>77</v>
      </c>
      <c r="E130" s="81">
        <v>7.57</v>
      </c>
      <c r="F130" s="81">
        <v>10.64</v>
      </c>
      <c r="G130" s="81">
        <v>0.45</v>
      </c>
      <c r="H130" s="67">
        <f t="shared" si="39"/>
        <v>2</v>
      </c>
      <c r="I130" s="67">
        <f t="shared" si="40"/>
        <v>10</v>
      </c>
      <c r="J130" s="67">
        <f t="shared" si="41"/>
        <v>2015</v>
      </c>
      <c r="K130" s="2" t="str">
        <f t="shared" si="36"/>
        <v>Fall</v>
      </c>
      <c r="L130" s="3" t="str">
        <f t="shared" si="37"/>
        <v/>
      </c>
      <c r="M130" s="3" t="str">
        <f t="shared" si="38"/>
        <v/>
      </c>
      <c r="N130" s="3" t="str">
        <f t="shared" si="42"/>
        <v/>
      </c>
      <c r="O130" s="3" t="str">
        <f t="shared" si="43"/>
        <v/>
      </c>
      <c r="P130" s="4" t="str">
        <f t="shared" si="44"/>
        <v>AD</v>
      </c>
      <c r="Q130" s="4">
        <f t="shared" si="45"/>
        <v>7.57</v>
      </c>
      <c r="R130" s="4">
        <f t="shared" si="46"/>
        <v>10.64</v>
      </c>
      <c r="S130" s="4">
        <f t="shared" si="47"/>
        <v>0.45</v>
      </c>
      <c r="T130" s="5" t="str">
        <f t="shared" si="48"/>
        <v/>
      </c>
      <c r="U130" s="5" t="str">
        <f t="shared" si="49"/>
        <v/>
      </c>
      <c r="V130" s="5" t="str">
        <f t="shared" si="50"/>
        <v/>
      </c>
      <c r="W130" s="5" t="str">
        <f t="shared" si="51"/>
        <v/>
      </c>
      <c r="X130" s="6" t="str">
        <f t="shared" si="52"/>
        <v/>
      </c>
      <c r="Y130" s="6" t="str">
        <f t="shared" si="53"/>
        <v/>
      </c>
      <c r="Z130" s="6" t="str">
        <f t="shared" si="54"/>
        <v/>
      </c>
      <c r="AA130" s="6" t="str">
        <f t="shared" si="55"/>
        <v/>
      </c>
      <c r="AB130" s="7" t="str">
        <f t="shared" si="56"/>
        <v/>
      </c>
      <c r="AC130" s="7" t="str">
        <f t="shared" si="57"/>
        <v/>
      </c>
      <c r="AD130" s="7" t="str">
        <f t="shared" si="58"/>
        <v/>
      </c>
      <c r="AE130" s="7" t="str">
        <f t="shared" si="59"/>
        <v/>
      </c>
      <c r="AF130" s="48" t="str">
        <f t="shared" si="66"/>
        <v/>
      </c>
      <c r="AG130" s="48" t="str">
        <f t="shared" si="60"/>
        <v/>
      </c>
      <c r="AH130" s="48" t="str">
        <f t="shared" si="61"/>
        <v/>
      </c>
      <c r="AI130" s="48" t="str">
        <f t="shared" si="62"/>
        <v/>
      </c>
      <c r="AJ130" s="49" t="str">
        <f t="shared" si="67"/>
        <v/>
      </c>
      <c r="AK130" s="49" t="str">
        <f t="shared" si="63"/>
        <v/>
      </c>
      <c r="AL130" s="49" t="str">
        <f t="shared" si="64"/>
        <v/>
      </c>
      <c r="AM130" s="49" t="str">
        <f t="shared" si="65"/>
        <v/>
      </c>
      <c r="BB130" s="8"/>
      <c r="BC130" s="8"/>
      <c r="BD130" s="8"/>
    </row>
    <row r="131" spans="1:56" ht="12.75" thickBot="1" x14ac:dyDescent="0.25">
      <c r="A131" s="82">
        <v>42208</v>
      </c>
      <c r="B131" s="81" t="s">
        <v>2</v>
      </c>
      <c r="C131" s="81" t="s">
        <v>0</v>
      </c>
      <c r="D131" s="81">
        <v>1807</v>
      </c>
      <c r="E131" s="81">
        <v>5.14</v>
      </c>
      <c r="F131" s="81">
        <v>18.399999999999999</v>
      </c>
      <c r="G131" s="81">
        <v>0.09</v>
      </c>
      <c r="H131" s="67">
        <f t="shared" si="39"/>
        <v>2</v>
      </c>
      <c r="I131" s="67">
        <f t="shared" si="40"/>
        <v>7</v>
      </c>
      <c r="J131" s="67">
        <f t="shared" si="41"/>
        <v>2015</v>
      </c>
      <c r="K131" s="2" t="str">
        <f t="shared" si="36"/>
        <v>Summer</v>
      </c>
      <c r="L131" s="3" t="str">
        <f t="shared" si="37"/>
        <v/>
      </c>
      <c r="M131" s="3" t="str">
        <f t="shared" si="38"/>
        <v/>
      </c>
      <c r="N131" s="3" t="str">
        <f t="shared" si="42"/>
        <v/>
      </c>
      <c r="O131" s="3" t="str">
        <f t="shared" si="43"/>
        <v/>
      </c>
      <c r="P131" s="4">
        <f t="shared" si="44"/>
        <v>1807</v>
      </c>
      <c r="Q131" s="4">
        <f t="shared" si="45"/>
        <v>5.14</v>
      </c>
      <c r="R131" s="4">
        <f t="shared" si="46"/>
        <v>18.399999999999999</v>
      </c>
      <c r="S131" s="4">
        <f t="shared" si="47"/>
        <v>0.09</v>
      </c>
      <c r="T131" s="5" t="str">
        <f t="shared" si="48"/>
        <v/>
      </c>
      <c r="U131" s="5" t="str">
        <f t="shared" si="49"/>
        <v/>
      </c>
      <c r="V131" s="5" t="str">
        <f t="shared" si="50"/>
        <v/>
      </c>
      <c r="W131" s="5" t="str">
        <f t="shared" si="51"/>
        <v/>
      </c>
      <c r="X131" s="6" t="str">
        <f t="shared" si="52"/>
        <v/>
      </c>
      <c r="Y131" s="6" t="str">
        <f t="shared" si="53"/>
        <v/>
      </c>
      <c r="Z131" s="6" t="str">
        <f t="shared" si="54"/>
        <v/>
      </c>
      <c r="AA131" s="6" t="str">
        <f t="shared" si="55"/>
        <v/>
      </c>
      <c r="AB131" s="7" t="str">
        <f t="shared" si="56"/>
        <v/>
      </c>
      <c r="AC131" s="7" t="str">
        <f t="shared" si="57"/>
        <v/>
      </c>
      <c r="AD131" s="7" t="str">
        <f t="shared" si="58"/>
        <v/>
      </c>
      <c r="AE131" s="7" t="str">
        <f t="shared" si="59"/>
        <v/>
      </c>
      <c r="AF131" s="48" t="str">
        <f t="shared" si="66"/>
        <v/>
      </c>
      <c r="AG131" s="48" t="str">
        <f t="shared" si="60"/>
        <v/>
      </c>
      <c r="AH131" s="48" t="str">
        <f t="shared" si="61"/>
        <v/>
      </c>
      <c r="AI131" s="48" t="str">
        <f t="shared" si="62"/>
        <v/>
      </c>
      <c r="AJ131" s="49" t="str">
        <f t="shared" si="67"/>
        <v/>
      </c>
      <c r="AK131" s="49" t="str">
        <f t="shared" si="63"/>
        <v/>
      </c>
      <c r="AL131" s="49" t="str">
        <f t="shared" si="64"/>
        <v/>
      </c>
      <c r="AM131" s="49" t="str">
        <f t="shared" si="65"/>
        <v/>
      </c>
      <c r="BB131" s="8"/>
      <c r="BC131" s="8"/>
      <c r="BD131" s="8"/>
    </row>
    <row r="132" spans="1:56" ht="12.75" thickBot="1" x14ac:dyDescent="0.25">
      <c r="A132" s="82">
        <v>42139</v>
      </c>
      <c r="B132" s="81" t="s">
        <v>2</v>
      </c>
      <c r="C132" s="81" t="s">
        <v>0</v>
      </c>
      <c r="D132" s="81" t="s">
        <v>77</v>
      </c>
      <c r="E132" s="81">
        <v>10.83</v>
      </c>
      <c r="F132" s="81">
        <v>12.12</v>
      </c>
      <c r="G132" s="81">
        <v>1.24</v>
      </c>
      <c r="H132" s="67">
        <f t="shared" si="39"/>
        <v>2</v>
      </c>
      <c r="I132" s="67">
        <f t="shared" si="40"/>
        <v>5</v>
      </c>
      <c r="J132" s="67">
        <f t="shared" si="41"/>
        <v>2015</v>
      </c>
      <c r="K132" s="2" t="str">
        <f t="shared" si="36"/>
        <v>Spring</v>
      </c>
      <c r="L132" s="3" t="str">
        <f t="shared" si="37"/>
        <v/>
      </c>
      <c r="M132" s="3" t="str">
        <f t="shared" si="38"/>
        <v/>
      </c>
      <c r="N132" s="3" t="str">
        <f t="shared" si="42"/>
        <v/>
      </c>
      <c r="O132" s="3" t="str">
        <f t="shared" si="43"/>
        <v/>
      </c>
      <c r="P132" s="4" t="str">
        <f t="shared" si="44"/>
        <v>AD</v>
      </c>
      <c r="Q132" s="4">
        <f t="shared" si="45"/>
        <v>10.83</v>
      </c>
      <c r="R132" s="4">
        <f t="shared" si="46"/>
        <v>12.12</v>
      </c>
      <c r="S132" s="4">
        <f t="shared" si="47"/>
        <v>1.24</v>
      </c>
      <c r="T132" s="5" t="str">
        <f t="shared" si="48"/>
        <v/>
      </c>
      <c r="U132" s="5" t="str">
        <f t="shared" si="49"/>
        <v/>
      </c>
      <c r="V132" s="5" t="str">
        <f t="shared" si="50"/>
        <v/>
      </c>
      <c r="W132" s="5" t="str">
        <f t="shared" si="51"/>
        <v/>
      </c>
      <c r="X132" s="6" t="str">
        <f t="shared" si="52"/>
        <v/>
      </c>
      <c r="Y132" s="6" t="str">
        <f t="shared" si="53"/>
        <v/>
      </c>
      <c r="Z132" s="6" t="str">
        <f t="shared" si="54"/>
        <v/>
      </c>
      <c r="AA132" s="6" t="str">
        <f t="shared" si="55"/>
        <v/>
      </c>
      <c r="AB132" s="7" t="str">
        <f t="shared" si="56"/>
        <v/>
      </c>
      <c r="AC132" s="7" t="str">
        <f t="shared" si="57"/>
        <v/>
      </c>
      <c r="AD132" s="7" t="str">
        <f t="shared" si="58"/>
        <v/>
      </c>
      <c r="AE132" s="7" t="str">
        <f t="shared" si="59"/>
        <v/>
      </c>
      <c r="AF132" s="48" t="str">
        <f t="shared" si="66"/>
        <v/>
      </c>
      <c r="AG132" s="48" t="str">
        <f t="shared" si="60"/>
        <v/>
      </c>
      <c r="AH132" s="48" t="str">
        <f t="shared" si="61"/>
        <v/>
      </c>
      <c r="AI132" s="48" t="str">
        <f t="shared" si="62"/>
        <v/>
      </c>
      <c r="AJ132" s="49" t="str">
        <f t="shared" si="67"/>
        <v/>
      </c>
      <c r="AK132" s="49" t="str">
        <f t="shared" si="63"/>
        <v/>
      </c>
      <c r="AL132" s="49" t="str">
        <f t="shared" si="64"/>
        <v/>
      </c>
      <c r="AM132" s="49" t="str">
        <f t="shared" si="65"/>
        <v/>
      </c>
      <c r="BB132" s="8"/>
      <c r="BC132" s="8"/>
      <c r="BD132" s="8"/>
    </row>
    <row r="133" spans="1:56" ht="12.75" thickBot="1" x14ac:dyDescent="0.25">
      <c r="A133" s="82">
        <v>41925</v>
      </c>
      <c r="B133" s="81" t="s">
        <v>2</v>
      </c>
      <c r="C133" s="81" t="s">
        <v>0</v>
      </c>
      <c r="D133" s="81" t="s">
        <v>24</v>
      </c>
      <c r="E133" s="81" t="s">
        <v>24</v>
      </c>
      <c r="F133" s="81" t="s">
        <v>24</v>
      </c>
      <c r="G133" s="81" t="s">
        <v>24</v>
      </c>
      <c r="H133" s="67">
        <f t="shared" si="39"/>
        <v>2</v>
      </c>
      <c r="I133" s="67">
        <f t="shared" si="40"/>
        <v>10</v>
      </c>
      <c r="J133" s="67">
        <f t="shared" si="41"/>
        <v>2014</v>
      </c>
      <c r="K133" s="2" t="str">
        <f t="shared" si="36"/>
        <v>Fall</v>
      </c>
      <c r="L133" s="3" t="str">
        <f t="shared" si="37"/>
        <v/>
      </c>
      <c r="M133" s="3" t="str">
        <f t="shared" si="38"/>
        <v/>
      </c>
      <c r="N133" s="3" t="str">
        <f t="shared" si="42"/>
        <v/>
      </c>
      <c r="O133" s="3" t="str">
        <f t="shared" si="43"/>
        <v/>
      </c>
      <c r="P133" s="4" t="str">
        <f t="shared" si="44"/>
        <v>NS</v>
      </c>
      <c r="Q133" s="4" t="str">
        <f t="shared" si="45"/>
        <v>NS</v>
      </c>
      <c r="R133" s="4" t="str">
        <f t="shared" si="46"/>
        <v>NS</v>
      </c>
      <c r="S133" s="4" t="str">
        <f t="shared" si="47"/>
        <v>NS</v>
      </c>
      <c r="T133" s="5" t="str">
        <f t="shared" si="48"/>
        <v/>
      </c>
      <c r="U133" s="5" t="str">
        <f t="shared" si="49"/>
        <v/>
      </c>
      <c r="V133" s="5" t="str">
        <f t="shared" si="50"/>
        <v/>
      </c>
      <c r="W133" s="5" t="str">
        <f t="shared" si="51"/>
        <v/>
      </c>
      <c r="X133" s="6" t="str">
        <f t="shared" si="52"/>
        <v/>
      </c>
      <c r="Y133" s="6" t="str">
        <f t="shared" si="53"/>
        <v/>
      </c>
      <c r="Z133" s="6" t="str">
        <f t="shared" si="54"/>
        <v/>
      </c>
      <c r="AA133" s="6" t="str">
        <f t="shared" si="55"/>
        <v/>
      </c>
      <c r="AB133" s="7" t="str">
        <f t="shared" si="56"/>
        <v/>
      </c>
      <c r="AC133" s="7" t="str">
        <f t="shared" si="57"/>
        <v/>
      </c>
      <c r="AD133" s="7" t="str">
        <f t="shared" si="58"/>
        <v/>
      </c>
      <c r="AE133" s="7" t="str">
        <f t="shared" si="59"/>
        <v/>
      </c>
      <c r="AF133" s="48" t="str">
        <f t="shared" si="66"/>
        <v/>
      </c>
      <c r="AG133" s="48" t="str">
        <f t="shared" si="60"/>
        <v/>
      </c>
      <c r="AH133" s="48" t="str">
        <f t="shared" si="61"/>
        <v/>
      </c>
      <c r="AI133" s="48" t="str">
        <f t="shared" si="62"/>
        <v/>
      </c>
      <c r="AJ133" s="49" t="str">
        <f t="shared" si="67"/>
        <v/>
      </c>
      <c r="AK133" s="49" t="str">
        <f t="shared" si="63"/>
        <v/>
      </c>
      <c r="AL133" s="49" t="str">
        <f t="shared" si="64"/>
        <v/>
      </c>
      <c r="AM133" s="49" t="str">
        <f t="shared" si="65"/>
        <v/>
      </c>
      <c r="BB133" s="8"/>
      <c r="BC133" s="8"/>
      <c r="BD133" s="8"/>
    </row>
    <row r="134" spans="1:56" ht="12.75" thickBot="1" x14ac:dyDescent="0.25">
      <c r="A134" s="82">
        <v>41906</v>
      </c>
      <c r="B134" s="81" t="s">
        <v>2</v>
      </c>
      <c r="C134" s="81" t="s">
        <v>0</v>
      </c>
      <c r="D134" s="81">
        <v>954</v>
      </c>
      <c r="E134" s="81">
        <v>8.14</v>
      </c>
      <c r="F134" s="81">
        <v>13.6</v>
      </c>
      <c r="G134" s="81">
        <v>2.8</v>
      </c>
      <c r="H134" s="67">
        <f t="shared" si="39"/>
        <v>2</v>
      </c>
      <c r="I134" s="67">
        <f t="shared" si="40"/>
        <v>9</v>
      </c>
      <c r="J134" s="67">
        <f t="shared" si="41"/>
        <v>2014</v>
      </c>
      <c r="K134" s="2" t="str">
        <f t="shared" ref="K134:K197" si="68">IF($I134="","",IF($I134&lt;7,"Spring",IF($I134&lt;9,"Summer","Fall")))</f>
        <v>Fall</v>
      </c>
      <c r="L134" s="3" t="str">
        <f t="shared" ref="L134:L197" si="69">IF($C134="Apple Creek",IF(LEFT($D134,1)="&lt;",VALUE(MID($D134,2,4)),IF(LEFT($D134,1)="&gt;",VALUE(MID($D134,2,4)),$D134)),"")</f>
        <v/>
      </c>
      <c r="M134" s="3" t="str">
        <f t="shared" ref="M134:M197" si="70">IF($C134="Apple Creek",IF(LEFT($E134,1)="&lt;",VALUE(MID($E134,2,4)),IF(LEFT($E134,1)="&gt;",VALUE(MID($E134,2,4)),$E134)),"")</f>
        <v/>
      </c>
      <c r="N134" s="3" t="str">
        <f t="shared" si="42"/>
        <v/>
      </c>
      <c r="O134" s="3" t="str">
        <f t="shared" si="43"/>
        <v/>
      </c>
      <c r="P134" s="4">
        <f t="shared" si="44"/>
        <v>954</v>
      </c>
      <c r="Q134" s="4">
        <f t="shared" si="45"/>
        <v>8.14</v>
      </c>
      <c r="R134" s="4">
        <f t="shared" si="46"/>
        <v>13.6</v>
      </c>
      <c r="S134" s="4">
        <f t="shared" si="47"/>
        <v>2.8</v>
      </c>
      <c r="T134" s="5" t="str">
        <f t="shared" si="48"/>
        <v/>
      </c>
      <c r="U134" s="5" t="str">
        <f t="shared" si="49"/>
        <v/>
      </c>
      <c r="V134" s="5" t="str">
        <f t="shared" si="50"/>
        <v/>
      </c>
      <c r="W134" s="5" t="str">
        <f t="shared" si="51"/>
        <v/>
      </c>
      <c r="X134" s="6" t="str">
        <f t="shared" si="52"/>
        <v/>
      </c>
      <c r="Y134" s="6" t="str">
        <f t="shared" si="53"/>
        <v/>
      </c>
      <c r="Z134" s="6" t="str">
        <f t="shared" si="54"/>
        <v/>
      </c>
      <c r="AA134" s="6" t="str">
        <f t="shared" si="55"/>
        <v/>
      </c>
      <c r="AB134" s="7" t="str">
        <f t="shared" si="56"/>
        <v/>
      </c>
      <c r="AC134" s="7" t="str">
        <f t="shared" si="57"/>
        <v/>
      </c>
      <c r="AD134" s="7" t="str">
        <f t="shared" si="58"/>
        <v/>
      </c>
      <c r="AE134" s="7" t="str">
        <f t="shared" si="59"/>
        <v/>
      </c>
      <c r="AF134" s="48" t="str">
        <f t="shared" si="66"/>
        <v/>
      </c>
      <c r="AG134" s="48" t="str">
        <f t="shared" si="60"/>
        <v/>
      </c>
      <c r="AH134" s="48" t="str">
        <f t="shared" si="61"/>
        <v/>
      </c>
      <c r="AI134" s="48" t="str">
        <f t="shared" si="62"/>
        <v/>
      </c>
      <c r="AJ134" s="49" t="str">
        <f t="shared" si="67"/>
        <v/>
      </c>
      <c r="AK134" s="49" t="str">
        <f t="shared" si="63"/>
        <v/>
      </c>
      <c r="AL134" s="49" t="str">
        <f t="shared" si="64"/>
        <v/>
      </c>
      <c r="AM134" s="49" t="str">
        <f t="shared" si="65"/>
        <v/>
      </c>
      <c r="BB134" s="8"/>
      <c r="BC134" s="8"/>
      <c r="BD134" s="8"/>
    </row>
    <row r="135" spans="1:56" ht="12.75" thickBot="1" x14ac:dyDescent="0.25">
      <c r="A135" s="82">
        <v>41850</v>
      </c>
      <c r="B135" s="81" t="s">
        <v>2</v>
      </c>
      <c r="C135" s="81" t="s">
        <v>0</v>
      </c>
      <c r="D135" s="81">
        <v>1850</v>
      </c>
      <c r="E135" s="81">
        <v>6.48</v>
      </c>
      <c r="F135" s="81">
        <v>16.2</v>
      </c>
      <c r="G135" s="81">
        <v>0.23</v>
      </c>
      <c r="H135" s="67">
        <f t="shared" ref="H135:H198" si="71">IF(A135="","",VLOOKUP(B135,$BU$6:$BV$20,2,FALSE))</f>
        <v>2</v>
      </c>
      <c r="I135" s="67">
        <f t="shared" ref="I135:I198" si="72">IF(A135="","",MONTH(A135))</f>
        <v>7</v>
      </c>
      <c r="J135" s="67">
        <f t="shared" ref="J135:J198" si="73">IF(A135="","",YEAR(A135))</f>
        <v>2014</v>
      </c>
      <c r="K135" s="2" t="str">
        <f t="shared" si="68"/>
        <v>Summer</v>
      </c>
      <c r="L135" s="3" t="str">
        <f t="shared" si="69"/>
        <v/>
      </c>
      <c r="M135" s="3" t="str">
        <f t="shared" si="70"/>
        <v/>
      </c>
      <c r="N135" s="3" t="str">
        <f t="shared" ref="N135:N198" si="74">IF($C135="Apple Creek",IF(LEFT($F135,1)="&lt;",VALUE(MID($F135,2,4)),IF(LEFT($F135,1)="&gt;",VALUE(MID($F135,2,4)),$F135)),"")</f>
        <v/>
      </c>
      <c r="O135" s="3" t="str">
        <f t="shared" ref="O135:O198" si="75">IF($C135="Apple Creek",IF(LEFT($G135,1)="&lt;",VALUE(MID($G135,2,4)),IF(LEFT($G135,1)="&gt;",VALUE(MID($G135,2,4)),$G135)),"")</f>
        <v/>
      </c>
      <c r="P135" s="4">
        <f t="shared" ref="P135:P198" si="76">IF($C135="Ashwaubenon Creek",IF(LEFT($D135,1)="&lt;",VALUE(MID($D135,2,4)),IF(LEFT($D135,1)="&gt;",VALUE(MID($D135,2,4)),$D135)),"")</f>
        <v>1850</v>
      </c>
      <c r="Q135" s="4">
        <f t="shared" ref="Q135:Q198" si="77">IF($C135="Ashwaubenon Creek",IF(LEFT($E135,1)="&lt;",VALUE(MID($E135,2,4)),IF(LEFT($E135,1)="&gt;",VALUE(MID($E135,2,4)),$E135)),"")</f>
        <v>6.48</v>
      </c>
      <c r="R135" s="4">
        <f t="shared" ref="R135:R198" si="78">IF($C135="Ashwaubenon Creek",IF(LEFT($F135,1)="&lt;",VALUE(MID($F135,2,4)),IF(LEFT($F135,1)="&gt;",VALUE(MID($F135,2,4)),$F135)),"")</f>
        <v>16.2</v>
      </c>
      <c r="S135" s="4">
        <f t="shared" ref="S135:S198" si="79">IF($C135="Ashwaubenon Creek",IF(LEFT($G135,1)="&lt;",VALUE(MID($G135,2,4)),IF(LEFT($G135,1)="&gt;",VALUE(MID($G135,2,4)),$G135)),"")</f>
        <v>0.23</v>
      </c>
      <c r="T135" s="5" t="str">
        <f t="shared" ref="T135:T198" si="80">IF($C135="Baird Creek",IF(LEFT($D135,1)="&lt;",VALUE(MID($D135,2,4)),IF(LEFT($D135,1)="&gt;",VALUE(MID($D135,2,4)),$D135)),"")</f>
        <v/>
      </c>
      <c r="U135" s="5" t="str">
        <f t="shared" ref="U135:U198" si="81">IF($C135="Baird Creek",IF(LEFT($E135,1)="&lt;",VALUE(MID($E135,2,4)),IF(LEFT($E135,1)="&gt;",VALUE(MID($E135,2,4)),$E135)),"")</f>
        <v/>
      </c>
      <c r="V135" s="5" t="str">
        <f t="shared" ref="V135:V198" si="82">IF($C135="Baird Creek",IF(LEFT($F135,1)="&lt;",VALUE(MID($F135,2,4)),IF(LEFT($F135,1)="&gt;",VALUE(MID($F135,2,4)),$F135)),"")</f>
        <v/>
      </c>
      <c r="W135" s="5" t="str">
        <f t="shared" ref="W135:W198" si="83">IF($C135="Baird Creek",IF(LEFT($G135,1)="&lt;",VALUE(MID($G135,2,4)),IF(LEFT($G135,1)="&gt;",VALUE(MID($G135,2,4)),$G135)),"")</f>
        <v/>
      </c>
      <c r="X135" s="6" t="str">
        <f t="shared" ref="X135:X198" si="84">IF($C135="Duck Creek",IF(LEFT($D135,1)="&lt;",VALUE(MID($D135,2,4)),IF(LEFT($D135,1)="&gt;",VALUE(MID($D135,2,4)),$D135)),"")</f>
        <v/>
      </c>
      <c r="Y135" s="6" t="str">
        <f t="shared" ref="Y135:Y198" si="85">IF($C135="Duck Creek",IF(LEFT($E135,1)="&lt;",VALUE(MID($E135,2,4)),IF(LEFT($E135,1)="&gt;",VALUE(MID($E135,2,4)),$E135)),"")</f>
        <v/>
      </c>
      <c r="Z135" s="6" t="str">
        <f t="shared" ref="Z135:Z198" si="86">IF($C135="Duck Creek",IF(LEFT($F135,1)="&lt;",VALUE(MID($F135,2,4)),IF(LEFT($F135,1)="&gt;",VALUE(MID($F135,2,4)),$F135)),"")</f>
        <v/>
      </c>
      <c r="AA135" s="6" t="str">
        <f t="shared" ref="AA135:AA198" si="87">IF($C135="Duck Creek",IF(LEFT($G135,1)="&lt;",VALUE(MID($G135,2,4)),IF(LEFT($G135,1)="&gt;",VALUE(MID($G135,2,4)),$G135)),"")</f>
        <v/>
      </c>
      <c r="AB135" s="7" t="str">
        <f t="shared" ref="AB135:AB198" si="88">IF($C135="Spring Brook",IF(LEFT($D135,1)="&lt;",VALUE(MID($D135,2,4)),IF(LEFT($D135,1)="&gt;",VALUE(MID($D135,2,4)),$D135)),"")</f>
        <v/>
      </c>
      <c r="AC135" s="7" t="str">
        <f t="shared" ref="AC135:AC198" si="89">IF($C135="Spring Brook",IF(LEFT($E135,1)="&lt;",VALUE(MID($E135,2,4)),IF(LEFT($E135,1)="&gt;",VALUE(MID($E135,2,4)),$E135)),"")</f>
        <v/>
      </c>
      <c r="AD135" s="7" t="str">
        <f t="shared" ref="AD135:AD198" si="90">IF($C135="Spring Brook",IF(LEFT($F135,1)="&lt;",VALUE(MID($F135,2,4)),IF(LEFT($F135,1)="&gt;",VALUE(MID($F135,2,4)),$F135)),"")</f>
        <v/>
      </c>
      <c r="AE135" s="7" t="str">
        <f t="shared" ref="AE135:AE198" si="91">IF($C135="Spring Brook",IF(LEFT($G135,1)="&lt;",VALUE(MID($G135,2,4)),IF(LEFT($G135,1)="&gt;",VALUE(MID($G135,2,4)),$G135)),"")</f>
        <v/>
      </c>
      <c r="AF135" s="48" t="str">
        <f t="shared" si="66"/>
        <v/>
      </c>
      <c r="AG135" s="48" t="str">
        <f t="shared" ref="AG135:AG198" si="92">IF($C135="Dutchman Creek",IF(LEFT($E135,1)="&lt;",VALUE(MID($E135,2,4)),IF(LEFT($E135,1)="&gt;",VALUE(MID($E135,2,4)),$E135)),"")</f>
        <v/>
      </c>
      <c r="AH135" s="48" t="str">
        <f t="shared" ref="AH135:AH198" si="93">IF($C135="Dutchman Creek",IF(LEFT($F135,1)="&lt;",VALUE(MID($F135,2,4)),IF(LEFT($F135,1)="&gt;",VALUE(MID($F135,2,4)),$F135)),"")</f>
        <v/>
      </c>
      <c r="AI135" s="48" t="str">
        <f t="shared" ref="AI135:AI198" si="94">IF($C135="Dutchman Creek",IF(LEFT($G135,1)="&lt;",VALUE(MID($G135,2,4)),IF(LEFT($G135,1)="&gt;",VALUE(MID($G135,2,4)),$G135)),"")</f>
        <v/>
      </c>
      <c r="AJ135" s="49" t="str">
        <f t="shared" si="67"/>
        <v/>
      </c>
      <c r="AK135" s="49" t="str">
        <f t="shared" ref="AK135:AK198" si="95">IF($C135="Trout Creek",IF(LEFT($E135,1)="&lt;",VALUE(MID($E135,2,4)),IF(LEFT($E135,1)="&gt;",VALUE(MID($E135,2,4)),$E135)),"")</f>
        <v/>
      </c>
      <c r="AL135" s="49" t="str">
        <f t="shared" ref="AL135:AL198" si="96">IF($C135="Trout Creek",IF(LEFT($F135,1)="&lt;",VALUE(MID($F135,2,4)),IF(LEFT($F135,1)="&gt;",VALUE(MID($F135,2,4)),$F135)),"")</f>
        <v/>
      </c>
      <c r="AM135" s="49" t="str">
        <f t="shared" ref="AM135:AM198" si="97">IF($C135="Trout Creek",IF(LEFT($G135,1)="&lt;",VALUE(MID($G135,2,4)),IF(LEFT($G135,1)="&gt;",VALUE(MID($G135,2,4)),$G135)),"")</f>
        <v/>
      </c>
      <c r="BB135" s="8"/>
      <c r="BC135" s="8"/>
      <c r="BD135" s="8"/>
    </row>
    <row r="136" spans="1:56" ht="12.75" thickBot="1" x14ac:dyDescent="0.25">
      <c r="A136" s="82">
        <v>41838</v>
      </c>
      <c r="B136" s="81" t="s">
        <v>2</v>
      </c>
      <c r="C136" s="81" t="s">
        <v>0</v>
      </c>
      <c r="D136" s="81" t="s">
        <v>24</v>
      </c>
      <c r="E136" s="81" t="s">
        <v>24</v>
      </c>
      <c r="F136" s="81" t="s">
        <v>24</v>
      </c>
      <c r="G136" s="81" t="s">
        <v>24</v>
      </c>
      <c r="H136" s="67">
        <f t="shared" si="71"/>
        <v>2</v>
      </c>
      <c r="I136" s="67">
        <f t="shared" si="72"/>
        <v>7</v>
      </c>
      <c r="J136" s="67">
        <f t="shared" si="73"/>
        <v>2014</v>
      </c>
      <c r="K136" s="2" t="str">
        <f t="shared" si="68"/>
        <v>Summer</v>
      </c>
      <c r="L136" s="3" t="str">
        <f t="shared" si="69"/>
        <v/>
      </c>
      <c r="M136" s="3" t="str">
        <f t="shared" si="70"/>
        <v/>
      </c>
      <c r="N136" s="3" t="str">
        <f t="shared" si="74"/>
        <v/>
      </c>
      <c r="O136" s="3" t="str">
        <f t="shared" si="75"/>
        <v/>
      </c>
      <c r="P136" s="4" t="str">
        <f t="shared" si="76"/>
        <v>NS</v>
      </c>
      <c r="Q136" s="4" t="str">
        <f t="shared" si="77"/>
        <v>NS</v>
      </c>
      <c r="R136" s="4" t="str">
        <f t="shared" si="78"/>
        <v>NS</v>
      </c>
      <c r="S136" s="4" t="str">
        <f t="shared" si="79"/>
        <v>NS</v>
      </c>
      <c r="T136" s="5" t="str">
        <f t="shared" si="80"/>
        <v/>
      </c>
      <c r="U136" s="5" t="str">
        <f t="shared" si="81"/>
        <v/>
      </c>
      <c r="V136" s="5" t="str">
        <f t="shared" si="82"/>
        <v/>
      </c>
      <c r="W136" s="5" t="str">
        <f t="shared" si="83"/>
        <v/>
      </c>
      <c r="X136" s="6" t="str">
        <f t="shared" si="84"/>
        <v/>
      </c>
      <c r="Y136" s="6" t="str">
        <f t="shared" si="85"/>
        <v/>
      </c>
      <c r="Z136" s="6" t="str">
        <f t="shared" si="86"/>
        <v/>
      </c>
      <c r="AA136" s="6" t="str">
        <f t="shared" si="87"/>
        <v/>
      </c>
      <c r="AB136" s="7" t="str">
        <f t="shared" si="88"/>
        <v/>
      </c>
      <c r="AC136" s="7" t="str">
        <f t="shared" si="89"/>
        <v/>
      </c>
      <c r="AD136" s="7" t="str">
        <f t="shared" si="90"/>
        <v/>
      </c>
      <c r="AE136" s="7" t="str">
        <f t="shared" si="91"/>
        <v/>
      </c>
      <c r="AF136" s="48" t="str">
        <f t="shared" si="66"/>
        <v/>
      </c>
      <c r="AG136" s="48" t="str">
        <f t="shared" si="92"/>
        <v/>
      </c>
      <c r="AH136" s="48" t="str">
        <f t="shared" si="93"/>
        <v/>
      </c>
      <c r="AI136" s="48" t="str">
        <f t="shared" si="94"/>
        <v/>
      </c>
      <c r="AJ136" s="49" t="str">
        <f t="shared" si="67"/>
        <v/>
      </c>
      <c r="AK136" s="49" t="str">
        <f t="shared" si="95"/>
        <v/>
      </c>
      <c r="AL136" s="49" t="str">
        <f t="shared" si="96"/>
        <v/>
      </c>
      <c r="AM136" s="49" t="str">
        <f t="shared" si="97"/>
        <v/>
      </c>
      <c r="BB136" s="8"/>
      <c r="BC136" s="8"/>
      <c r="BD136" s="8"/>
    </row>
    <row r="137" spans="1:56" ht="12.75" thickBot="1" x14ac:dyDescent="0.25">
      <c r="A137" s="82">
        <v>41765</v>
      </c>
      <c r="B137" s="81" t="s">
        <v>2</v>
      </c>
      <c r="C137" s="81" t="s">
        <v>0</v>
      </c>
      <c r="D137" s="81" t="s">
        <v>24</v>
      </c>
      <c r="E137" s="81" t="s">
        <v>24</v>
      </c>
      <c r="F137" s="81" t="s">
        <v>24</v>
      </c>
      <c r="G137" s="81" t="s">
        <v>24</v>
      </c>
      <c r="H137" s="67">
        <f t="shared" si="71"/>
        <v>2</v>
      </c>
      <c r="I137" s="67">
        <f t="shared" si="72"/>
        <v>5</v>
      </c>
      <c r="J137" s="67">
        <f t="shared" si="73"/>
        <v>2014</v>
      </c>
      <c r="K137" s="2" t="str">
        <f t="shared" si="68"/>
        <v>Spring</v>
      </c>
      <c r="L137" s="3" t="str">
        <f t="shared" si="69"/>
        <v/>
      </c>
      <c r="M137" s="3" t="str">
        <f t="shared" si="70"/>
        <v/>
      </c>
      <c r="N137" s="3" t="str">
        <f t="shared" si="74"/>
        <v/>
      </c>
      <c r="O137" s="3" t="str">
        <f t="shared" si="75"/>
        <v/>
      </c>
      <c r="P137" s="4" t="str">
        <f t="shared" si="76"/>
        <v>NS</v>
      </c>
      <c r="Q137" s="4" t="str">
        <f t="shared" si="77"/>
        <v>NS</v>
      </c>
      <c r="R137" s="4" t="str">
        <f t="shared" si="78"/>
        <v>NS</v>
      </c>
      <c r="S137" s="4" t="str">
        <f t="shared" si="79"/>
        <v>NS</v>
      </c>
      <c r="T137" s="5" t="str">
        <f t="shared" si="80"/>
        <v/>
      </c>
      <c r="U137" s="5" t="str">
        <f t="shared" si="81"/>
        <v/>
      </c>
      <c r="V137" s="5" t="str">
        <f t="shared" si="82"/>
        <v/>
      </c>
      <c r="W137" s="5" t="str">
        <f t="shared" si="83"/>
        <v/>
      </c>
      <c r="X137" s="6" t="str">
        <f t="shared" si="84"/>
        <v/>
      </c>
      <c r="Y137" s="6" t="str">
        <f t="shared" si="85"/>
        <v/>
      </c>
      <c r="Z137" s="6" t="str">
        <f t="shared" si="86"/>
        <v/>
      </c>
      <c r="AA137" s="6" t="str">
        <f t="shared" si="87"/>
        <v/>
      </c>
      <c r="AB137" s="7" t="str">
        <f t="shared" si="88"/>
        <v/>
      </c>
      <c r="AC137" s="7" t="str">
        <f t="shared" si="89"/>
        <v/>
      </c>
      <c r="AD137" s="7" t="str">
        <f t="shared" si="90"/>
        <v/>
      </c>
      <c r="AE137" s="7" t="str">
        <f t="shared" si="91"/>
        <v/>
      </c>
      <c r="AF137" s="48" t="str">
        <f t="shared" si="66"/>
        <v/>
      </c>
      <c r="AG137" s="48" t="str">
        <f t="shared" si="92"/>
        <v/>
      </c>
      <c r="AH137" s="48" t="str">
        <f t="shared" si="93"/>
        <v/>
      </c>
      <c r="AI137" s="48" t="str">
        <f t="shared" si="94"/>
        <v/>
      </c>
      <c r="AJ137" s="49" t="str">
        <f t="shared" si="67"/>
        <v/>
      </c>
      <c r="AK137" s="49" t="str">
        <f t="shared" si="95"/>
        <v/>
      </c>
      <c r="AL137" s="49" t="str">
        <f t="shared" si="96"/>
        <v/>
      </c>
      <c r="AM137" s="49" t="str">
        <f t="shared" si="97"/>
        <v/>
      </c>
      <c r="BB137" s="8"/>
      <c r="BC137" s="8"/>
      <c r="BD137" s="8"/>
    </row>
    <row r="138" spans="1:56" ht="12.75" thickBot="1" x14ac:dyDescent="0.25">
      <c r="A138" s="82">
        <v>41553</v>
      </c>
      <c r="B138" s="81" t="s">
        <v>2</v>
      </c>
      <c r="C138" s="81" t="s">
        <v>0</v>
      </c>
      <c r="D138" s="81" t="s">
        <v>3</v>
      </c>
      <c r="E138" s="81" t="s">
        <v>3</v>
      </c>
      <c r="F138" s="81" t="s">
        <v>3</v>
      </c>
      <c r="G138" s="81" t="s">
        <v>3</v>
      </c>
      <c r="H138" s="67">
        <f t="shared" si="71"/>
        <v>2</v>
      </c>
      <c r="I138" s="67">
        <f t="shared" si="72"/>
        <v>10</v>
      </c>
      <c r="J138" s="67">
        <f t="shared" si="73"/>
        <v>2013</v>
      </c>
      <c r="K138" s="2" t="str">
        <f t="shared" si="68"/>
        <v>Fall</v>
      </c>
      <c r="L138" s="3" t="str">
        <f t="shared" si="69"/>
        <v/>
      </c>
      <c r="M138" s="3" t="str">
        <f t="shared" si="70"/>
        <v/>
      </c>
      <c r="N138" s="3" t="str">
        <f t="shared" si="74"/>
        <v/>
      </c>
      <c r="O138" s="3" t="str">
        <f t="shared" si="75"/>
        <v/>
      </c>
      <c r="P138" s="4" t="str">
        <f t="shared" si="76"/>
        <v>ns</v>
      </c>
      <c r="Q138" s="4" t="str">
        <f t="shared" si="77"/>
        <v>ns</v>
      </c>
      <c r="R138" s="4" t="str">
        <f t="shared" si="78"/>
        <v>ns</v>
      </c>
      <c r="S138" s="4" t="str">
        <f t="shared" si="79"/>
        <v>ns</v>
      </c>
      <c r="T138" s="5" t="str">
        <f t="shared" si="80"/>
        <v/>
      </c>
      <c r="U138" s="5" t="str">
        <f t="shared" si="81"/>
        <v/>
      </c>
      <c r="V138" s="5" t="str">
        <f t="shared" si="82"/>
        <v/>
      </c>
      <c r="W138" s="5" t="str">
        <f t="shared" si="83"/>
        <v/>
      </c>
      <c r="X138" s="6" t="str">
        <f t="shared" si="84"/>
        <v/>
      </c>
      <c r="Y138" s="6" t="str">
        <f t="shared" si="85"/>
        <v/>
      </c>
      <c r="Z138" s="6" t="str">
        <f t="shared" si="86"/>
        <v/>
      </c>
      <c r="AA138" s="6" t="str">
        <f t="shared" si="87"/>
        <v/>
      </c>
      <c r="AB138" s="7" t="str">
        <f t="shared" si="88"/>
        <v/>
      </c>
      <c r="AC138" s="7" t="str">
        <f t="shared" si="89"/>
        <v/>
      </c>
      <c r="AD138" s="7" t="str">
        <f t="shared" si="90"/>
        <v/>
      </c>
      <c r="AE138" s="7" t="str">
        <f t="shared" si="91"/>
        <v/>
      </c>
      <c r="AF138" s="48" t="str">
        <f t="shared" si="66"/>
        <v/>
      </c>
      <c r="AG138" s="48" t="str">
        <f t="shared" si="92"/>
        <v/>
      </c>
      <c r="AH138" s="48" t="str">
        <f t="shared" si="93"/>
        <v/>
      </c>
      <c r="AI138" s="48" t="str">
        <f t="shared" si="94"/>
        <v/>
      </c>
      <c r="AJ138" s="49" t="str">
        <f t="shared" si="67"/>
        <v/>
      </c>
      <c r="AK138" s="49" t="str">
        <f t="shared" si="95"/>
        <v/>
      </c>
      <c r="AL138" s="49" t="str">
        <f t="shared" si="96"/>
        <v/>
      </c>
      <c r="AM138" s="49" t="str">
        <f t="shared" si="97"/>
        <v/>
      </c>
      <c r="BB138" s="8"/>
      <c r="BC138" s="8"/>
      <c r="BD138" s="8"/>
    </row>
    <row r="139" spans="1:56" ht="12.75" thickBot="1" x14ac:dyDescent="0.25">
      <c r="A139" s="82">
        <v>41535</v>
      </c>
      <c r="B139" s="81" t="s">
        <v>2</v>
      </c>
      <c r="C139" s="81" t="s">
        <v>0</v>
      </c>
      <c r="D139" s="81">
        <v>1807</v>
      </c>
      <c r="E139" s="81">
        <v>9.4</v>
      </c>
      <c r="F139" s="81">
        <v>15.2</v>
      </c>
      <c r="G139" s="81">
        <v>0.42</v>
      </c>
      <c r="H139" s="67">
        <f t="shared" si="71"/>
        <v>2</v>
      </c>
      <c r="I139" s="67">
        <f t="shared" si="72"/>
        <v>9</v>
      </c>
      <c r="J139" s="67">
        <f t="shared" si="73"/>
        <v>2013</v>
      </c>
      <c r="K139" s="2" t="str">
        <f t="shared" si="68"/>
        <v>Fall</v>
      </c>
      <c r="L139" s="3" t="str">
        <f t="shared" si="69"/>
        <v/>
      </c>
      <c r="M139" s="3" t="str">
        <f t="shared" si="70"/>
        <v/>
      </c>
      <c r="N139" s="3" t="str">
        <f t="shared" si="74"/>
        <v/>
      </c>
      <c r="O139" s="3" t="str">
        <f t="shared" si="75"/>
        <v/>
      </c>
      <c r="P139" s="4">
        <f t="shared" si="76"/>
        <v>1807</v>
      </c>
      <c r="Q139" s="4">
        <f t="shared" si="77"/>
        <v>9.4</v>
      </c>
      <c r="R139" s="4">
        <f t="shared" si="78"/>
        <v>15.2</v>
      </c>
      <c r="S139" s="4">
        <f t="shared" si="79"/>
        <v>0.42</v>
      </c>
      <c r="T139" s="5" t="str">
        <f t="shared" si="80"/>
        <v/>
      </c>
      <c r="U139" s="5" t="str">
        <f t="shared" si="81"/>
        <v/>
      </c>
      <c r="V139" s="5" t="str">
        <f t="shared" si="82"/>
        <v/>
      </c>
      <c r="W139" s="5" t="str">
        <f t="shared" si="83"/>
        <v/>
      </c>
      <c r="X139" s="6" t="str">
        <f t="shared" si="84"/>
        <v/>
      </c>
      <c r="Y139" s="6" t="str">
        <f t="shared" si="85"/>
        <v/>
      </c>
      <c r="Z139" s="6" t="str">
        <f t="shared" si="86"/>
        <v/>
      </c>
      <c r="AA139" s="6" t="str">
        <f t="shared" si="87"/>
        <v/>
      </c>
      <c r="AB139" s="7" t="str">
        <f t="shared" si="88"/>
        <v/>
      </c>
      <c r="AC139" s="7" t="str">
        <f t="shared" si="89"/>
        <v/>
      </c>
      <c r="AD139" s="7" t="str">
        <f t="shared" si="90"/>
        <v/>
      </c>
      <c r="AE139" s="7" t="str">
        <f t="shared" si="91"/>
        <v/>
      </c>
      <c r="AF139" s="48" t="str">
        <f t="shared" si="66"/>
        <v/>
      </c>
      <c r="AG139" s="48" t="str">
        <f t="shared" si="92"/>
        <v/>
      </c>
      <c r="AH139" s="48" t="str">
        <f t="shared" si="93"/>
        <v/>
      </c>
      <c r="AI139" s="48" t="str">
        <f t="shared" si="94"/>
        <v/>
      </c>
      <c r="AJ139" s="49" t="str">
        <f t="shared" si="67"/>
        <v/>
      </c>
      <c r="AK139" s="49" t="str">
        <f t="shared" si="95"/>
        <v/>
      </c>
      <c r="AL139" s="49" t="str">
        <f t="shared" si="96"/>
        <v/>
      </c>
      <c r="AM139" s="49" t="str">
        <f t="shared" si="97"/>
        <v/>
      </c>
      <c r="BB139" s="8"/>
      <c r="BC139" s="8"/>
      <c r="BD139" s="8"/>
    </row>
    <row r="140" spans="1:56" ht="12.75" thickBot="1" x14ac:dyDescent="0.25">
      <c r="A140" s="82">
        <v>41404</v>
      </c>
      <c r="B140" s="81" t="s">
        <v>2</v>
      </c>
      <c r="C140" s="81" t="s">
        <v>0</v>
      </c>
      <c r="D140" s="81">
        <v>1110</v>
      </c>
      <c r="E140" s="81" t="s">
        <v>77</v>
      </c>
      <c r="F140" s="81">
        <v>17.399999999999999</v>
      </c>
      <c r="G140" s="81">
        <v>3.86</v>
      </c>
      <c r="H140" s="67">
        <f t="shared" si="71"/>
        <v>2</v>
      </c>
      <c r="I140" s="67">
        <f t="shared" si="72"/>
        <v>5</v>
      </c>
      <c r="J140" s="67">
        <f t="shared" si="73"/>
        <v>2013</v>
      </c>
      <c r="K140" s="2" t="str">
        <f t="shared" si="68"/>
        <v>Spring</v>
      </c>
      <c r="L140" s="3" t="str">
        <f t="shared" si="69"/>
        <v/>
      </c>
      <c r="M140" s="3" t="str">
        <f t="shared" si="70"/>
        <v/>
      </c>
      <c r="N140" s="3" t="str">
        <f t="shared" si="74"/>
        <v/>
      </c>
      <c r="O140" s="3" t="str">
        <f t="shared" si="75"/>
        <v/>
      </c>
      <c r="P140" s="4">
        <f t="shared" si="76"/>
        <v>1110</v>
      </c>
      <c r="Q140" s="4" t="str">
        <f t="shared" si="77"/>
        <v>AD</v>
      </c>
      <c r="R140" s="4">
        <f t="shared" si="78"/>
        <v>17.399999999999999</v>
      </c>
      <c r="S140" s="4">
        <f t="shared" si="79"/>
        <v>3.86</v>
      </c>
      <c r="T140" s="5" t="str">
        <f t="shared" si="80"/>
        <v/>
      </c>
      <c r="U140" s="5" t="str">
        <f t="shared" si="81"/>
        <v/>
      </c>
      <c r="V140" s="5" t="str">
        <f t="shared" si="82"/>
        <v/>
      </c>
      <c r="W140" s="5" t="str">
        <f t="shared" si="83"/>
        <v/>
      </c>
      <c r="X140" s="6" t="str">
        <f t="shared" si="84"/>
        <v/>
      </c>
      <c r="Y140" s="6" t="str">
        <f t="shared" si="85"/>
        <v/>
      </c>
      <c r="Z140" s="6" t="str">
        <f t="shared" si="86"/>
        <v/>
      </c>
      <c r="AA140" s="6" t="str">
        <f t="shared" si="87"/>
        <v/>
      </c>
      <c r="AB140" s="7" t="str">
        <f t="shared" si="88"/>
        <v/>
      </c>
      <c r="AC140" s="7" t="str">
        <f t="shared" si="89"/>
        <v/>
      </c>
      <c r="AD140" s="7" t="str">
        <f t="shared" si="90"/>
        <v/>
      </c>
      <c r="AE140" s="7" t="str">
        <f t="shared" si="91"/>
        <v/>
      </c>
      <c r="AF140" s="48" t="str">
        <f t="shared" si="66"/>
        <v/>
      </c>
      <c r="AG140" s="48" t="str">
        <f t="shared" si="92"/>
        <v/>
      </c>
      <c r="AH140" s="48" t="str">
        <f t="shared" si="93"/>
        <v/>
      </c>
      <c r="AI140" s="48" t="str">
        <f t="shared" si="94"/>
        <v/>
      </c>
      <c r="AJ140" s="49" t="str">
        <f t="shared" si="67"/>
        <v/>
      </c>
      <c r="AK140" s="49" t="str">
        <f t="shared" si="95"/>
        <v/>
      </c>
      <c r="AL140" s="49" t="str">
        <f t="shared" si="96"/>
        <v/>
      </c>
      <c r="AM140" s="49" t="str">
        <f t="shared" si="97"/>
        <v/>
      </c>
      <c r="BB140" s="8"/>
      <c r="BC140" s="8"/>
      <c r="BD140" s="8"/>
    </row>
    <row r="141" spans="1:56" ht="12.75" thickBot="1" x14ac:dyDescent="0.25">
      <c r="A141" s="82">
        <v>41194</v>
      </c>
      <c r="B141" s="81" t="s">
        <v>2</v>
      </c>
      <c r="C141" s="81" t="s">
        <v>0</v>
      </c>
      <c r="D141" s="81" t="s">
        <v>24</v>
      </c>
      <c r="E141" s="81" t="s">
        <v>24</v>
      </c>
      <c r="F141" s="81" t="s">
        <v>24</v>
      </c>
      <c r="G141" s="81" t="s">
        <v>24</v>
      </c>
      <c r="H141" s="67">
        <f t="shared" si="71"/>
        <v>2</v>
      </c>
      <c r="I141" s="67">
        <f t="shared" si="72"/>
        <v>10</v>
      </c>
      <c r="J141" s="67">
        <f t="shared" si="73"/>
        <v>2012</v>
      </c>
      <c r="K141" s="2" t="str">
        <f t="shared" si="68"/>
        <v>Fall</v>
      </c>
      <c r="L141" s="3" t="str">
        <f t="shared" si="69"/>
        <v/>
      </c>
      <c r="M141" s="3" t="str">
        <f t="shared" si="70"/>
        <v/>
      </c>
      <c r="N141" s="3" t="str">
        <f t="shared" si="74"/>
        <v/>
      </c>
      <c r="O141" s="3" t="str">
        <f t="shared" si="75"/>
        <v/>
      </c>
      <c r="P141" s="4" t="str">
        <f t="shared" si="76"/>
        <v>NS</v>
      </c>
      <c r="Q141" s="4" t="str">
        <f t="shared" si="77"/>
        <v>NS</v>
      </c>
      <c r="R141" s="4" t="str">
        <f t="shared" si="78"/>
        <v>NS</v>
      </c>
      <c r="S141" s="4" t="str">
        <f t="shared" si="79"/>
        <v>NS</v>
      </c>
      <c r="T141" s="5" t="str">
        <f t="shared" si="80"/>
        <v/>
      </c>
      <c r="U141" s="5" t="str">
        <f t="shared" si="81"/>
        <v/>
      </c>
      <c r="V141" s="5" t="str">
        <f t="shared" si="82"/>
        <v/>
      </c>
      <c r="W141" s="5" t="str">
        <f t="shared" si="83"/>
        <v/>
      </c>
      <c r="X141" s="6" t="str">
        <f t="shared" si="84"/>
        <v/>
      </c>
      <c r="Y141" s="6" t="str">
        <f t="shared" si="85"/>
        <v/>
      </c>
      <c r="Z141" s="6" t="str">
        <f t="shared" si="86"/>
        <v/>
      </c>
      <c r="AA141" s="6" t="str">
        <f t="shared" si="87"/>
        <v/>
      </c>
      <c r="AB141" s="7" t="str">
        <f t="shared" si="88"/>
        <v/>
      </c>
      <c r="AC141" s="7" t="str">
        <f t="shared" si="89"/>
        <v/>
      </c>
      <c r="AD141" s="7" t="str">
        <f t="shared" si="90"/>
        <v/>
      </c>
      <c r="AE141" s="7" t="str">
        <f t="shared" si="91"/>
        <v/>
      </c>
      <c r="AF141" s="48" t="str">
        <f t="shared" si="66"/>
        <v/>
      </c>
      <c r="AG141" s="48" t="str">
        <f t="shared" si="92"/>
        <v/>
      </c>
      <c r="AH141" s="48" t="str">
        <f t="shared" si="93"/>
        <v/>
      </c>
      <c r="AI141" s="48" t="str">
        <f t="shared" si="94"/>
        <v/>
      </c>
      <c r="AJ141" s="49" t="str">
        <f t="shared" si="67"/>
        <v/>
      </c>
      <c r="AK141" s="49" t="str">
        <f t="shared" si="95"/>
        <v/>
      </c>
      <c r="AL141" s="49" t="str">
        <f t="shared" si="96"/>
        <v/>
      </c>
      <c r="AM141" s="49" t="str">
        <f t="shared" si="97"/>
        <v/>
      </c>
      <c r="BB141" s="8"/>
      <c r="BC141" s="8"/>
      <c r="BD141" s="8"/>
    </row>
    <row r="142" spans="1:56" ht="12.75" thickBot="1" x14ac:dyDescent="0.25">
      <c r="A142" s="82">
        <v>41184</v>
      </c>
      <c r="B142" s="81" t="s">
        <v>2</v>
      </c>
      <c r="C142" s="81" t="s">
        <v>0</v>
      </c>
      <c r="D142" s="81">
        <v>1903</v>
      </c>
      <c r="E142" s="81" t="s">
        <v>77</v>
      </c>
      <c r="F142" s="81">
        <v>11.7</v>
      </c>
      <c r="G142" s="81">
        <v>0.5</v>
      </c>
      <c r="H142" s="67">
        <f t="shared" si="71"/>
        <v>2</v>
      </c>
      <c r="I142" s="67">
        <f t="shared" si="72"/>
        <v>10</v>
      </c>
      <c r="J142" s="67">
        <f t="shared" si="73"/>
        <v>2012</v>
      </c>
      <c r="K142" s="2" t="str">
        <f t="shared" si="68"/>
        <v>Fall</v>
      </c>
      <c r="L142" s="3" t="str">
        <f t="shared" si="69"/>
        <v/>
      </c>
      <c r="M142" s="3" t="str">
        <f t="shared" si="70"/>
        <v/>
      </c>
      <c r="N142" s="3" t="str">
        <f t="shared" si="74"/>
        <v/>
      </c>
      <c r="O142" s="3" t="str">
        <f t="shared" si="75"/>
        <v/>
      </c>
      <c r="P142" s="4">
        <f t="shared" si="76"/>
        <v>1903</v>
      </c>
      <c r="Q142" s="4" t="str">
        <f t="shared" si="77"/>
        <v>AD</v>
      </c>
      <c r="R142" s="4">
        <f t="shared" si="78"/>
        <v>11.7</v>
      </c>
      <c r="S142" s="4">
        <f t="shared" si="79"/>
        <v>0.5</v>
      </c>
      <c r="T142" s="5" t="str">
        <f t="shared" si="80"/>
        <v/>
      </c>
      <c r="U142" s="5" t="str">
        <f t="shared" si="81"/>
        <v/>
      </c>
      <c r="V142" s="5" t="str">
        <f t="shared" si="82"/>
        <v/>
      </c>
      <c r="W142" s="5" t="str">
        <f t="shared" si="83"/>
        <v/>
      </c>
      <c r="X142" s="6" t="str">
        <f t="shared" si="84"/>
        <v/>
      </c>
      <c r="Y142" s="6" t="str">
        <f t="shared" si="85"/>
        <v/>
      </c>
      <c r="Z142" s="6" t="str">
        <f t="shared" si="86"/>
        <v/>
      </c>
      <c r="AA142" s="6" t="str">
        <f t="shared" si="87"/>
        <v/>
      </c>
      <c r="AB142" s="7" t="str">
        <f t="shared" si="88"/>
        <v/>
      </c>
      <c r="AC142" s="7" t="str">
        <f t="shared" si="89"/>
        <v/>
      </c>
      <c r="AD142" s="7" t="str">
        <f t="shared" si="90"/>
        <v/>
      </c>
      <c r="AE142" s="7" t="str">
        <f t="shared" si="91"/>
        <v/>
      </c>
      <c r="AF142" s="48" t="str">
        <f t="shared" si="66"/>
        <v/>
      </c>
      <c r="AG142" s="48" t="str">
        <f t="shared" si="92"/>
        <v/>
      </c>
      <c r="AH142" s="48" t="str">
        <f t="shared" si="93"/>
        <v/>
      </c>
      <c r="AI142" s="48" t="str">
        <f t="shared" si="94"/>
        <v/>
      </c>
      <c r="AJ142" s="49" t="str">
        <f t="shared" si="67"/>
        <v/>
      </c>
      <c r="AK142" s="49" t="str">
        <f t="shared" si="95"/>
        <v/>
      </c>
      <c r="AL142" s="49" t="str">
        <f t="shared" si="96"/>
        <v/>
      </c>
      <c r="AM142" s="49" t="str">
        <f t="shared" si="97"/>
        <v/>
      </c>
      <c r="BB142" s="8"/>
      <c r="BC142" s="8"/>
      <c r="BD142" s="8"/>
    </row>
    <row r="143" spans="1:56" ht="12.75" thickBot="1" x14ac:dyDescent="0.25">
      <c r="A143" s="82">
        <v>41110</v>
      </c>
      <c r="B143" s="81" t="s">
        <v>2</v>
      </c>
      <c r="C143" s="81" t="s">
        <v>0</v>
      </c>
      <c r="D143" s="81" t="s">
        <v>24</v>
      </c>
      <c r="E143" s="81" t="s">
        <v>24</v>
      </c>
      <c r="F143" s="81" t="s">
        <v>24</v>
      </c>
      <c r="G143" s="81" t="s">
        <v>24</v>
      </c>
      <c r="H143" s="67">
        <f t="shared" si="71"/>
        <v>2</v>
      </c>
      <c r="I143" s="67">
        <f t="shared" si="72"/>
        <v>7</v>
      </c>
      <c r="J143" s="67">
        <f t="shared" si="73"/>
        <v>2012</v>
      </c>
      <c r="K143" s="2" t="str">
        <f t="shared" si="68"/>
        <v>Summer</v>
      </c>
      <c r="L143" s="3" t="str">
        <f t="shared" si="69"/>
        <v/>
      </c>
      <c r="M143" s="3" t="str">
        <f t="shared" si="70"/>
        <v/>
      </c>
      <c r="N143" s="3" t="str">
        <f t="shared" si="74"/>
        <v/>
      </c>
      <c r="O143" s="3" t="str">
        <f t="shared" si="75"/>
        <v/>
      </c>
      <c r="P143" s="4" t="str">
        <f t="shared" si="76"/>
        <v>NS</v>
      </c>
      <c r="Q143" s="4" t="str">
        <f t="shared" si="77"/>
        <v>NS</v>
      </c>
      <c r="R143" s="4" t="str">
        <f t="shared" si="78"/>
        <v>NS</v>
      </c>
      <c r="S143" s="4" t="str">
        <f t="shared" si="79"/>
        <v>NS</v>
      </c>
      <c r="T143" s="5" t="str">
        <f t="shared" si="80"/>
        <v/>
      </c>
      <c r="U143" s="5" t="str">
        <f t="shared" si="81"/>
        <v/>
      </c>
      <c r="V143" s="5" t="str">
        <f t="shared" si="82"/>
        <v/>
      </c>
      <c r="W143" s="5" t="str">
        <f t="shared" si="83"/>
        <v/>
      </c>
      <c r="X143" s="6" t="str">
        <f t="shared" si="84"/>
        <v/>
      </c>
      <c r="Y143" s="6" t="str">
        <f t="shared" si="85"/>
        <v/>
      </c>
      <c r="Z143" s="6" t="str">
        <f t="shared" si="86"/>
        <v/>
      </c>
      <c r="AA143" s="6" t="str">
        <f t="shared" si="87"/>
        <v/>
      </c>
      <c r="AB143" s="7" t="str">
        <f t="shared" si="88"/>
        <v/>
      </c>
      <c r="AC143" s="7" t="str">
        <f t="shared" si="89"/>
        <v/>
      </c>
      <c r="AD143" s="7" t="str">
        <f t="shared" si="90"/>
        <v/>
      </c>
      <c r="AE143" s="7" t="str">
        <f t="shared" si="91"/>
        <v/>
      </c>
      <c r="AF143" s="48" t="str">
        <f t="shared" si="66"/>
        <v/>
      </c>
      <c r="AG143" s="48" t="str">
        <f t="shared" si="92"/>
        <v/>
      </c>
      <c r="AH143" s="48" t="str">
        <f t="shared" si="93"/>
        <v/>
      </c>
      <c r="AI143" s="48" t="str">
        <f t="shared" si="94"/>
        <v/>
      </c>
      <c r="AJ143" s="49" t="str">
        <f t="shared" si="67"/>
        <v/>
      </c>
      <c r="AK143" s="49" t="str">
        <f t="shared" si="95"/>
        <v/>
      </c>
      <c r="AL143" s="49" t="str">
        <f t="shared" si="96"/>
        <v/>
      </c>
      <c r="AM143" s="49" t="str">
        <f t="shared" si="97"/>
        <v/>
      </c>
      <c r="BB143" s="8"/>
      <c r="BC143" s="8"/>
      <c r="BD143" s="8"/>
    </row>
    <row r="144" spans="1:56" ht="12.75" thickBot="1" x14ac:dyDescent="0.25">
      <c r="A144" s="82">
        <v>41040</v>
      </c>
      <c r="B144" s="81" t="s">
        <v>2</v>
      </c>
      <c r="C144" s="81" t="s">
        <v>0</v>
      </c>
      <c r="D144" s="81">
        <v>723</v>
      </c>
      <c r="E144" s="81">
        <v>6.14</v>
      </c>
      <c r="F144" s="81">
        <v>14</v>
      </c>
      <c r="G144" s="81">
        <v>4.1100000000000003</v>
      </c>
      <c r="H144" s="67">
        <f t="shared" si="71"/>
        <v>2</v>
      </c>
      <c r="I144" s="67">
        <f t="shared" si="72"/>
        <v>5</v>
      </c>
      <c r="J144" s="67">
        <f t="shared" si="73"/>
        <v>2012</v>
      </c>
      <c r="K144" s="2" t="str">
        <f t="shared" si="68"/>
        <v>Spring</v>
      </c>
      <c r="L144" s="3" t="str">
        <f t="shared" si="69"/>
        <v/>
      </c>
      <c r="M144" s="3" t="str">
        <f t="shared" si="70"/>
        <v/>
      </c>
      <c r="N144" s="3" t="str">
        <f t="shared" si="74"/>
        <v/>
      </c>
      <c r="O144" s="3" t="str">
        <f t="shared" si="75"/>
        <v/>
      </c>
      <c r="P144" s="4">
        <f t="shared" si="76"/>
        <v>723</v>
      </c>
      <c r="Q144" s="4">
        <f t="shared" si="77"/>
        <v>6.14</v>
      </c>
      <c r="R144" s="4">
        <f t="shared" si="78"/>
        <v>14</v>
      </c>
      <c r="S144" s="4">
        <f t="shared" si="79"/>
        <v>4.1100000000000003</v>
      </c>
      <c r="T144" s="5" t="str">
        <f t="shared" si="80"/>
        <v/>
      </c>
      <c r="U144" s="5" t="str">
        <f t="shared" si="81"/>
        <v/>
      </c>
      <c r="V144" s="5" t="str">
        <f t="shared" si="82"/>
        <v/>
      </c>
      <c r="W144" s="5" t="str">
        <f t="shared" si="83"/>
        <v/>
      </c>
      <c r="X144" s="6" t="str">
        <f t="shared" si="84"/>
        <v/>
      </c>
      <c r="Y144" s="6" t="str">
        <f t="shared" si="85"/>
        <v/>
      </c>
      <c r="Z144" s="6" t="str">
        <f t="shared" si="86"/>
        <v/>
      </c>
      <c r="AA144" s="6" t="str">
        <f t="shared" si="87"/>
        <v/>
      </c>
      <c r="AB144" s="7" t="str">
        <f t="shared" si="88"/>
        <v/>
      </c>
      <c r="AC144" s="7" t="str">
        <f t="shared" si="89"/>
        <v/>
      </c>
      <c r="AD144" s="7" t="str">
        <f t="shared" si="90"/>
        <v/>
      </c>
      <c r="AE144" s="7" t="str">
        <f t="shared" si="91"/>
        <v/>
      </c>
      <c r="AF144" s="48" t="str">
        <f t="shared" ref="AF144:AF207" si="98">IF($C144="Dutchman Creek",IF(LEFT($D144,1)="&lt;",VALUE(MID($D144,2,4)),IF(LEFT($D144,1)="&gt;",VALUE(MID($D144,2,4)),$D144)),"")</f>
        <v/>
      </c>
      <c r="AG144" s="48" t="str">
        <f t="shared" si="92"/>
        <v/>
      </c>
      <c r="AH144" s="48" t="str">
        <f t="shared" si="93"/>
        <v/>
      </c>
      <c r="AI144" s="48" t="str">
        <f t="shared" si="94"/>
        <v/>
      </c>
      <c r="AJ144" s="49" t="str">
        <f t="shared" ref="AJ144:AJ207" si="99">IF($C144="Trout Creek",IF(LEFT($D144,1)="&lt;",VALUE(MID($D144,2,4)),IF(LEFT($D144,1)="&gt;",VALUE(MID($D144,2,4)),$D144)),"")</f>
        <v/>
      </c>
      <c r="AK144" s="49" t="str">
        <f t="shared" si="95"/>
        <v/>
      </c>
      <c r="AL144" s="49" t="str">
        <f t="shared" si="96"/>
        <v/>
      </c>
      <c r="AM144" s="49" t="str">
        <f t="shared" si="97"/>
        <v/>
      </c>
      <c r="BB144" s="8"/>
      <c r="BC144" s="8"/>
      <c r="BD144" s="8"/>
    </row>
    <row r="145" spans="1:56" ht="12.75" thickBot="1" x14ac:dyDescent="0.25">
      <c r="A145" s="82">
        <v>40825</v>
      </c>
      <c r="B145" s="81" t="s">
        <v>2</v>
      </c>
      <c r="C145" s="81" t="s">
        <v>0</v>
      </c>
      <c r="D145" s="81">
        <v>1279</v>
      </c>
      <c r="E145" s="81">
        <v>1.76</v>
      </c>
      <c r="F145" s="81">
        <v>14.8</v>
      </c>
      <c r="G145" s="81">
        <v>3.24</v>
      </c>
      <c r="H145" s="67">
        <f t="shared" si="71"/>
        <v>2</v>
      </c>
      <c r="I145" s="67">
        <f t="shared" si="72"/>
        <v>10</v>
      </c>
      <c r="J145" s="67">
        <f t="shared" si="73"/>
        <v>2011</v>
      </c>
      <c r="K145" s="2" t="str">
        <f t="shared" si="68"/>
        <v>Fall</v>
      </c>
      <c r="L145" s="3" t="str">
        <f t="shared" si="69"/>
        <v/>
      </c>
      <c r="M145" s="3" t="str">
        <f t="shared" si="70"/>
        <v/>
      </c>
      <c r="N145" s="3" t="str">
        <f t="shared" si="74"/>
        <v/>
      </c>
      <c r="O145" s="3" t="str">
        <f t="shared" si="75"/>
        <v/>
      </c>
      <c r="P145" s="4">
        <f t="shared" si="76"/>
        <v>1279</v>
      </c>
      <c r="Q145" s="4">
        <f t="shared" si="77"/>
        <v>1.76</v>
      </c>
      <c r="R145" s="4">
        <f t="shared" si="78"/>
        <v>14.8</v>
      </c>
      <c r="S145" s="4">
        <f t="shared" si="79"/>
        <v>3.24</v>
      </c>
      <c r="T145" s="5" t="str">
        <f t="shared" si="80"/>
        <v/>
      </c>
      <c r="U145" s="5" t="str">
        <f t="shared" si="81"/>
        <v/>
      </c>
      <c r="V145" s="5" t="str">
        <f t="shared" si="82"/>
        <v/>
      </c>
      <c r="W145" s="5" t="str">
        <f t="shared" si="83"/>
        <v/>
      </c>
      <c r="X145" s="6" t="str">
        <f t="shared" si="84"/>
        <v/>
      </c>
      <c r="Y145" s="6" t="str">
        <f t="shared" si="85"/>
        <v/>
      </c>
      <c r="Z145" s="6" t="str">
        <f t="shared" si="86"/>
        <v/>
      </c>
      <c r="AA145" s="6" t="str">
        <f t="shared" si="87"/>
        <v/>
      </c>
      <c r="AB145" s="7" t="str">
        <f t="shared" si="88"/>
        <v/>
      </c>
      <c r="AC145" s="7" t="str">
        <f t="shared" si="89"/>
        <v/>
      </c>
      <c r="AD145" s="7" t="str">
        <f t="shared" si="90"/>
        <v/>
      </c>
      <c r="AE145" s="7" t="str">
        <f t="shared" si="91"/>
        <v/>
      </c>
      <c r="AF145" s="48" t="str">
        <f t="shared" si="98"/>
        <v/>
      </c>
      <c r="AG145" s="48" t="str">
        <f t="shared" si="92"/>
        <v/>
      </c>
      <c r="AH145" s="48" t="str">
        <f t="shared" si="93"/>
        <v/>
      </c>
      <c r="AI145" s="48" t="str">
        <f t="shared" si="94"/>
        <v/>
      </c>
      <c r="AJ145" s="49" t="str">
        <f t="shared" si="99"/>
        <v/>
      </c>
      <c r="AK145" s="49" t="str">
        <f t="shared" si="95"/>
        <v/>
      </c>
      <c r="AL145" s="49" t="str">
        <f t="shared" si="96"/>
        <v/>
      </c>
      <c r="AM145" s="49" t="str">
        <f t="shared" si="97"/>
        <v/>
      </c>
      <c r="BB145" s="8"/>
      <c r="BC145" s="8"/>
      <c r="BD145" s="8"/>
    </row>
    <row r="146" spans="1:56" ht="12.75" thickBot="1" x14ac:dyDescent="0.25">
      <c r="A146" s="82">
        <v>40739</v>
      </c>
      <c r="B146" s="81" t="s">
        <v>2</v>
      </c>
      <c r="C146" s="81" t="s">
        <v>0</v>
      </c>
      <c r="D146" s="81">
        <v>1126</v>
      </c>
      <c r="E146" s="81">
        <v>6.32</v>
      </c>
      <c r="F146" s="81">
        <v>19.100000000000001</v>
      </c>
      <c r="G146" s="81">
        <v>0.62</v>
      </c>
      <c r="H146" s="67">
        <f t="shared" si="71"/>
        <v>2</v>
      </c>
      <c r="I146" s="67">
        <f t="shared" si="72"/>
        <v>7</v>
      </c>
      <c r="J146" s="67">
        <f t="shared" si="73"/>
        <v>2011</v>
      </c>
      <c r="K146" s="2" t="str">
        <f t="shared" si="68"/>
        <v>Summer</v>
      </c>
      <c r="L146" s="3" t="str">
        <f t="shared" si="69"/>
        <v/>
      </c>
      <c r="M146" s="3" t="str">
        <f t="shared" si="70"/>
        <v/>
      </c>
      <c r="N146" s="3" t="str">
        <f t="shared" si="74"/>
        <v/>
      </c>
      <c r="O146" s="3" t="str">
        <f t="shared" si="75"/>
        <v/>
      </c>
      <c r="P146" s="4">
        <f t="shared" si="76"/>
        <v>1126</v>
      </c>
      <c r="Q146" s="4">
        <f t="shared" si="77"/>
        <v>6.32</v>
      </c>
      <c r="R146" s="4">
        <f t="shared" si="78"/>
        <v>19.100000000000001</v>
      </c>
      <c r="S146" s="4">
        <f t="shared" si="79"/>
        <v>0.62</v>
      </c>
      <c r="T146" s="5" t="str">
        <f t="shared" si="80"/>
        <v/>
      </c>
      <c r="U146" s="5" t="str">
        <f t="shared" si="81"/>
        <v/>
      </c>
      <c r="V146" s="5" t="str">
        <f t="shared" si="82"/>
        <v/>
      </c>
      <c r="W146" s="5" t="str">
        <f t="shared" si="83"/>
        <v/>
      </c>
      <c r="X146" s="6" t="str">
        <f t="shared" si="84"/>
        <v/>
      </c>
      <c r="Y146" s="6" t="str">
        <f t="shared" si="85"/>
        <v/>
      </c>
      <c r="Z146" s="6" t="str">
        <f t="shared" si="86"/>
        <v/>
      </c>
      <c r="AA146" s="6" t="str">
        <f t="shared" si="87"/>
        <v/>
      </c>
      <c r="AB146" s="7" t="str">
        <f t="shared" si="88"/>
        <v/>
      </c>
      <c r="AC146" s="7" t="str">
        <f t="shared" si="89"/>
        <v/>
      </c>
      <c r="AD146" s="7" t="str">
        <f t="shared" si="90"/>
        <v/>
      </c>
      <c r="AE146" s="7" t="str">
        <f t="shared" si="91"/>
        <v/>
      </c>
      <c r="AF146" s="48" t="str">
        <f t="shared" si="98"/>
        <v/>
      </c>
      <c r="AG146" s="48" t="str">
        <f t="shared" si="92"/>
        <v/>
      </c>
      <c r="AH146" s="48" t="str">
        <f t="shared" si="93"/>
        <v/>
      </c>
      <c r="AI146" s="48" t="str">
        <f t="shared" si="94"/>
        <v/>
      </c>
      <c r="AJ146" s="49" t="str">
        <f t="shared" si="99"/>
        <v/>
      </c>
      <c r="AK146" s="49" t="str">
        <f t="shared" si="95"/>
        <v/>
      </c>
      <c r="AL146" s="49" t="str">
        <f t="shared" si="96"/>
        <v/>
      </c>
      <c r="AM146" s="49" t="str">
        <f t="shared" si="97"/>
        <v/>
      </c>
      <c r="BB146" s="8"/>
      <c r="BC146" s="8"/>
      <c r="BD146" s="8"/>
    </row>
    <row r="147" spans="1:56" ht="12.75" thickBot="1" x14ac:dyDescent="0.25">
      <c r="A147" s="82">
        <v>40738</v>
      </c>
      <c r="B147" s="81" t="s">
        <v>2</v>
      </c>
      <c r="C147" s="81" t="s">
        <v>0</v>
      </c>
      <c r="D147" s="81" t="s">
        <v>3</v>
      </c>
      <c r="E147" s="81" t="s">
        <v>3</v>
      </c>
      <c r="F147" s="81" t="s">
        <v>3</v>
      </c>
      <c r="G147" s="81" t="s">
        <v>3</v>
      </c>
      <c r="H147" s="67">
        <f t="shared" si="71"/>
        <v>2</v>
      </c>
      <c r="I147" s="67">
        <f t="shared" si="72"/>
        <v>7</v>
      </c>
      <c r="J147" s="67">
        <f t="shared" si="73"/>
        <v>2011</v>
      </c>
      <c r="K147" s="2" t="str">
        <f t="shared" si="68"/>
        <v>Summer</v>
      </c>
      <c r="L147" s="3" t="str">
        <f t="shared" si="69"/>
        <v/>
      </c>
      <c r="M147" s="3" t="str">
        <f t="shared" si="70"/>
        <v/>
      </c>
      <c r="N147" s="3" t="str">
        <f t="shared" si="74"/>
        <v/>
      </c>
      <c r="O147" s="3" t="str">
        <f t="shared" si="75"/>
        <v/>
      </c>
      <c r="P147" s="4" t="str">
        <f t="shared" si="76"/>
        <v>ns</v>
      </c>
      <c r="Q147" s="4" t="str">
        <f t="shared" si="77"/>
        <v>ns</v>
      </c>
      <c r="R147" s="4" t="str">
        <f t="shared" si="78"/>
        <v>ns</v>
      </c>
      <c r="S147" s="4" t="str">
        <f t="shared" si="79"/>
        <v>ns</v>
      </c>
      <c r="T147" s="5" t="str">
        <f t="shared" si="80"/>
        <v/>
      </c>
      <c r="U147" s="5" t="str">
        <f t="shared" si="81"/>
        <v/>
      </c>
      <c r="V147" s="5" t="str">
        <f t="shared" si="82"/>
        <v/>
      </c>
      <c r="W147" s="5" t="str">
        <f t="shared" si="83"/>
        <v/>
      </c>
      <c r="X147" s="6" t="str">
        <f t="shared" si="84"/>
        <v/>
      </c>
      <c r="Y147" s="6" t="str">
        <f t="shared" si="85"/>
        <v/>
      </c>
      <c r="Z147" s="6" t="str">
        <f t="shared" si="86"/>
        <v/>
      </c>
      <c r="AA147" s="6" t="str">
        <f t="shared" si="87"/>
        <v/>
      </c>
      <c r="AB147" s="7" t="str">
        <f t="shared" si="88"/>
        <v/>
      </c>
      <c r="AC147" s="7" t="str">
        <f t="shared" si="89"/>
        <v/>
      </c>
      <c r="AD147" s="7" t="str">
        <f t="shared" si="90"/>
        <v/>
      </c>
      <c r="AE147" s="7" t="str">
        <f t="shared" si="91"/>
        <v/>
      </c>
      <c r="AF147" s="48" t="str">
        <f t="shared" si="98"/>
        <v/>
      </c>
      <c r="AG147" s="48" t="str">
        <f t="shared" si="92"/>
        <v/>
      </c>
      <c r="AH147" s="48" t="str">
        <f t="shared" si="93"/>
        <v/>
      </c>
      <c r="AI147" s="48" t="str">
        <f t="shared" si="94"/>
        <v/>
      </c>
      <c r="AJ147" s="49" t="str">
        <f t="shared" si="99"/>
        <v/>
      </c>
      <c r="AK147" s="49" t="str">
        <f t="shared" si="95"/>
        <v/>
      </c>
      <c r="AL147" s="49" t="str">
        <f t="shared" si="96"/>
        <v/>
      </c>
      <c r="AM147" s="49" t="str">
        <f t="shared" si="97"/>
        <v/>
      </c>
      <c r="BB147" s="8"/>
      <c r="BC147" s="8"/>
      <c r="BD147" s="8"/>
    </row>
    <row r="148" spans="1:56" ht="12.75" thickBot="1" x14ac:dyDescent="0.25">
      <c r="A148" s="82">
        <v>40678</v>
      </c>
      <c r="B148" s="81" t="s">
        <v>2</v>
      </c>
      <c r="C148" s="81" t="s">
        <v>0</v>
      </c>
      <c r="D148" s="81">
        <v>1133</v>
      </c>
      <c r="E148" s="81">
        <v>14.3</v>
      </c>
      <c r="F148" s="81">
        <v>9.4</v>
      </c>
      <c r="G148" s="81">
        <v>2.4300000000000002</v>
      </c>
      <c r="H148" s="67">
        <f t="shared" si="71"/>
        <v>2</v>
      </c>
      <c r="I148" s="67">
        <f t="shared" si="72"/>
        <v>5</v>
      </c>
      <c r="J148" s="67">
        <f t="shared" si="73"/>
        <v>2011</v>
      </c>
      <c r="K148" s="2" t="str">
        <f t="shared" si="68"/>
        <v>Spring</v>
      </c>
      <c r="L148" s="3" t="str">
        <f t="shared" si="69"/>
        <v/>
      </c>
      <c r="M148" s="3" t="str">
        <f t="shared" si="70"/>
        <v/>
      </c>
      <c r="N148" s="3" t="str">
        <f t="shared" si="74"/>
        <v/>
      </c>
      <c r="O148" s="3" t="str">
        <f t="shared" si="75"/>
        <v/>
      </c>
      <c r="P148" s="4">
        <f t="shared" si="76"/>
        <v>1133</v>
      </c>
      <c r="Q148" s="4">
        <f t="shared" si="77"/>
        <v>14.3</v>
      </c>
      <c r="R148" s="4">
        <f t="shared" si="78"/>
        <v>9.4</v>
      </c>
      <c r="S148" s="4">
        <f t="shared" si="79"/>
        <v>2.4300000000000002</v>
      </c>
      <c r="T148" s="5" t="str">
        <f t="shared" si="80"/>
        <v/>
      </c>
      <c r="U148" s="5" t="str">
        <f t="shared" si="81"/>
        <v/>
      </c>
      <c r="V148" s="5" t="str">
        <f t="shared" si="82"/>
        <v/>
      </c>
      <c r="W148" s="5" t="str">
        <f t="shared" si="83"/>
        <v/>
      </c>
      <c r="X148" s="6" t="str">
        <f t="shared" si="84"/>
        <v/>
      </c>
      <c r="Y148" s="6" t="str">
        <f t="shared" si="85"/>
        <v/>
      </c>
      <c r="Z148" s="6" t="str">
        <f t="shared" si="86"/>
        <v/>
      </c>
      <c r="AA148" s="6" t="str">
        <f t="shared" si="87"/>
        <v/>
      </c>
      <c r="AB148" s="7" t="str">
        <f t="shared" si="88"/>
        <v/>
      </c>
      <c r="AC148" s="7" t="str">
        <f t="shared" si="89"/>
        <v/>
      </c>
      <c r="AD148" s="7" t="str">
        <f t="shared" si="90"/>
        <v/>
      </c>
      <c r="AE148" s="7" t="str">
        <f t="shared" si="91"/>
        <v/>
      </c>
      <c r="AF148" s="48" t="str">
        <f t="shared" si="98"/>
        <v/>
      </c>
      <c r="AG148" s="48" t="str">
        <f t="shared" si="92"/>
        <v/>
      </c>
      <c r="AH148" s="48" t="str">
        <f t="shared" si="93"/>
        <v/>
      </c>
      <c r="AI148" s="48" t="str">
        <f t="shared" si="94"/>
        <v/>
      </c>
      <c r="AJ148" s="49" t="str">
        <f t="shared" si="99"/>
        <v/>
      </c>
      <c r="AK148" s="49" t="str">
        <f t="shared" si="95"/>
        <v/>
      </c>
      <c r="AL148" s="49" t="str">
        <f t="shared" si="96"/>
        <v/>
      </c>
      <c r="AM148" s="49" t="str">
        <f t="shared" si="97"/>
        <v/>
      </c>
      <c r="BB148" s="8"/>
      <c r="BC148" s="8"/>
      <c r="BD148" s="8"/>
    </row>
    <row r="149" spans="1:56" ht="12.75" thickBot="1" x14ac:dyDescent="0.25">
      <c r="A149" s="82">
        <v>40675</v>
      </c>
      <c r="B149" s="81" t="s">
        <v>2</v>
      </c>
      <c r="C149" s="81" t="s">
        <v>0</v>
      </c>
      <c r="D149" s="81" t="s">
        <v>3</v>
      </c>
      <c r="E149" s="81" t="s">
        <v>3</v>
      </c>
      <c r="F149" s="81" t="s">
        <v>3</v>
      </c>
      <c r="G149" s="81" t="s">
        <v>3</v>
      </c>
      <c r="H149" s="67">
        <f t="shared" si="71"/>
        <v>2</v>
      </c>
      <c r="I149" s="67">
        <f t="shared" si="72"/>
        <v>5</v>
      </c>
      <c r="J149" s="67">
        <f t="shared" si="73"/>
        <v>2011</v>
      </c>
      <c r="K149" s="2" t="str">
        <f t="shared" si="68"/>
        <v>Spring</v>
      </c>
      <c r="L149" s="3" t="str">
        <f t="shared" si="69"/>
        <v/>
      </c>
      <c r="M149" s="3" t="str">
        <f t="shared" si="70"/>
        <v/>
      </c>
      <c r="N149" s="3" t="str">
        <f t="shared" si="74"/>
        <v/>
      </c>
      <c r="O149" s="3" t="str">
        <f t="shared" si="75"/>
        <v/>
      </c>
      <c r="P149" s="4" t="str">
        <f t="shared" si="76"/>
        <v>ns</v>
      </c>
      <c r="Q149" s="4" t="str">
        <f t="shared" si="77"/>
        <v>ns</v>
      </c>
      <c r="R149" s="4" t="str">
        <f t="shared" si="78"/>
        <v>ns</v>
      </c>
      <c r="S149" s="4" t="str">
        <f t="shared" si="79"/>
        <v>ns</v>
      </c>
      <c r="T149" s="5" t="str">
        <f t="shared" si="80"/>
        <v/>
      </c>
      <c r="U149" s="5" t="str">
        <f t="shared" si="81"/>
        <v/>
      </c>
      <c r="V149" s="5" t="str">
        <f t="shared" si="82"/>
        <v/>
      </c>
      <c r="W149" s="5" t="str">
        <f t="shared" si="83"/>
        <v/>
      </c>
      <c r="X149" s="6" t="str">
        <f t="shared" si="84"/>
        <v/>
      </c>
      <c r="Y149" s="6" t="str">
        <f t="shared" si="85"/>
        <v/>
      </c>
      <c r="Z149" s="6" t="str">
        <f t="shared" si="86"/>
        <v/>
      </c>
      <c r="AA149" s="6" t="str">
        <f t="shared" si="87"/>
        <v/>
      </c>
      <c r="AB149" s="7" t="str">
        <f t="shared" si="88"/>
        <v/>
      </c>
      <c r="AC149" s="7" t="str">
        <f t="shared" si="89"/>
        <v/>
      </c>
      <c r="AD149" s="7" t="str">
        <f t="shared" si="90"/>
        <v/>
      </c>
      <c r="AE149" s="7" t="str">
        <f t="shared" si="91"/>
        <v/>
      </c>
      <c r="AF149" s="48" t="str">
        <f t="shared" si="98"/>
        <v/>
      </c>
      <c r="AG149" s="48" t="str">
        <f t="shared" si="92"/>
        <v/>
      </c>
      <c r="AH149" s="48" t="str">
        <f t="shared" si="93"/>
        <v/>
      </c>
      <c r="AI149" s="48" t="str">
        <f t="shared" si="94"/>
        <v/>
      </c>
      <c r="AJ149" s="49" t="str">
        <f t="shared" si="99"/>
        <v/>
      </c>
      <c r="AK149" s="49" t="str">
        <f t="shared" si="95"/>
        <v/>
      </c>
      <c r="AL149" s="49" t="str">
        <f t="shared" si="96"/>
        <v/>
      </c>
      <c r="AM149" s="49" t="str">
        <f t="shared" si="97"/>
        <v/>
      </c>
      <c r="BB149" s="8"/>
      <c r="BC149" s="8"/>
      <c r="BD149" s="8"/>
    </row>
    <row r="150" spans="1:56" ht="12.75" thickBot="1" x14ac:dyDescent="0.25">
      <c r="A150" s="82">
        <v>40467</v>
      </c>
      <c r="B150" s="81" t="s">
        <v>2</v>
      </c>
      <c r="C150" s="81" t="s">
        <v>0</v>
      </c>
      <c r="D150" s="81" t="s">
        <v>24</v>
      </c>
      <c r="E150" s="81" t="s">
        <v>24</v>
      </c>
      <c r="F150" s="81" t="s">
        <v>24</v>
      </c>
      <c r="G150" s="81" t="s">
        <v>24</v>
      </c>
      <c r="H150" s="67">
        <f t="shared" si="71"/>
        <v>2</v>
      </c>
      <c r="I150" s="67">
        <f t="shared" si="72"/>
        <v>10</v>
      </c>
      <c r="J150" s="67">
        <f t="shared" si="73"/>
        <v>2010</v>
      </c>
      <c r="K150" s="2" t="str">
        <f t="shared" si="68"/>
        <v>Fall</v>
      </c>
      <c r="L150" s="3" t="str">
        <f t="shared" si="69"/>
        <v/>
      </c>
      <c r="M150" s="3" t="str">
        <f t="shared" si="70"/>
        <v/>
      </c>
      <c r="N150" s="3" t="str">
        <f t="shared" si="74"/>
        <v/>
      </c>
      <c r="O150" s="3" t="str">
        <f t="shared" si="75"/>
        <v/>
      </c>
      <c r="P150" s="4" t="str">
        <f t="shared" si="76"/>
        <v>NS</v>
      </c>
      <c r="Q150" s="4" t="str">
        <f t="shared" si="77"/>
        <v>NS</v>
      </c>
      <c r="R150" s="4" t="str">
        <f t="shared" si="78"/>
        <v>NS</v>
      </c>
      <c r="S150" s="4" t="str">
        <f t="shared" si="79"/>
        <v>NS</v>
      </c>
      <c r="T150" s="5" t="str">
        <f t="shared" si="80"/>
        <v/>
      </c>
      <c r="U150" s="5" t="str">
        <f t="shared" si="81"/>
        <v/>
      </c>
      <c r="V150" s="5" t="str">
        <f t="shared" si="82"/>
        <v/>
      </c>
      <c r="W150" s="5" t="str">
        <f t="shared" si="83"/>
        <v/>
      </c>
      <c r="X150" s="6" t="str">
        <f t="shared" si="84"/>
        <v/>
      </c>
      <c r="Y150" s="6" t="str">
        <f t="shared" si="85"/>
        <v/>
      </c>
      <c r="Z150" s="6" t="str">
        <f t="shared" si="86"/>
        <v/>
      </c>
      <c r="AA150" s="6" t="str">
        <f t="shared" si="87"/>
        <v/>
      </c>
      <c r="AB150" s="7" t="str">
        <f t="shared" si="88"/>
        <v/>
      </c>
      <c r="AC150" s="7" t="str">
        <f t="shared" si="89"/>
        <v/>
      </c>
      <c r="AD150" s="7" t="str">
        <f t="shared" si="90"/>
        <v/>
      </c>
      <c r="AE150" s="7" t="str">
        <f t="shared" si="91"/>
        <v/>
      </c>
      <c r="AF150" s="48" t="str">
        <f t="shared" si="98"/>
        <v/>
      </c>
      <c r="AG150" s="48" t="str">
        <f t="shared" si="92"/>
        <v/>
      </c>
      <c r="AH150" s="48" t="str">
        <f t="shared" si="93"/>
        <v/>
      </c>
      <c r="AI150" s="48" t="str">
        <f t="shared" si="94"/>
        <v/>
      </c>
      <c r="AJ150" s="49" t="str">
        <f t="shared" si="99"/>
        <v/>
      </c>
      <c r="AK150" s="49" t="str">
        <f t="shared" si="95"/>
        <v/>
      </c>
      <c r="AL150" s="49" t="str">
        <f t="shared" si="96"/>
        <v/>
      </c>
      <c r="AM150" s="49" t="str">
        <f t="shared" si="97"/>
        <v/>
      </c>
      <c r="BB150" s="8"/>
      <c r="BC150" s="8"/>
      <c r="BD150" s="8"/>
    </row>
    <row r="151" spans="1:56" ht="12.75" thickBot="1" x14ac:dyDescent="0.25">
      <c r="A151" s="82">
        <v>40460</v>
      </c>
      <c r="B151" s="81" t="s">
        <v>2</v>
      </c>
      <c r="C151" s="81" t="s">
        <v>0</v>
      </c>
      <c r="D151" s="81">
        <v>1332</v>
      </c>
      <c r="E151" s="81">
        <v>4.3600000000000003</v>
      </c>
      <c r="F151" s="81">
        <v>12.1</v>
      </c>
      <c r="G151" s="81">
        <v>1</v>
      </c>
      <c r="H151" s="67">
        <f t="shared" si="71"/>
        <v>2</v>
      </c>
      <c r="I151" s="67">
        <f t="shared" si="72"/>
        <v>10</v>
      </c>
      <c r="J151" s="67">
        <f t="shared" si="73"/>
        <v>2010</v>
      </c>
      <c r="K151" s="2" t="str">
        <f t="shared" si="68"/>
        <v>Fall</v>
      </c>
      <c r="L151" s="3" t="str">
        <f t="shared" si="69"/>
        <v/>
      </c>
      <c r="M151" s="3" t="str">
        <f t="shared" si="70"/>
        <v/>
      </c>
      <c r="N151" s="3" t="str">
        <f t="shared" si="74"/>
        <v/>
      </c>
      <c r="O151" s="3" t="str">
        <f t="shared" si="75"/>
        <v/>
      </c>
      <c r="P151" s="4">
        <f t="shared" si="76"/>
        <v>1332</v>
      </c>
      <c r="Q151" s="4">
        <f t="shared" si="77"/>
        <v>4.3600000000000003</v>
      </c>
      <c r="R151" s="4">
        <f t="shared" si="78"/>
        <v>12.1</v>
      </c>
      <c r="S151" s="4">
        <f t="shared" si="79"/>
        <v>1</v>
      </c>
      <c r="T151" s="5" t="str">
        <f t="shared" si="80"/>
        <v/>
      </c>
      <c r="U151" s="5" t="str">
        <f t="shared" si="81"/>
        <v/>
      </c>
      <c r="V151" s="5" t="str">
        <f t="shared" si="82"/>
        <v/>
      </c>
      <c r="W151" s="5" t="str">
        <f t="shared" si="83"/>
        <v/>
      </c>
      <c r="X151" s="6" t="str">
        <f t="shared" si="84"/>
        <v/>
      </c>
      <c r="Y151" s="6" t="str">
        <f t="shared" si="85"/>
        <v/>
      </c>
      <c r="Z151" s="6" t="str">
        <f t="shared" si="86"/>
        <v/>
      </c>
      <c r="AA151" s="6" t="str">
        <f t="shared" si="87"/>
        <v/>
      </c>
      <c r="AB151" s="7" t="str">
        <f t="shared" si="88"/>
        <v/>
      </c>
      <c r="AC151" s="7" t="str">
        <f t="shared" si="89"/>
        <v/>
      </c>
      <c r="AD151" s="7" t="str">
        <f t="shared" si="90"/>
        <v/>
      </c>
      <c r="AE151" s="7" t="str">
        <f t="shared" si="91"/>
        <v/>
      </c>
      <c r="AF151" s="48" t="str">
        <f t="shared" si="98"/>
        <v/>
      </c>
      <c r="AG151" s="48" t="str">
        <f t="shared" si="92"/>
        <v/>
      </c>
      <c r="AH151" s="48" t="str">
        <f t="shared" si="93"/>
        <v/>
      </c>
      <c r="AI151" s="48" t="str">
        <f t="shared" si="94"/>
        <v/>
      </c>
      <c r="AJ151" s="49" t="str">
        <f t="shared" si="99"/>
        <v/>
      </c>
      <c r="AK151" s="49" t="str">
        <f t="shared" si="95"/>
        <v/>
      </c>
      <c r="AL151" s="49" t="str">
        <f t="shared" si="96"/>
        <v/>
      </c>
      <c r="AM151" s="49" t="str">
        <f t="shared" si="97"/>
        <v/>
      </c>
      <c r="BB151" s="8"/>
      <c r="BC151" s="8"/>
      <c r="BD151" s="8"/>
    </row>
    <row r="152" spans="1:56" ht="12.75" thickBot="1" x14ac:dyDescent="0.25">
      <c r="A152" s="82">
        <v>40312</v>
      </c>
      <c r="B152" s="81" t="s">
        <v>2</v>
      </c>
      <c r="C152" s="81" t="s">
        <v>0</v>
      </c>
      <c r="D152" s="81">
        <v>891</v>
      </c>
      <c r="E152" s="81">
        <v>10.34</v>
      </c>
      <c r="F152" s="81">
        <v>10.9</v>
      </c>
      <c r="G152" s="81">
        <v>10.8</v>
      </c>
      <c r="H152" s="67">
        <f t="shared" si="71"/>
        <v>2</v>
      </c>
      <c r="I152" s="67">
        <f t="shared" si="72"/>
        <v>5</v>
      </c>
      <c r="J152" s="67">
        <f t="shared" si="73"/>
        <v>2010</v>
      </c>
      <c r="K152" s="2" t="str">
        <f t="shared" si="68"/>
        <v>Spring</v>
      </c>
      <c r="L152" s="3" t="str">
        <f t="shared" si="69"/>
        <v/>
      </c>
      <c r="M152" s="3" t="str">
        <f t="shared" si="70"/>
        <v/>
      </c>
      <c r="N152" s="3" t="str">
        <f t="shared" si="74"/>
        <v/>
      </c>
      <c r="O152" s="3" t="str">
        <f t="shared" si="75"/>
        <v/>
      </c>
      <c r="P152" s="4">
        <f t="shared" si="76"/>
        <v>891</v>
      </c>
      <c r="Q152" s="4">
        <f t="shared" si="77"/>
        <v>10.34</v>
      </c>
      <c r="R152" s="4">
        <f t="shared" si="78"/>
        <v>10.9</v>
      </c>
      <c r="S152" s="4">
        <f t="shared" si="79"/>
        <v>10.8</v>
      </c>
      <c r="T152" s="5" t="str">
        <f t="shared" si="80"/>
        <v/>
      </c>
      <c r="U152" s="5" t="str">
        <f t="shared" si="81"/>
        <v/>
      </c>
      <c r="V152" s="5" t="str">
        <f t="shared" si="82"/>
        <v/>
      </c>
      <c r="W152" s="5" t="str">
        <f t="shared" si="83"/>
        <v/>
      </c>
      <c r="X152" s="6" t="str">
        <f t="shared" si="84"/>
        <v/>
      </c>
      <c r="Y152" s="6" t="str">
        <f t="shared" si="85"/>
        <v/>
      </c>
      <c r="Z152" s="6" t="str">
        <f t="shared" si="86"/>
        <v/>
      </c>
      <c r="AA152" s="6" t="str">
        <f t="shared" si="87"/>
        <v/>
      </c>
      <c r="AB152" s="7" t="str">
        <f t="shared" si="88"/>
        <v/>
      </c>
      <c r="AC152" s="7" t="str">
        <f t="shared" si="89"/>
        <v/>
      </c>
      <c r="AD152" s="7" t="str">
        <f t="shared" si="90"/>
        <v/>
      </c>
      <c r="AE152" s="7" t="str">
        <f t="shared" si="91"/>
        <v/>
      </c>
      <c r="AF152" s="48" t="str">
        <f t="shared" si="98"/>
        <v/>
      </c>
      <c r="AG152" s="48" t="str">
        <f t="shared" si="92"/>
        <v/>
      </c>
      <c r="AH152" s="48" t="str">
        <f t="shared" si="93"/>
        <v/>
      </c>
      <c r="AI152" s="48" t="str">
        <f t="shared" si="94"/>
        <v/>
      </c>
      <c r="AJ152" s="49" t="str">
        <f t="shared" si="99"/>
        <v/>
      </c>
      <c r="AK152" s="49" t="str">
        <f t="shared" si="95"/>
        <v/>
      </c>
      <c r="AL152" s="49" t="str">
        <f t="shared" si="96"/>
        <v/>
      </c>
      <c r="AM152" s="49" t="str">
        <f t="shared" si="97"/>
        <v/>
      </c>
      <c r="BB152" s="8"/>
      <c r="BC152" s="8"/>
      <c r="BD152" s="8"/>
    </row>
    <row r="153" spans="1:56" ht="12.75" thickBot="1" x14ac:dyDescent="0.25">
      <c r="A153" s="82">
        <v>40096</v>
      </c>
      <c r="B153" s="81" t="s">
        <v>2</v>
      </c>
      <c r="C153" s="81" t="s">
        <v>0</v>
      </c>
      <c r="D153" s="81">
        <v>1544</v>
      </c>
      <c r="E153" s="81">
        <v>4.88</v>
      </c>
      <c r="F153" s="81">
        <v>6.8</v>
      </c>
      <c r="G153" s="81">
        <v>0.67</v>
      </c>
      <c r="H153" s="67">
        <f t="shared" si="71"/>
        <v>2</v>
      </c>
      <c r="I153" s="67">
        <f t="shared" si="72"/>
        <v>10</v>
      </c>
      <c r="J153" s="67">
        <f t="shared" si="73"/>
        <v>2009</v>
      </c>
      <c r="K153" s="2" t="str">
        <f t="shared" si="68"/>
        <v>Fall</v>
      </c>
      <c r="L153" s="3" t="str">
        <f t="shared" si="69"/>
        <v/>
      </c>
      <c r="M153" s="3" t="str">
        <f t="shared" si="70"/>
        <v/>
      </c>
      <c r="N153" s="3" t="str">
        <f t="shared" si="74"/>
        <v/>
      </c>
      <c r="O153" s="3" t="str">
        <f t="shared" si="75"/>
        <v/>
      </c>
      <c r="P153" s="4">
        <f t="shared" si="76"/>
        <v>1544</v>
      </c>
      <c r="Q153" s="4">
        <f t="shared" si="77"/>
        <v>4.88</v>
      </c>
      <c r="R153" s="4">
        <f t="shared" si="78"/>
        <v>6.8</v>
      </c>
      <c r="S153" s="4">
        <f t="shared" si="79"/>
        <v>0.67</v>
      </c>
      <c r="T153" s="5" t="str">
        <f t="shared" si="80"/>
        <v/>
      </c>
      <c r="U153" s="5" t="str">
        <f t="shared" si="81"/>
        <v/>
      </c>
      <c r="V153" s="5" t="str">
        <f t="shared" si="82"/>
        <v/>
      </c>
      <c r="W153" s="5" t="str">
        <f t="shared" si="83"/>
        <v/>
      </c>
      <c r="X153" s="6" t="str">
        <f t="shared" si="84"/>
        <v/>
      </c>
      <c r="Y153" s="6" t="str">
        <f t="shared" si="85"/>
        <v/>
      </c>
      <c r="Z153" s="6" t="str">
        <f t="shared" si="86"/>
        <v/>
      </c>
      <c r="AA153" s="6" t="str">
        <f t="shared" si="87"/>
        <v/>
      </c>
      <c r="AB153" s="7" t="str">
        <f t="shared" si="88"/>
        <v/>
      </c>
      <c r="AC153" s="7" t="str">
        <f t="shared" si="89"/>
        <v/>
      </c>
      <c r="AD153" s="7" t="str">
        <f t="shared" si="90"/>
        <v/>
      </c>
      <c r="AE153" s="7" t="str">
        <f t="shared" si="91"/>
        <v/>
      </c>
      <c r="AF153" s="48" t="str">
        <f t="shared" si="98"/>
        <v/>
      </c>
      <c r="AG153" s="48" t="str">
        <f t="shared" si="92"/>
        <v/>
      </c>
      <c r="AH153" s="48" t="str">
        <f t="shared" si="93"/>
        <v/>
      </c>
      <c r="AI153" s="48" t="str">
        <f t="shared" si="94"/>
        <v/>
      </c>
      <c r="AJ153" s="49" t="str">
        <f t="shared" si="99"/>
        <v/>
      </c>
      <c r="AK153" s="49" t="str">
        <f t="shared" si="95"/>
        <v/>
      </c>
      <c r="AL153" s="49" t="str">
        <f t="shared" si="96"/>
        <v/>
      </c>
      <c r="AM153" s="49" t="str">
        <f t="shared" si="97"/>
        <v/>
      </c>
      <c r="BB153" s="8"/>
      <c r="BC153" s="8"/>
      <c r="BD153" s="8"/>
    </row>
    <row r="154" spans="1:56" ht="12.75" thickBot="1" x14ac:dyDescent="0.25">
      <c r="A154" s="82">
        <v>39943</v>
      </c>
      <c r="B154" s="81" t="s">
        <v>2</v>
      </c>
      <c r="C154" s="81" t="s">
        <v>0</v>
      </c>
      <c r="D154" s="81">
        <v>1188</v>
      </c>
      <c r="E154" s="81">
        <v>10.67</v>
      </c>
      <c r="F154" s="81">
        <v>10.3</v>
      </c>
      <c r="G154" s="81">
        <v>2.23</v>
      </c>
      <c r="H154" s="67">
        <f t="shared" si="71"/>
        <v>2</v>
      </c>
      <c r="I154" s="67">
        <f t="shared" si="72"/>
        <v>5</v>
      </c>
      <c r="J154" s="67">
        <f t="shared" si="73"/>
        <v>2009</v>
      </c>
      <c r="K154" s="2" t="str">
        <f t="shared" si="68"/>
        <v>Spring</v>
      </c>
      <c r="L154" s="3" t="str">
        <f t="shared" si="69"/>
        <v/>
      </c>
      <c r="M154" s="3" t="str">
        <f t="shared" si="70"/>
        <v/>
      </c>
      <c r="N154" s="3" t="str">
        <f t="shared" si="74"/>
        <v/>
      </c>
      <c r="O154" s="3" t="str">
        <f t="shared" si="75"/>
        <v/>
      </c>
      <c r="P154" s="4">
        <f t="shared" si="76"/>
        <v>1188</v>
      </c>
      <c r="Q154" s="4">
        <f t="shared" si="77"/>
        <v>10.67</v>
      </c>
      <c r="R154" s="4">
        <f t="shared" si="78"/>
        <v>10.3</v>
      </c>
      <c r="S154" s="4">
        <f t="shared" si="79"/>
        <v>2.23</v>
      </c>
      <c r="T154" s="5" t="str">
        <f t="shared" si="80"/>
        <v/>
      </c>
      <c r="U154" s="5" t="str">
        <f t="shared" si="81"/>
        <v/>
      </c>
      <c r="V154" s="5" t="str">
        <f t="shared" si="82"/>
        <v/>
      </c>
      <c r="W154" s="5" t="str">
        <f t="shared" si="83"/>
        <v/>
      </c>
      <c r="X154" s="6" t="str">
        <f t="shared" si="84"/>
        <v/>
      </c>
      <c r="Y154" s="6" t="str">
        <f t="shared" si="85"/>
        <v/>
      </c>
      <c r="Z154" s="6" t="str">
        <f t="shared" si="86"/>
        <v/>
      </c>
      <c r="AA154" s="6" t="str">
        <f t="shared" si="87"/>
        <v/>
      </c>
      <c r="AB154" s="7" t="str">
        <f t="shared" si="88"/>
        <v/>
      </c>
      <c r="AC154" s="7" t="str">
        <f t="shared" si="89"/>
        <v/>
      </c>
      <c r="AD154" s="7" t="str">
        <f t="shared" si="90"/>
        <v/>
      </c>
      <c r="AE154" s="7" t="str">
        <f t="shared" si="91"/>
        <v/>
      </c>
      <c r="AF154" s="48" t="str">
        <f t="shared" si="98"/>
        <v/>
      </c>
      <c r="AG154" s="48" t="str">
        <f t="shared" si="92"/>
        <v/>
      </c>
      <c r="AH154" s="48" t="str">
        <f t="shared" si="93"/>
        <v/>
      </c>
      <c r="AI154" s="48" t="str">
        <f t="shared" si="94"/>
        <v/>
      </c>
      <c r="AJ154" s="49" t="str">
        <f t="shared" si="99"/>
        <v/>
      </c>
      <c r="AK154" s="49" t="str">
        <f t="shared" si="95"/>
        <v/>
      </c>
      <c r="AL154" s="49" t="str">
        <f t="shared" si="96"/>
        <v/>
      </c>
      <c r="AM154" s="49" t="str">
        <f t="shared" si="97"/>
        <v/>
      </c>
      <c r="BB154" s="8"/>
      <c r="BC154" s="8"/>
      <c r="BD154" s="8"/>
    </row>
    <row r="155" spans="1:56" ht="12.75" thickBot="1" x14ac:dyDescent="0.25">
      <c r="A155" s="82">
        <v>39732</v>
      </c>
      <c r="B155" s="81" t="s">
        <v>2</v>
      </c>
      <c r="C155" s="81" t="s">
        <v>0</v>
      </c>
      <c r="D155" s="81">
        <v>1552</v>
      </c>
      <c r="E155" s="81">
        <v>2.46</v>
      </c>
      <c r="F155" s="81">
        <v>9.9</v>
      </c>
      <c r="G155" s="81" t="s">
        <v>78</v>
      </c>
      <c r="H155" s="67">
        <f t="shared" si="71"/>
        <v>2</v>
      </c>
      <c r="I155" s="67">
        <f t="shared" si="72"/>
        <v>10</v>
      </c>
      <c r="J155" s="67">
        <f t="shared" si="73"/>
        <v>2008</v>
      </c>
      <c r="K155" s="2" t="str">
        <f t="shared" si="68"/>
        <v>Fall</v>
      </c>
      <c r="L155" s="3" t="str">
        <f t="shared" si="69"/>
        <v/>
      </c>
      <c r="M155" s="3" t="str">
        <f t="shared" si="70"/>
        <v/>
      </c>
      <c r="N155" s="3" t="str">
        <f t="shared" si="74"/>
        <v/>
      </c>
      <c r="O155" s="3" t="str">
        <f t="shared" si="75"/>
        <v/>
      </c>
      <c r="P155" s="4">
        <f t="shared" si="76"/>
        <v>1552</v>
      </c>
      <c r="Q155" s="4">
        <f t="shared" si="77"/>
        <v>2.46</v>
      </c>
      <c r="R155" s="4">
        <f t="shared" si="78"/>
        <v>9.9</v>
      </c>
      <c r="S155" s="4" t="str">
        <f t="shared" si="79"/>
        <v>n/s</v>
      </c>
      <c r="T155" s="5" t="str">
        <f t="shared" si="80"/>
        <v/>
      </c>
      <c r="U155" s="5" t="str">
        <f t="shared" si="81"/>
        <v/>
      </c>
      <c r="V155" s="5" t="str">
        <f t="shared" si="82"/>
        <v/>
      </c>
      <c r="W155" s="5" t="str">
        <f t="shared" si="83"/>
        <v/>
      </c>
      <c r="X155" s="6" t="str">
        <f t="shared" si="84"/>
        <v/>
      </c>
      <c r="Y155" s="6" t="str">
        <f t="shared" si="85"/>
        <v/>
      </c>
      <c r="Z155" s="6" t="str">
        <f t="shared" si="86"/>
        <v/>
      </c>
      <c r="AA155" s="6" t="str">
        <f t="shared" si="87"/>
        <v/>
      </c>
      <c r="AB155" s="7" t="str">
        <f t="shared" si="88"/>
        <v/>
      </c>
      <c r="AC155" s="7" t="str">
        <f t="shared" si="89"/>
        <v/>
      </c>
      <c r="AD155" s="7" t="str">
        <f t="shared" si="90"/>
        <v/>
      </c>
      <c r="AE155" s="7" t="str">
        <f t="shared" si="91"/>
        <v/>
      </c>
      <c r="AF155" s="48" t="str">
        <f t="shared" si="98"/>
        <v/>
      </c>
      <c r="AG155" s="48" t="str">
        <f t="shared" si="92"/>
        <v/>
      </c>
      <c r="AH155" s="48" t="str">
        <f t="shared" si="93"/>
        <v/>
      </c>
      <c r="AI155" s="48" t="str">
        <f t="shared" si="94"/>
        <v/>
      </c>
      <c r="AJ155" s="49" t="str">
        <f t="shared" si="99"/>
        <v/>
      </c>
      <c r="AK155" s="49" t="str">
        <f t="shared" si="95"/>
        <v/>
      </c>
      <c r="AL155" s="49" t="str">
        <f t="shared" si="96"/>
        <v/>
      </c>
      <c r="AM155" s="49" t="str">
        <f t="shared" si="97"/>
        <v/>
      </c>
      <c r="BB155" s="8"/>
      <c r="BC155" s="8"/>
      <c r="BD155" s="8"/>
    </row>
    <row r="156" spans="1:56" ht="12.75" thickBot="1" x14ac:dyDescent="0.25">
      <c r="A156" s="82">
        <v>39657</v>
      </c>
      <c r="B156" s="81" t="s">
        <v>2</v>
      </c>
      <c r="C156" s="81" t="s">
        <v>0</v>
      </c>
      <c r="D156" s="81">
        <v>1585</v>
      </c>
      <c r="E156" s="81">
        <v>5.21</v>
      </c>
      <c r="F156" s="81">
        <v>19.100000000000001</v>
      </c>
      <c r="G156" s="81">
        <v>0</v>
      </c>
      <c r="H156" s="67">
        <f t="shared" si="71"/>
        <v>2</v>
      </c>
      <c r="I156" s="67">
        <f t="shared" si="72"/>
        <v>7</v>
      </c>
      <c r="J156" s="67">
        <f t="shared" si="73"/>
        <v>2008</v>
      </c>
      <c r="K156" s="2" t="str">
        <f t="shared" si="68"/>
        <v>Summer</v>
      </c>
      <c r="L156" s="3" t="str">
        <f t="shared" si="69"/>
        <v/>
      </c>
      <c r="M156" s="3" t="str">
        <f t="shared" si="70"/>
        <v/>
      </c>
      <c r="N156" s="3" t="str">
        <f t="shared" si="74"/>
        <v/>
      </c>
      <c r="O156" s="3" t="str">
        <f t="shared" si="75"/>
        <v/>
      </c>
      <c r="P156" s="4">
        <f t="shared" si="76"/>
        <v>1585</v>
      </c>
      <c r="Q156" s="4">
        <f t="shared" si="77"/>
        <v>5.21</v>
      </c>
      <c r="R156" s="4">
        <f t="shared" si="78"/>
        <v>19.100000000000001</v>
      </c>
      <c r="S156" s="4">
        <f t="shared" si="79"/>
        <v>0</v>
      </c>
      <c r="T156" s="5" t="str">
        <f t="shared" si="80"/>
        <v/>
      </c>
      <c r="U156" s="5" t="str">
        <f t="shared" si="81"/>
        <v/>
      </c>
      <c r="V156" s="5" t="str">
        <f t="shared" si="82"/>
        <v/>
      </c>
      <c r="W156" s="5" t="str">
        <f t="shared" si="83"/>
        <v/>
      </c>
      <c r="X156" s="6" t="str">
        <f t="shared" si="84"/>
        <v/>
      </c>
      <c r="Y156" s="6" t="str">
        <f t="shared" si="85"/>
        <v/>
      </c>
      <c r="Z156" s="6" t="str">
        <f t="shared" si="86"/>
        <v/>
      </c>
      <c r="AA156" s="6" t="str">
        <f t="shared" si="87"/>
        <v/>
      </c>
      <c r="AB156" s="7" t="str">
        <f t="shared" si="88"/>
        <v/>
      </c>
      <c r="AC156" s="7" t="str">
        <f t="shared" si="89"/>
        <v/>
      </c>
      <c r="AD156" s="7" t="str">
        <f t="shared" si="90"/>
        <v/>
      </c>
      <c r="AE156" s="7" t="str">
        <f t="shared" si="91"/>
        <v/>
      </c>
      <c r="AF156" s="48" t="str">
        <f t="shared" si="98"/>
        <v/>
      </c>
      <c r="AG156" s="48" t="str">
        <f t="shared" si="92"/>
        <v/>
      </c>
      <c r="AH156" s="48" t="str">
        <f t="shared" si="93"/>
        <v/>
      </c>
      <c r="AI156" s="48" t="str">
        <f t="shared" si="94"/>
        <v/>
      </c>
      <c r="AJ156" s="49" t="str">
        <f t="shared" si="99"/>
        <v/>
      </c>
      <c r="AK156" s="49" t="str">
        <f t="shared" si="95"/>
        <v/>
      </c>
      <c r="AL156" s="49" t="str">
        <f t="shared" si="96"/>
        <v/>
      </c>
      <c r="AM156" s="49" t="str">
        <f t="shared" si="97"/>
        <v/>
      </c>
      <c r="BB156" s="8"/>
      <c r="BC156" s="8"/>
      <c r="BD156" s="8"/>
    </row>
    <row r="157" spans="1:56" ht="12.75" thickBot="1" x14ac:dyDescent="0.25">
      <c r="A157" s="82">
        <v>39578</v>
      </c>
      <c r="B157" s="81" t="s">
        <v>2</v>
      </c>
      <c r="C157" s="81" t="s">
        <v>0</v>
      </c>
      <c r="D157" s="81">
        <v>1289</v>
      </c>
      <c r="E157" s="81">
        <v>9.09</v>
      </c>
      <c r="F157" s="81">
        <v>9.8000000000000007</v>
      </c>
      <c r="G157" s="81">
        <v>1.08</v>
      </c>
      <c r="H157" s="67">
        <f t="shared" si="71"/>
        <v>2</v>
      </c>
      <c r="I157" s="67">
        <f t="shared" si="72"/>
        <v>5</v>
      </c>
      <c r="J157" s="67">
        <f t="shared" si="73"/>
        <v>2008</v>
      </c>
      <c r="K157" s="2" t="str">
        <f t="shared" si="68"/>
        <v>Spring</v>
      </c>
      <c r="L157" s="3" t="str">
        <f t="shared" si="69"/>
        <v/>
      </c>
      <c r="M157" s="3" t="str">
        <f t="shared" si="70"/>
        <v/>
      </c>
      <c r="N157" s="3" t="str">
        <f t="shared" si="74"/>
        <v/>
      </c>
      <c r="O157" s="3" t="str">
        <f t="shared" si="75"/>
        <v/>
      </c>
      <c r="P157" s="4">
        <f t="shared" si="76"/>
        <v>1289</v>
      </c>
      <c r="Q157" s="4">
        <f t="shared" si="77"/>
        <v>9.09</v>
      </c>
      <c r="R157" s="4">
        <f t="shared" si="78"/>
        <v>9.8000000000000007</v>
      </c>
      <c r="S157" s="4">
        <f t="shared" si="79"/>
        <v>1.08</v>
      </c>
      <c r="T157" s="5" t="str">
        <f t="shared" si="80"/>
        <v/>
      </c>
      <c r="U157" s="5" t="str">
        <f t="shared" si="81"/>
        <v/>
      </c>
      <c r="V157" s="5" t="str">
        <f t="shared" si="82"/>
        <v/>
      </c>
      <c r="W157" s="5" t="str">
        <f t="shared" si="83"/>
        <v/>
      </c>
      <c r="X157" s="6" t="str">
        <f t="shared" si="84"/>
        <v/>
      </c>
      <c r="Y157" s="6" t="str">
        <f t="shared" si="85"/>
        <v/>
      </c>
      <c r="Z157" s="6" t="str">
        <f t="shared" si="86"/>
        <v/>
      </c>
      <c r="AA157" s="6" t="str">
        <f t="shared" si="87"/>
        <v/>
      </c>
      <c r="AB157" s="7" t="str">
        <f t="shared" si="88"/>
        <v/>
      </c>
      <c r="AC157" s="7" t="str">
        <f t="shared" si="89"/>
        <v/>
      </c>
      <c r="AD157" s="7" t="str">
        <f t="shared" si="90"/>
        <v/>
      </c>
      <c r="AE157" s="7" t="str">
        <f t="shared" si="91"/>
        <v/>
      </c>
      <c r="AF157" s="48" t="str">
        <f t="shared" si="98"/>
        <v/>
      </c>
      <c r="AG157" s="48" t="str">
        <f t="shared" si="92"/>
        <v/>
      </c>
      <c r="AH157" s="48" t="str">
        <f t="shared" si="93"/>
        <v/>
      </c>
      <c r="AI157" s="48" t="str">
        <f t="shared" si="94"/>
        <v/>
      </c>
      <c r="AJ157" s="49" t="str">
        <f t="shared" si="99"/>
        <v/>
      </c>
      <c r="AK157" s="49" t="str">
        <f t="shared" si="95"/>
        <v/>
      </c>
      <c r="AL157" s="49" t="str">
        <f t="shared" si="96"/>
        <v/>
      </c>
      <c r="AM157" s="49" t="str">
        <f t="shared" si="97"/>
        <v/>
      </c>
      <c r="BB157" s="8"/>
      <c r="BC157" s="8"/>
      <c r="BD157" s="8"/>
    </row>
    <row r="158" spans="1:56" ht="12.75" thickBot="1" x14ac:dyDescent="0.25">
      <c r="A158" s="82">
        <v>39348</v>
      </c>
      <c r="B158" s="81" t="s">
        <v>2</v>
      </c>
      <c r="C158" s="81" t="s">
        <v>0</v>
      </c>
      <c r="D158" s="81">
        <v>1774</v>
      </c>
      <c r="E158" s="81">
        <v>1.54</v>
      </c>
      <c r="F158" s="81">
        <v>13.8</v>
      </c>
      <c r="G158" s="81">
        <v>4.12</v>
      </c>
      <c r="H158" s="67">
        <f t="shared" si="71"/>
        <v>2</v>
      </c>
      <c r="I158" s="67">
        <f t="shared" si="72"/>
        <v>9</v>
      </c>
      <c r="J158" s="67">
        <f t="shared" si="73"/>
        <v>2007</v>
      </c>
      <c r="K158" s="2" t="str">
        <f t="shared" si="68"/>
        <v>Fall</v>
      </c>
      <c r="L158" s="3" t="str">
        <f t="shared" si="69"/>
        <v/>
      </c>
      <c r="M158" s="3" t="str">
        <f t="shared" si="70"/>
        <v/>
      </c>
      <c r="N158" s="3" t="str">
        <f t="shared" si="74"/>
        <v/>
      </c>
      <c r="O158" s="3" t="str">
        <f t="shared" si="75"/>
        <v/>
      </c>
      <c r="P158" s="4">
        <f t="shared" si="76"/>
        <v>1774</v>
      </c>
      <c r="Q158" s="4">
        <f t="shared" si="77"/>
        <v>1.54</v>
      </c>
      <c r="R158" s="4">
        <f t="shared" si="78"/>
        <v>13.8</v>
      </c>
      <c r="S158" s="4">
        <f t="shared" si="79"/>
        <v>4.12</v>
      </c>
      <c r="T158" s="5" t="str">
        <f t="shared" si="80"/>
        <v/>
      </c>
      <c r="U158" s="5" t="str">
        <f t="shared" si="81"/>
        <v/>
      </c>
      <c r="V158" s="5" t="str">
        <f t="shared" si="82"/>
        <v/>
      </c>
      <c r="W158" s="5" t="str">
        <f t="shared" si="83"/>
        <v/>
      </c>
      <c r="X158" s="6" t="str">
        <f t="shared" si="84"/>
        <v/>
      </c>
      <c r="Y158" s="6" t="str">
        <f t="shared" si="85"/>
        <v/>
      </c>
      <c r="Z158" s="6" t="str">
        <f t="shared" si="86"/>
        <v/>
      </c>
      <c r="AA158" s="6" t="str">
        <f t="shared" si="87"/>
        <v/>
      </c>
      <c r="AB158" s="7" t="str">
        <f t="shared" si="88"/>
        <v/>
      </c>
      <c r="AC158" s="7" t="str">
        <f t="shared" si="89"/>
        <v/>
      </c>
      <c r="AD158" s="7" t="str">
        <f t="shared" si="90"/>
        <v/>
      </c>
      <c r="AE158" s="7" t="str">
        <f t="shared" si="91"/>
        <v/>
      </c>
      <c r="AF158" s="48" t="str">
        <f t="shared" si="98"/>
        <v/>
      </c>
      <c r="AG158" s="48" t="str">
        <f t="shared" si="92"/>
        <v/>
      </c>
      <c r="AH158" s="48" t="str">
        <f t="shared" si="93"/>
        <v/>
      </c>
      <c r="AI158" s="48" t="str">
        <f t="shared" si="94"/>
        <v/>
      </c>
      <c r="AJ158" s="49" t="str">
        <f t="shared" si="99"/>
        <v/>
      </c>
      <c r="AK158" s="49" t="str">
        <f t="shared" si="95"/>
        <v/>
      </c>
      <c r="AL158" s="49" t="str">
        <f t="shared" si="96"/>
        <v/>
      </c>
      <c r="AM158" s="49" t="str">
        <f t="shared" si="97"/>
        <v/>
      </c>
      <c r="BB158" s="8"/>
      <c r="BC158" s="8"/>
      <c r="BD158" s="8"/>
    </row>
    <row r="159" spans="1:56" ht="12.75" thickBot="1" x14ac:dyDescent="0.25">
      <c r="A159" s="82">
        <v>39292</v>
      </c>
      <c r="B159" s="81" t="s">
        <v>2</v>
      </c>
      <c r="C159" s="81" t="s">
        <v>0</v>
      </c>
      <c r="D159" s="81">
        <v>1660</v>
      </c>
      <c r="E159" s="81">
        <v>0.73</v>
      </c>
      <c r="F159" s="81">
        <v>19.7</v>
      </c>
      <c r="G159" s="81">
        <v>0</v>
      </c>
      <c r="H159" s="67">
        <f t="shared" si="71"/>
        <v>2</v>
      </c>
      <c r="I159" s="67">
        <f t="shared" si="72"/>
        <v>7</v>
      </c>
      <c r="J159" s="67">
        <f t="shared" si="73"/>
        <v>2007</v>
      </c>
      <c r="K159" s="2" t="str">
        <f t="shared" si="68"/>
        <v>Summer</v>
      </c>
      <c r="L159" s="3" t="str">
        <f t="shared" si="69"/>
        <v/>
      </c>
      <c r="M159" s="3" t="str">
        <f t="shared" si="70"/>
        <v/>
      </c>
      <c r="N159" s="3" t="str">
        <f t="shared" si="74"/>
        <v/>
      </c>
      <c r="O159" s="3" t="str">
        <f t="shared" si="75"/>
        <v/>
      </c>
      <c r="P159" s="4">
        <f t="shared" si="76"/>
        <v>1660</v>
      </c>
      <c r="Q159" s="4">
        <f t="shared" si="77"/>
        <v>0.73</v>
      </c>
      <c r="R159" s="4">
        <f t="shared" si="78"/>
        <v>19.7</v>
      </c>
      <c r="S159" s="4">
        <f t="shared" si="79"/>
        <v>0</v>
      </c>
      <c r="T159" s="5" t="str">
        <f t="shared" si="80"/>
        <v/>
      </c>
      <c r="U159" s="5" t="str">
        <f t="shared" si="81"/>
        <v/>
      </c>
      <c r="V159" s="5" t="str">
        <f t="shared" si="82"/>
        <v/>
      </c>
      <c r="W159" s="5" t="str">
        <f t="shared" si="83"/>
        <v/>
      </c>
      <c r="X159" s="6" t="str">
        <f t="shared" si="84"/>
        <v/>
      </c>
      <c r="Y159" s="6" t="str">
        <f t="shared" si="85"/>
        <v/>
      </c>
      <c r="Z159" s="6" t="str">
        <f t="shared" si="86"/>
        <v/>
      </c>
      <c r="AA159" s="6" t="str">
        <f t="shared" si="87"/>
        <v/>
      </c>
      <c r="AB159" s="7" t="str">
        <f t="shared" si="88"/>
        <v/>
      </c>
      <c r="AC159" s="7" t="str">
        <f t="shared" si="89"/>
        <v/>
      </c>
      <c r="AD159" s="7" t="str">
        <f t="shared" si="90"/>
        <v/>
      </c>
      <c r="AE159" s="7" t="str">
        <f t="shared" si="91"/>
        <v/>
      </c>
      <c r="AF159" s="48" t="str">
        <f t="shared" si="98"/>
        <v/>
      </c>
      <c r="AG159" s="48" t="str">
        <f t="shared" si="92"/>
        <v/>
      </c>
      <c r="AH159" s="48" t="str">
        <f t="shared" si="93"/>
        <v/>
      </c>
      <c r="AI159" s="48" t="str">
        <f t="shared" si="94"/>
        <v/>
      </c>
      <c r="AJ159" s="49" t="str">
        <f t="shared" si="99"/>
        <v/>
      </c>
      <c r="AK159" s="49" t="str">
        <f t="shared" si="95"/>
        <v/>
      </c>
      <c r="AL159" s="49" t="str">
        <f t="shared" si="96"/>
        <v/>
      </c>
      <c r="AM159" s="49" t="str">
        <f t="shared" si="97"/>
        <v/>
      </c>
      <c r="BB159" s="8"/>
      <c r="BC159" s="8"/>
      <c r="BD159" s="8"/>
    </row>
    <row r="160" spans="1:56" ht="12.75" thickBot="1" x14ac:dyDescent="0.25">
      <c r="A160" s="82">
        <v>39208</v>
      </c>
      <c r="B160" s="81" t="s">
        <v>2</v>
      </c>
      <c r="C160" s="81" t="s">
        <v>0</v>
      </c>
      <c r="D160" s="81">
        <v>1159</v>
      </c>
      <c r="E160" s="81">
        <v>11.31</v>
      </c>
      <c r="F160" s="81">
        <v>12.7</v>
      </c>
      <c r="G160" s="81">
        <v>1.9</v>
      </c>
      <c r="H160" s="67">
        <f t="shared" si="71"/>
        <v>2</v>
      </c>
      <c r="I160" s="67">
        <f t="shared" si="72"/>
        <v>5</v>
      </c>
      <c r="J160" s="67">
        <f t="shared" si="73"/>
        <v>2007</v>
      </c>
      <c r="K160" s="2" t="str">
        <f t="shared" si="68"/>
        <v>Spring</v>
      </c>
      <c r="L160" s="3" t="str">
        <f t="shared" si="69"/>
        <v/>
      </c>
      <c r="M160" s="3" t="str">
        <f t="shared" si="70"/>
        <v/>
      </c>
      <c r="N160" s="3" t="str">
        <f t="shared" si="74"/>
        <v/>
      </c>
      <c r="O160" s="3" t="str">
        <f t="shared" si="75"/>
        <v/>
      </c>
      <c r="P160" s="4">
        <f t="shared" si="76"/>
        <v>1159</v>
      </c>
      <c r="Q160" s="4">
        <f t="shared" si="77"/>
        <v>11.31</v>
      </c>
      <c r="R160" s="4">
        <f t="shared" si="78"/>
        <v>12.7</v>
      </c>
      <c r="S160" s="4">
        <f t="shared" si="79"/>
        <v>1.9</v>
      </c>
      <c r="T160" s="5" t="str">
        <f t="shared" si="80"/>
        <v/>
      </c>
      <c r="U160" s="5" t="str">
        <f t="shared" si="81"/>
        <v/>
      </c>
      <c r="V160" s="5" t="str">
        <f t="shared" si="82"/>
        <v/>
      </c>
      <c r="W160" s="5" t="str">
        <f t="shared" si="83"/>
        <v/>
      </c>
      <c r="X160" s="6" t="str">
        <f t="shared" si="84"/>
        <v/>
      </c>
      <c r="Y160" s="6" t="str">
        <f t="shared" si="85"/>
        <v/>
      </c>
      <c r="Z160" s="6" t="str">
        <f t="shared" si="86"/>
        <v/>
      </c>
      <c r="AA160" s="6" t="str">
        <f t="shared" si="87"/>
        <v/>
      </c>
      <c r="AB160" s="7" t="str">
        <f t="shared" si="88"/>
        <v/>
      </c>
      <c r="AC160" s="7" t="str">
        <f t="shared" si="89"/>
        <v/>
      </c>
      <c r="AD160" s="7" t="str">
        <f t="shared" si="90"/>
        <v/>
      </c>
      <c r="AE160" s="7" t="str">
        <f t="shared" si="91"/>
        <v/>
      </c>
      <c r="AF160" s="48" t="str">
        <f t="shared" si="98"/>
        <v/>
      </c>
      <c r="AG160" s="48" t="str">
        <f t="shared" si="92"/>
        <v/>
      </c>
      <c r="AH160" s="48" t="str">
        <f t="shared" si="93"/>
        <v/>
      </c>
      <c r="AI160" s="48" t="str">
        <f t="shared" si="94"/>
        <v/>
      </c>
      <c r="AJ160" s="49" t="str">
        <f t="shared" si="99"/>
        <v/>
      </c>
      <c r="AK160" s="49" t="str">
        <f t="shared" si="95"/>
        <v/>
      </c>
      <c r="AL160" s="49" t="str">
        <f t="shared" si="96"/>
        <v/>
      </c>
      <c r="AM160" s="49" t="str">
        <f t="shared" si="97"/>
        <v/>
      </c>
      <c r="BB160" s="8"/>
      <c r="BC160" s="8"/>
      <c r="BD160" s="8"/>
    </row>
    <row r="161" spans="1:56" ht="12.75" thickBot="1" x14ac:dyDescent="0.25">
      <c r="A161" s="82">
        <v>38984</v>
      </c>
      <c r="B161" s="81" t="s">
        <v>2</v>
      </c>
      <c r="C161" s="81" t="s">
        <v>0</v>
      </c>
      <c r="D161" s="81">
        <v>1646</v>
      </c>
      <c r="E161" s="81">
        <v>2.94</v>
      </c>
      <c r="F161" s="81">
        <v>12.5</v>
      </c>
      <c r="G161" s="81">
        <v>0.92</v>
      </c>
      <c r="H161" s="67">
        <f t="shared" si="71"/>
        <v>2</v>
      </c>
      <c r="I161" s="67">
        <f t="shared" si="72"/>
        <v>9</v>
      </c>
      <c r="J161" s="67">
        <f t="shared" si="73"/>
        <v>2006</v>
      </c>
      <c r="K161" s="2" t="str">
        <f t="shared" si="68"/>
        <v>Fall</v>
      </c>
      <c r="L161" s="3" t="str">
        <f t="shared" si="69"/>
        <v/>
      </c>
      <c r="M161" s="3" t="str">
        <f t="shared" si="70"/>
        <v/>
      </c>
      <c r="N161" s="3" t="str">
        <f t="shared" si="74"/>
        <v/>
      </c>
      <c r="O161" s="3" t="str">
        <f t="shared" si="75"/>
        <v/>
      </c>
      <c r="P161" s="4">
        <f t="shared" si="76"/>
        <v>1646</v>
      </c>
      <c r="Q161" s="4">
        <f t="shared" si="77"/>
        <v>2.94</v>
      </c>
      <c r="R161" s="4">
        <f t="shared" si="78"/>
        <v>12.5</v>
      </c>
      <c r="S161" s="4">
        <f t="shared" si="79"/>
        <v>0.92</v>
      </c>
      <c r="T161" s="5" t="str">
        <f t="shared" si="80"/>
        <v/>
      </c>
      <c r="U161" s="5" t="str">
        <f t="shared" si="81"/>
        <v/>
      </c>
      <c r="V161" s="5" t="str">
        <f t="shared" si="82"/>
        <v/>
      </c>
      <c r="W161" s="5" t="str">
        <f t="shared" si="83"/>
        <v/>
      </c>
      <c r="X161" s="6" t="str">
        <f t="shared" si="84"/>
        <v/>
      </c>
      <c r="Y161" s="6" t="str">
        <f t="shared" si="85"/>
        <v/>
      </c>
      <c r="Z161" s="6" t="str">
        <f t="shared" si="86"/>
        <v/>
      </c>
      <c r="AA161" s="6" t="str">
        <f t="shared" si="87"/>
        <v/>
      </c>
      <c r="AB161" s="7" t="str">
        <f t="shared" si="88"/>
        <v/>
      </c>
      <c r="AC161" s="7" t="str">
        <f t="shared" si="89"/>
        <v/>
      </c>
      <c r="AD161" s="7" t="str">
        <f t="shared" si="90"/>
        <v/>
      </c>
      <c r="AE161" s="7" t="str">
        <f t="shared" si="91"/>
        <v/>
      </c>
      <c r="AF161" s="48" t="str">
        <f t="shared" si="98"/>
        <v/>
      </c>
      <c r="AG161" s="48" t="str">
        <f t="shared" si="92"/>
        <v/>
      </c>
      <c r="AH161" s="48" t="str">
        <f t="shared" si="93"/>
        <v/>
      </c>
      <c r="AI161" s="48" t="str">
        <f t="shared" si="94"/>
        <v/>
      </c>
      <c r="AJ161" s="49" t="str">
        <f t="shared" si="99"/>
        <v/>
      </c>
      <c r="AK161" s="49" t="str">
        <f t="shared" si="95"/>
        <v/>
      </c>
      <c r="AL161" s="49" t="str">
        <f t="shared" si="96"/>
        <v/>
      </c>
      <c r="AM161" s="49" t="str">
        <f t="shared" si="97"/>
        <v/>
      </c>
      <c r="BB161" s="8"/>
      <c r="BC161" s="8"/>
      <c r="BD161" s="8"/>
    </row>
    <row r="162" spans="1:56" ht="12.75" thickBot="1" x14ac:dyDescent="0.25">
      <c r="A162" s="82">
        <v>38933</v>
      </c>
      <c r="B162" s="81" t="s">
        <v>2</v>
      </c>
      <c r="C162" s="81" t="s">
        <v>0</v>
      </c>
      <c r="D162" s="81">
        <v>1339</v>
      </c>
      <c r="E162" s="81">
        <v>0.69</v>
      </c>
      <c r="F162" s="81">
        <v>20</v>
      </c>
      <c r="G162" s="81">
        <v>0.25</v>
      </c>
      <c r="H162" s="67">
        <f t="shared" si="71"/>
        <v>2</v>
      </c>
      <c r="I162" s="67">
        <f t="shared" si="72"/>
        <v>8</v>
      </c>
      <c r="J162" s="67">
        <f t="shared" si="73"/>
        <v>2006</v>
      </c>
      <c r="K162" s="2" t="str">
        <f t="shared" si="68"/>
        <v>Summer</v>
      </c>
      <c r="L162" s="3" t="str">
        <f t="shared" si="69"/>
        <v/>
      </c>
      <c r="M162" s="3" t="str">
        <f t="shared" si="70"/>
        <v/>
      </c>
      <c r="N162" s="3" t="str">
        <f t="shared" si="74"/>
        <v/>
      </c>
      <c r="O162" s="3" t="str">
        <f t="shared" si="75"/>
        <v/>
      </c>
      <c r="P162" s="4">
        <f t="shared" si="76"/>
        <v>1339</v>
      </c>
      <c r="Q162" s="4">
        <f t="shared" si="77"/>
        <v>0.69</v>
      </c>
      <c r="R162" s="4">
        <f t="shared" si="78"/>
        <v>20</v>
      </c>
      <c r="S162" s="4">
        <f t="shared" si="79"/>
        <v>0.25</v>
      </c>
      <c r="T162" s="5" t="str">
        <f t="shared" si="80"/>
        <v/>
      </c>
      <c r="U162" s="5" t="str">
        <f t="shared" si="81"/>
        <v/>
      </c>
      <c r="V162" s="5" t="str">
        <f t="shared" si="82"/>
        <v/>
      </c>
      <c r="W162" s="5" t="str">
        <f t="shared" si="83"/>
        <v/>
      </c>
      <c r="X162" s="6" t="str">
        <f t="shared" si="84"/>
        <v/>
      </c>
      <c r="Y162" s="6" t="str">
        <f t="shared" si="85"/>
        <v/>
      </c>
      <c r="Z162" s="6" t="str">
        <f t="shared" si="86"/>
        <v/>
      </c>
      <c r="AA162" s="6" t="str">
        <f t="shared" si="87"/>
        <v/>
      </c>
      <c r="AB162" s="7" t="str">
        <f t="shared" si="88"/>
        <v/>
      </c>
      <c r="AC162" s="7" t="str">
        <f t="shared" si="89"/>
        <v/>
      </c>
      <c r="AD162" s="7" t="str">
        <f t="shared" si="90"/>
        <v/>
      </c>
      <c r="AE162" s="7" t="str">
        <f t="shared" si="91"/>
        <v/>
      </c>
      <c r="AF162" s="48" t="str">
        <f t="shared" si="98"/>
        <v/>
      </c>
      <c r="AG162" s="48" t="str">
        <f t="shared" si="92"/>
        <v/>
      </c>
      <c r="AH162" s="48" t="str">
        <f t="shared" si="93"/>
        <v/>
      </c>
      <c r="AI162" s="48" t="str">
        <f t="shared" si="94"/>
        <v/>
      </c>
      <c r="AJ162" s="49" t="str">
        <f t="shared" si="99"/>
        <v/>
      </c>
      <c r="AK162" s="49" t="str">
        <f t="shared" si="95"/>
        <v/>
      </c>
      <c r="AL162" s="49" t="str">
        <f t="shared" si="96"/>
        <v/>
      </c>
      <c r="AM162" s="49" t="str">
        <f t="shared" si="97"/>
        <v/>
      </c>
      <c r="BB162" s="8"/>
      <c r="BC162" s="8"/>
      <c r="BD162" s="8"/>
    </row>
    <row r="163" spans="1:56" ht="12.75" thickBot="1" x14ac:dyDescent="0.25">
      <c r="A163" s="82">
        <v>42206</v>
      </c>
      <c r="B163" s="81" t="s">
        <v>13</v>
      </c>
      <c r="C163" s="81" t="s">
        <v>14</v>
      </c>
      <c r="D163" s="81">
        <v>885</v>
      </c>
      <c r="E163" s="81">
        <v>2.92</v>
      </c>
      <c r="F163" s="81">
        <v>19.399999999999999</v>
      </c>
      <c r="G163" s="81">
        <v>0.48</v>
      </c>
      <c r="H163" s="67">
        <f t="shared" si="71"/>
        <v>1</v>
      </c>
      <c r="I163" s="67">
        <f t="shared" si="72"/>
        <v>7</v>
      </c>
      <c r="J163" s="67">
        <f t="shared" si="73"/>
        <v>2015</v>
      </c>
      <c r="K163" s="2" t="str">
        <f t="shared" si="68"/>
        <v>Summer</v>
      </c>
      <c r="L163" s="3" t="str">
        <f t="shared" si="69"/>
        <v/>
      </c>
      <c r="M163" s="3" t="str">
        <f t="shared" si="70"/>
        <v/>
      </c>
      <c r="N163" s="3" t="str">
        <f t="shared" si="74"/>
        <v/>
      </c>
      <c r="O163" s="3" t="str">
        <f t="shared" si="75"/>
        <v/>
      </c>
      <c r="P163" s="4" t="str">
        <f t="shared" si="76"/>
        <v/>
      </c>
      <c r="Q163" s="4" t="str">
        <f t="shared" si="77"/>
        <v/>
      </c>
      <c r="R163" s="4" t="str">
        <f t="shared" si="78"/>
        <v/>
      </c>
      <c r="S163" s="4" t="str">
        <f t="shared" si="79"/>
        <v/>
      </c>
      <c r="T163" s="5">
        <f t="shared" si="80"/>
        <v>885</v>
      </c>
      <c r="U163" s="5">
        <f t="shared" si="81"/>
        <v>2.92</v>
      </c>
      <c r="V163" s="5">
        <f t="shared" si="82"/>
        <v>19.399999999999999</v>
      </c>
      <c r="W163" s="5">
        <f t="shared" si="83"/>
        <v>0.48</v>
      </c>
      <c r="X163" s="6" t="str">
        <f t="shared" si="84"/>
        <v/>
      </c>
      <c r="Y163" s="6" t="str">
        <f t="shared" si="85"/>
        <v/>
      </c>
      <c r="Z163" s="6" t="str">
        <f t="shared" si="86"/>
        <v/>
      </c>
      <c r="AA163" s="6" t="str">
        <f t="shared" si="87"/>
        <v/>
      </c>
      <c r="AB163" s="7" t="str">
        <f t="shared" si="88"/>
        <v/>
      </c>
      <c r="AC163" s="7" t="str">
        <f t="shared" si="89"/>
        <v/>
      </c>
      <c r="AD163" s="7" t="str">
        <f t="shared" si="90"/>
        <v/>
      </c>
      <c r="AE163" s="7" t="str">
        <f t="shared" si="91"/>
        <v/>
      </c>
      <c r="AF163" s="48" t="str">
        <f t="shared" si="98"/>
        <v/>
      </c>
      <c r="AG163" s="48" t="str">
        <f t="shared" si="92"/>
        <v/>
      </c>
      <c r="AH163" s="48" t="str">
        <f t="shared" si="93"/>
        <v/>
      </c>
      <c r="AI163" s="48" t="str">
        <f t="shared" si="94"/>
        <v/>
      </c>
      <c r="AJ163" s="49" t="str">
        <f t="shared" si="99"/>
        <v/>
      </c>
      <c r="AK163" s="49" t="str">
        <f t="shared" si="95"/>
        <v/>
      </c>
      <c r="AL163" s="49" t="str">
        <f t="shared" si="96"/>
        <v/>
      </c>
      <c r="AM163" s="49" t="str">
        <f t="shared" si="97"/>
        <v/>
      </c>
      <c r="BB163" s="8"/>
      <c r="BC163" s="8"/>
      <c r="BD163" s="8"/>
    </row>
    <row r="164" spans="1:56" ht="12.75" thickBot="1" x14ac:dyDescent="0.25">
      <c r="A164" s="82">
        <v>41912</v>
      </c>
      <c r="B164" s="81" t="s">
        <v>13</v>
      </c>
      <c r="C164" s="81" t="s">
        <v>14</v>
      </c>
      <c r="D164" s="81">
        <v>782</v>
      </c>
      <c r="E164" s="81" t="s">
        <v>77</v>
      </c>
      <c r="F164" s="81">
        <v>11.3</v>
      </c>
      <c r="G164" s="81">
        <v>4.3</v>
      </c>
      <c r="H164" s="67">
        <f t="shared" si="71"/>
        <v>1</v>
      </c>
      <c r="I164" s="67">
        <f t="shared" si="72"/>
        <v>9</v>
      </c>
      <c r="J164" s="67">
        <f t="shared" si="73"/>
        <v>2014</v>
      </c>
      <c r="K164" s="2" t="str">
        <f t="shared" si="68"/>
        <v>Fall</v>
      </c>
      <c r="L164" s="3" t="str">
        <f t="shared" si="69"/>
        <v/>
      </c>
      <c r="M164" s="3" t="str">
        <f t="shared" si="70"/>
        <v/>
      </c>
      <c r="N164" s="3" t="str">
        <f t="shared" si="74"/>
        <v/>
      </c>
      <c r="O164" s="3" t="str">
        <f t="shared" si="75"/>
        <v/>
      </c>
      <c r="P164" s="4" t="str">
        <f t="shared" si="76"/>
        <v/>
      </c>
      <c r="Q164" s="4" t="str">
        <f t="shared" si="77"/>
        <v/>
      </c>
      <c r="R164" s="4" t="str">
        <f t="shared" si="78"/>
        <v/>
      </c>
      <c r="S164" s="4" t="str">
        <f t="shared" si="79"/>
        <v/>
      </c>
      <c r="T164" s="5">
        <f t="shared" si="80"/>
        <v>782</v>
      </c>
      <c r="U164" s="5" t="str">
        <f t="shared" si="81"/>
        <v>AD</v>
      </c>
      <c r="V164" s="5">
        <f t="shared" si="82"/>
        <v>11.3</v>
      </c>
      <c r="W164" s="5">
        <f t="shared" si="83"/>
        <v>4.3</v>
      </c>
      <c r="X164" s="6" t="str">
        <f t="shared" si="84"/>
        <v/>
      </c>
      <c r="Y164" s="6" t="str">
        <f t="shared" si="85"/>
        <v/>
      </c>
      <c r="Z164" s="6" t="str">
        <f t="shared" si="86"/>
        <v/>
      </c>
      <c r="AA164" s="6" t="str">
        <f t="shared" si="87"/>
        <v/>
      </c>
      <c r="AB164" s="7" t="str">
        <f t="shared" si="88"/>
        <v/>
      </c>
      <c r="AC164" s="7" t="str">
        <f t="shared" si="89"/>
        <v/>
      </c>
      <c r="AD164" s="7" t="str">
        <f t="shared" si="90"/>
        <v/>
      </c>
      <c r="AE164" s="7" t="str">
        <f t="shared" si="91"/>
        <v/>
      </c>
      <c r="AF164" s="48" t="str">
        <f t="shared" si="98"/>
        <v/>
      </c>
      <c r="AG164" s="48" t="str">
        <f t="shared" si="92"/>
        <v/>
      </c>
      <c r="AH164" s="48" t="str">
        <f t="shared" si="93"/>
        <v/>
      </c>
      <c r="AI164" s="48" t="str">
        <f t="shared" si="94"/>
        <v/>
      </c>
      <c r="AJ164" s="49" t="str">
        <f t="shared" si="99"/>
        <v/>
      </c>
      <c r="AK164" s="49" t="str">
        <f t="shared" si="95"/>
        <v/>
      </c>
      <c r="AL164" s="49" t="str">
        <f t="shared" si="96"/>
        <v/>
      </c>
      <c r="AM164" s="49" t="str">
        <f t="shared" si="97"/>
        <v/>
      </c>
      <c r="BB164" s="8"/>
      <c r="BC164" s="8"/>
      <c r="BD164" s="8"/>
    </row>
    <row r="165" spans="1:56" ht="12.75" thickBot="1" x14ac:dyDescent="0.25">
      <c r="A165" s="82">
        <v>41837</v>
      </c>
      <c r="B165" s="81" t="s">
        <v>13</v>
      </c>
      <c r="C165" s="81" t="s">
        <v>14</v>
      </c>
      <c r="D165" s="81">
        <v>850</v>
      </c>
      <c r="E165" s="81">
        <v>9.44</v>
      </c>
      <c r="F165" s="81">
        <v>15</v>
      </c>
      <c r="G165" s="81">
        <v>1.19</v>
      </c>
      <c r="H165" s="67">
        <f t="shared" si="71"/>
        <v>1</v>
      </c>
      <c r="I165" s="67">
        <f t="shared" si="72"/>
        <v>7</v>
      </c>
      <c r="J165" s="67">
        <f t="shared" si="73"/>
        <v>2014</v>
      </c>
      <c r="K165" s="2" t="str">
        <f t="shared" si="68"/>
        <v>Summer</v>
      </c>
      <c r="L165" s="3" t="str">
        <f t="shared" si="69"/>
        <v/>
      </c>
      <c r="M165" s="3" t="str">
        <f t="shared" si="70"/>
        <v/>
      </c>
      <c r="N165" s="3" t="str">
        <f t="shared" si="74"/>
        <v/>
      </c>
      <c r="O165" s="3" t="str">
        <f t="shared" si="75"/>
        <v/>
      </c>
      <c r="P165" s="4" t="str">
        <f t="shared" si="76"/>
        <v/>
      </c>
      <c r="Q165" s="4" t="str">
        <f t="shared" si="77"/>
        <v/>
      </c>
      <c r="R165" s="4" t="str">
        <f t="shared" si="78"/>
        <v/>
      </c>
      <c r="S165" s="4" t="str">
        <f t="shared" si="79"/>
        <v/>
      </c>
      <c r="T165" s="5">
        <f t="shared" si="80"/>
        <v>850</v>
      </c>
      <c r="U165" s="5">
        <f t="shared" si="81"/>
        <v>9.44</v>
      </c>
      <c r="V165" s="5">
        <f t="shared" si="82"/>
        <v>15</v>
      </c>
      <c r="W165" s="5">
        <f t="shared" si="83"/>
        <v>1.19</v>
      </c>
      <c r="X165" s="6" t="str">
        <f t="shared" si="84"/>
        <v/>
      </c>
      <c r="Y165" s="6" t="str">
        <f t="shared" si="85"/>
        <v/>
      </c>
      <c r="Z165" s="6" t="str">
        <f t="shared" si="86"/>
        <v/>
      </c>
      <c r="AA165" s="6" t="str">
        <f t="shared" si="87"/>
        <v/>
      </c>
      <c r="AB165" s="7" t="str">
        <f t="shared" si="88"/>
        <v/>
      </c>
      <c r="AC165" s="7" t="str">
        <f t="shared" si="89"/>
        <v/>
      </c>
      <c r="AD165" s="7" t="str">
        <f t="shared" si="90"/>
        <v/>
      </c>
      <c r="AE165" s="7" t="str">
        <f t="shared" si="91"/>
        <v/>
      </c>
      <c r="AF165" s="48" t="str">
        <f t="shared" si="98"/>
        <v/>
      </c>
      <c r="AG165" s="48" t="str">
        <f t="shared" si="92"/>
        <v/>
      </c>
      <c r="AH165" s="48" t="str">
        <f t="shared" si="93"/>
        <v/>
      </c>
      <c r="AI165" s="48" t="str">
        <f t="shared" si="94"/>
        <v/>
      </c>
      <c r="AJ165" s="49" t="str">
        <f t="shared" si="99"/>
        <v/>
      </c>
      <c r="AK165" s="49" t="str">
        <f t="shared" si="95"/>
        <v/>
      </c>
      <c r="AL165" s="49" t="str">
        <f t="shared" si="96"/>
        <v/>
      </c>
      <c r="AM165" s="49" t="str">
        <f t="shared" si="97"/>
        <v/>
      </c>
      <c r="BB165" s="8"/>
      <c r="BC165" s="8"/>
      <c r="BD165" s="8"/>
    </row>
    <row r="166" spans="1:56" ht="12.75" thickBot="1" x14ac:dyDescent="0.25">
      <c r="A166" s="82">
        <v>41766</v>
      </c>
      <c r="B166" s="81" t="s">
        <v>13</v>
      </c>
      <c r="C166" s="81" t="s">
        <v>14</v>
      </c>
      <c r="D166" s="81">
        <v>747</v>
      </c>
      <c r="E166" s="81" t="s">
        <v>77</v>
      </c>
      <c r="F166" s="81">
        <v>9.8000000000000007</v>
      </c>
      <c r="G166" s="81">
        <v>42.5</v>
      </c>
      <c r="H166" s="67">
        <f t="shared" si="71"/>
        <v>1</v>
      </c>
      <c r="I166" s="67">
        <f t="shared" si="72"/>
        <v>5</v>
      </c>
      <c r="J166" s="67">
        <f t="shared" si="73"/>
        <v>2014</v>
      </c>
      <c r="K166" s="2" t="str">
        <f t="shared" si="68"/>
        <v>Spring</v>
      </c>
      <c r="L166" s="3" t="str">
        <f t="shared" si="69"/>
        <v/>
      </c>
      <c r="M166" s="3" t="str">
        <f t="shared" si="70"/>
        <v/>
      </c>
      <c r="N166" s="3" t="str">
        <f t="shared" si="74"/>
        <v/>
      </c>
      <c r="O166" s="3" t="str">
        <f t="shared" si="75"/>
        <v/>
      </c>
      <c r="P166" s="4" t="str">
        <f t="shared" si="76"/>
        <v/>
      </c>
      <c r="Q166" s="4" t="str">
        <f t="shared" si="77"/>
        <v/>
      </c>
      <c r="R166" s="4" t="str">
        <f t="shared" si="78"/>
        <v/>
      </c>
      <c r="S166" s="4" t="str">
        <f t="shared" si="79"/>
        <v/>
      </c>
      <c r="T166" s="5">
        <f t="shared" si="80"/>
        <v>747</v>
      </c>
      <c r="U166" s="5" t="str">
        <f t="shared" si="81"/>
        <v>AD</v>
      </c>
      <c r="V166" s="5">
        <f t="shared" si="82"/>
        <v>9.8000000000000007</v>
      </c>
      <c r="W166" s="5">
        <f t="shared" si="83"/>
        <v>42.5</v>
      </c>
      <c r="X166" s="6" t="str">
        <f t="shared" si="84"/>
        <v/>
      </c>
      <c r="Y166" s="6" t="str">
        <f t="shared" si="85"/>
        <v/>
      </c>
      <c r="Z166" s="6" t="str">
        <f t="shared" si="86"/>
        <v/>
      </c>
      <c r="AA166" s="6" t="str">
        <f t="shared" si="87"/>
        <v/>
      </c>
      <c r="AB166" s="7" t="str">
        <f t="shared" si="88"/>
        <v/>
      </c>
      <c r="AC166" s="7" t="str">
        <f t="shared" si="89"/>
        <v/>
      </c>
      <c r="AD166" s="7" t="str">
        <f t="shared" si="90"/>
        <v/>
      </c>
      <c r="AE166" s="7" t="str">
        <f t="shared" si="91"/>
        <v/>
      </c>
      <c r="AF166" s="48" t="str">
        <f t="shared" si="98"/>
        <v/>
      </c>
      <c r="AG166" s="48" t="str">
        <f t="shared" si="92"/>
        <v/>
      </c>
      <c r="AH166" s="48" t="str">
        <f t="shared" si="93"/>
        <v/>
      </c>
      <c r="AI166" s="48" t="str">
        <f t="shared" si="94"/>
        <v/>
      </c>
      <c r="AJ166" s="49" t="str">
        <f t="shared" si="99"/>
        <v/>
      </c>
      <c r="AK166" s="49" t="str">
        <f t="shared" si="95"/>
        <v/>
      </c>
      <c r="AL166" s="49" t="str">
        <f t="shared" si="96"/>
        <v/>
      </c>
      <c r="AM166" s="49" t="str">
        <f t="shared" si="97"/>
        <v/>
      </c>
      <c r="BB166" s="8"/>
      <c r="BC166" s="8"/>
      <c r="BD166" s="8"/>
    </row>
    <row r="167" spans="1:56" ht="12.75" thickBot="1" x14ac:dyDescent="0.25">
      <c r="A167" s="82">
        <v>41542</v>
      </c>
      <c r="B167" s="81" t="s">
        <v>13</v>
      </c>
      <c r="C167" s="81" t="s">
        <v>14</v>
      </c>
      <c r="D167" s="81">
        <v>963</v>
      </c>
      <c r="E167" s="81">
        <v>13.9</v>
      </c>
      <c r="F167" s="81">
        <v>13.2</v>
      </c>
      <c r="G167" s="81">
        <v>0.94</v>
      </c>
      <c r="H167" s="67">
        <f t="shared" si="71"/>
        <v>1</v>
      </c>
      <c r="I167" s="67">
        <f t="shared" si="72"/>
        <v>9</v>
      </c>
      <c r="J167" s="67">
        <f t="shared" si="73"/>
        <v>2013</v>
      </c>
      <c r="K167" s="2" t="str">
        <f t="shared" si="68"/>
        <v>Fall</v>
      </c>
      <c r="L167" s="3" t="str">
        <f t="shared" si="69"/>
        <v/>
      </c>
      <c r="M167" s="3" t="str">
        <f t="shared" si="70"/>
        <v/>
      </c>
      <c r="N167" s="3" t="str">
        <f t="shared" si="74"/>
        <v/>
      </c>
      <c r="O167" s="3" t="str">
        <f t="shared" si="75"/>
        <v/>
      </c>
      <c r="P167" s="4" t="str">
        <f t="shared" si="76"/>
        <v/>
      </c>
      <c r="Q167" s="4" t="str">
        <f t="shared" si="77"/>
        <v/>
      </c>
      <c r="R167" s="4" t="str">
        <f t="shared" si="78"/>
        <v/>
      </c>
      <c r="S167" s="4" t="str">
        <f t="shared" si="79"/>
        <v/>
      </c>
      <c r="T167" s="5">
        <f t="shared" si="80"/>
        <v>963</v>
      </c>
      <c r="U167" s="5">
        <f t="shared" si="81"/>
        <v>13.9</v>
      </c>
      <c r="V167" s="5">
        <f t="shared" si="82"/>
        <v>13.2</v>
      </c>
      <c r="W167" s="5">
        <f t="shared" si="83"/>
        <v>0.94</v>
      </c>
      <c r="X167" s="6" t="str">
        <f t="shared" si="84"/>
        <v/>
      </c>
      <c r="Y167" s="6" t="str">
        <f t="shared" si="85"/>
        <v/>
      </c>
      <c r="Z167" s="6" t="str">
        <f t="shared" si="86"/>
        <v/>
      </c>
      <c r="AA167" s="6" t="str">
        <f t="shared" si="87"/>
        <v/>
      </c>
      <c r="AB167" s="7" t="str">
        <f t="shared" si="88"/>
        <v/>
      </c>
      <c r="AC167" s="7" t="str">
        <f t="shared" si="89"/>
        <v/>
      </c>
      <c r="AD167" s="7" t="str">
        <f t="shared" si="90"/>
        <v/>
      </c>
      <c r="AE167" s="7" t="str">
        <f t="shared" si="91"/>
        <v/>
      </c>
      <c r="AF167" s="48" t="str">
        <f t="shared" si="98"/>
        <v/>
      </c>
      <c r="AG167" s="48" t="str">
        <f t="shared" si="92"/>
        <v/>
      </c>
      <c r="AH167" s="48" t="str">
        <f t="shared" si="93"/>
        <v/>
      </c>
      <c r="AI167" s="48" t="str">
        <f t="shared" si="94"/>
        <v/>
      </c>
      <c r="AJ167" s="49" t="str">
        <f t="shared" si="99"/>
        <v/>
      </c>
      <c r="AK167" s="49" t="str">
        <f t="shared" si="95"/>
        <v/>
      </c>
      <c r="AL167" s="49" t="str">
        <f t="shared" si="96"/>
        <v/>
      </c>
      <c r="AM167" s="49" t="str">
        <f t="shared" si="97"/>
        <v/>
      </c>
      <c r="BB167" s="8"/>
      <c r="BC167" s="8"/>
      <c r="BD167" s="8"/>
    </row>
    <row r="168" spans="1:56" ht="12.75" thickBot="1" x14ac:dyDescent="0.25">
      <c r="A168" s="82">
        <v>41479</v>
      </c>
      <c r="B168" s="81" t="s">
        <v>13</v>
      </c>
      <c r="C168" s="81" t="s">
        <v>14</v>
      </c>
      <c r="D168" s="81" t="s">
        <v>3</v>
      </c>
      <c r="E168" s="81" t="s">
        <v>3</v>
      </c>
      <c r="F168" s="81" t="s">
        <v>3</v>
      </c>
      <c r="G168" s="81" t="s">
        <v>3</v>
      </c>
      <c r="H168" s="67">
        <f t="shared" si="71"/>
        <v>1</v>
      </c>
      <c r="I168" s="67">
        <f t="shared" si="72"/>
        <v>7</v>
      </c>
      <c r="J168" s="67">
        <f t="shared" si="73"/>
        <v>2013</v>
      </c>
      <c r="K168" s="2" t="str">
        <f t="shared" si="68"/>
        <v>Summer</v>
      </c>
      <c r="L168" s="3" t="str">
        <f t="shared" si="69"/>
        <v/>
      </c>
      <c r="M168" s="3" t="str">
        <f t="shared" si="70"/>
        <v/>
      </c>
      <c r="N168" s="3" t="str">
        <f t="shared" si="74"/>
        <v/>
      </c>
      <c r="O168" s="3" t="str">
        <f t="shared" si="75"/>
        <v/>
      </c>
      <c r="P168" s="4" t="str">
        <f t="shared" si="76"/>
        <v/>
      </c>
      <c r="Q168" s="4" t="str">
        <f t="shared" si="77"/>
        <v/>
      </c>
      <c r="R168" s="4" t="str">
        <f t="shared" si="78"/>
        <v/>
      </c>
      <c r="S168" s="4" t="str">
        <f t="shared" si="79"/>
        <v/>
      </c>
      <c r="T168" s="5" t="str">
        <f t="shared" si="80"/>
        <v>ns</v>
      </c>
      <c r="U168" s="5" t="str">
        <f t="shared" si="81"/>
        <v>ns</v>
      </c>
      <c r="V168" s="5" t="str">
        <f t="shared" si="82"/>
        <v>ns</v>
      </c>
      <c r="W168" s="5" t="str">
        <f t="shared" si="83"/>
        <v>ns</v>
      </c>
      <c r="X168" s="6" t="str">
        <f t="shared" si="84"/>
        <v/>
      </c>
      <c r="Y168" s="6" t="str">
        <f t="shared" si="85"/>
        <v/>
      </c>
      <c r="Z168" s="6" t="str">
        <f t="shared" si="86"/>
        <v/>
      </c>
      <c r="AA168" s="6" t="str">
        <f t="shared" si="87"/>
        <v/>
      </c>
      <c r="AB168" s="7" t="str">
        <f t="shared" si="88"/>
        <v/>
      </c>
      <c r="AC168" s="7" t="str">
        <f t="shared" si="89"/>
        <v/>
      </c>
      <c r="AD168" s="7" t="str">
        <f t="shared" si="90"/>
        <v/>
      </c>
      <c r="AE168" s="7" t="str">
        <f t="shared" si="91"/>
        <v/>
      </c>
      <c r="AF168" s="48" t="str">
        <f t="shared" si="98"/>
        <v/>
      </c>
      <c r="AG168" s="48" t="str">
        <f t="shared" si="92"/>
        <v/>
      </c>
      <c r="AH168" s="48" t="str">
        <f t="shared" si="93"/>
        <v/>
      </c>
      <c r="AI168" s="48" t="str">
        <f t="shared" si="94"/>
        <v/>
      </c>
      <c r="AJ168" s="49" t="str">
        <f t="shared" si="99"/>
        <v/>
      </c>
      <c r="AK168" s="49" t="str">
        <f t="shared" si="95"/>
        <v/>
      </c>
      <c r="AL168" s="49" t="str">
        <f t="shared" si="96"/>
        <v/>
      </c>
      <c r="AM168" s="49" t="str">
        <f t="shared" si="97"/>
        <v/>
      </c>
      <c r="BB168" s="8"/>
      <c r="BC168" s="8"/>
      <c r="BD168" s="8"/>
    </row>
    <row r="169" spans="1:56" ht="12.75" thickBot="1" x14ac:dyDescent="0.25">
      <c r="A169" s="82">
        <v>41479</v>
      </c>
      <c r="B169" s="81" t="s">
        <v>13</v>
      </c>
      <c r="C169" s="81" t="s">
        <v>14</v>
      </c>
      <c r="D169" s="81">
        <v>957</v>
      </c>
      <c r="E169" s="81">
        <v>12.6</v>
      </c>
      <c r="F169" s="81">
        <v>15.6</v>
      </c>
      <c r="G169" s="81">
        <v>0.57999999999999996</v>
      </c>
      <c r="H169" s="67">
        <f t="shared" si="71"/>
        <v>1</v>
      </c>
      <c r="I169" s="67">
        <f t="shared" si="72"/>
        <v>7</v>
      </c>
      <c r="J169" s="67">
        <f t="shared" si="73"/>
        <v>2013</v>
      </c>
      <c r="K169" s="2" t="str">
        <f t="shared" si="68"/>
        <v>Summer</v>
      </c>
      <c r="L169" s="3" t="str">
        <f t="shared" si="69"/>
        <v/>
      </c>
      <c r="M169" s="3" t="str">
        <f t="shared" si="70"/>
        <v/>
      </c>
      <c r="N169" s="3" t="str">
        <f t="shared" si="74"/>
        <v/>
      </c>
      <c r="O169" s="3" t="str">
        <f t="shared" si="75"/>
        <v/>
      </c>
      <c r="P169" s="4" t="str">
        <f t="shared" si="76"/>
        <v/>
      </c>
      <c r="Q169" s="4" t="str">
        <f t="shared" si="77"/>
        <v/>
      </c>
      <c r="R169" s="4" t="str">
        <f t="shared" si="78"/>
        <v/>
      </c>
      <c r="S169" s="4" t="str">
        <f t="shared" si="79"/>
        <v/>
      </c>
      <c r="T169" s="5">
        <f t="shared" si="80"/>
        <v>957</v>
      </c>
      <c r="U169" s="5">
        <f t="shared" si="81"/>
        <v>12.6</v>
      </c>
      <c r="V169" s="5">
        <f t="shared" si="82"/>
        <v>15.6</v>
      </c>
      <c r="W169" s="5">
        <f t="shared" si="83"/>
        <v>0.57999999999999996</v>
      </c>
      <c r="X169" s="6" t="str">
        <f t="shared" si="84"/>
        <v/>
      </c>
      <c r="Y169" s="6" t="str">
        <f t="shared" si="85"/>
        <v/>
      </c>
      <c r="Z169" s="6" t="str">
        <f t="shared" si="86"/>
        <v/>
      </c>
      <c r="AA169" s="6" t="str">
        <f t="shared" si="87"/>
        <v/>
      </c>
      <c r="AB169" s="7" t="str">
        <f t="shared" si="88"/>
        <v/>
      </c>
      <c r="AC169" s="7" t="str">
        <f t="shared" si="89"/>
        <v/>
      </c>
      <c r="AD169" s="7" t="str">
        <f t="shared" si="90"/>
        <v/>
      </c>
      <c r="AE169" s="7" t="str">
        <f t="shared" si="91"/>
        <v/>
      </c>
      <c r="AF169" s="48" t="str">
        <f t="shared" si="98"/>
        <v/>
      </c>
      <c r="AG169" s="48" t="str">
        <f t="shared" si="92"/>
        <v/>
      </c>
      <c r="AH169" s="48" t="str">
        <f t="shared" si="93"/>
        <v/>
      </c>
      <c r="AI169" s="48" t="str">
        <f t="shared" si="94"/>
        <v/>
      </c>
      <c r="AJ169" s="49" t="str">
        <f t="shared" si="99"/>
        <v/>
      </c>
      <c r="AK169" s="49" t="str">
        <f t="shared" si="95"/>
        <v/>
      </c>
      <c r="AL169" s="49" t="str">
        <f t="shared" si="96"/>
        <v/>
      </c>
      <c r="AM169" s="49" t="str">
        <f t="shared" si="97"/>
        <v/>
      </c>
      <c r="BB169" s="8"/>
      <c r="BC169" s="8"/>
      <c r="BD169" s="8"/>
    </row>
    <row r="170" spans="1:56" ht="12.75" thickBot="1" x14ac:dyDescent="0.25">
      <c r="A170" s="82">
        <v>41402</v>
      </c>
      <c r="B170" s="81" t="s">
        <v>13</v>
      </c>
      <c r="C170" s="81" t="s">
        <v>14</v>
      </c>
      <c r="D170" s="81">
        <v>790</v>
      </c>
      <c r="E170" s="81">
        <v>15.4</v>
      </c>
      <c r="F170" s="81">
        <v>18.600000000000001</v>
      </c>
      <c r="G170" s="81">
        <v>6.46</v>
      </c>
      <c r="H170" s="67">
        <f t="shared" si="71"/>
        <v>1</v>
      </c>
      <c r="I170" s="67">
        <f t="shared" si="72"/>
        <v>5</v>
      </c>
      <c r="J170" s="67">
        <f t="shared" si="73"/>
        <v>2013</v>
      </c>
      <c r="K170" s="2" t="str">
        <f t="shared" si="68"/>
        <v>Spring</v>
      </c>
      <c r="L170" s="3" t="str">
        <f t="shared" si="69"/>
        <v/>
      </c>
      <c r="M170" s="3" t="str">
        <f t="shared" si="70"/>
        <v/>
      </c>
      <c r="N170" s="3" t="str">
        <f t="shared" si="74"/>
        <v/>
      </c>
      <c r="O170" s="3" t="str">
        <f t="shared" si="75"/>
        <v/>
      </c>
      <c r="P170" s="4" t="str">
        <f t="shared" si="76"/>
        <v/>
      </c>
      <c r="Q170" s="4" t="str">
        <f t="shared" si="77"/>
        <v/>
      </c>
      <c r="R170" s="4" t="str">
        <f t="shared" si="78"/>
        <v/>
      </c>
      <c r="S170" s="4" t="str">
        <f t="shared" si="79"/>
        <v/>
      </c>
      <c r="T170" s="5">
        <f t="shared" si="80"/>
        <v>790</v>
      </c>
      <c r="U170" s="5">
        <f t="shared" si="81"/>
        <v>15.4</v>
      </c>
      <c r="V170" s="5">
        <f t="shared" si="82"/>
        <v>18.600000000000001</v>
      </c>
      <c r="W170" s="5">
        <f t="shared" si="83"/>
        <v>6.46</v>
      </c>
      <c r="X170" s="6" t="str">
        <f t="shared" si="84"/>
        <v/>
      </c>
      <c r="Y170" s="6" t="str">
        <f t="shared" si="85"/>
        <v/>
      </c>
      <c r="Z170" s="6" t="str">
        <f t="shared" si="86"/>
        <v/>
      </c>
      <c r="AA170" s="6" t="str">
        <f t="shared" si="87"/>
        <v/>
      </c>
      <c r="AB170" s="7" t="str">
        <f t="shared" si="88"/>
        <v/>
      </c>
      <c r="AC170" s="7" t="str">
        <f t="shared" si="89"/>
        <v/>
      </c>
      <c r="AD170" s="7" t="str">
        <f t="shared" si="90"/>
        <v/>
      </c>
      <c r="AE170" s="7" t="str">
        <f t="shared" si="91"/>
        <v/>
      </c>
      <c r="AF170" s="48" t="str">
        <f t="shared" si="98"/>
        <v/>
      </c>
      <c r="AG170" s="48" t="str">
        <f t="shared" si="92"/>
        <v/>
      </c>
      <c r="AH170" s="48" t="str">
        <f t="shared" si="93"/>
        <v/>
      </c>
      <c r="AI170" s="48" t="str">
        <f t="shared" si="94"/>
        <v/>
      </c>
      <c r="AJ170" s="49" t="str">
        <f t="shared" si="99"/>
        <v/>
      </c>
      <c r="AK170" s="49" t="str">
        <f t="shared" si="95"/>
        <v/>
      </c>
      <c r="AL170" s="49" t="str">
        <f t="shared" si="96"/>
        <v/>
      </c>
      <c r="AM170" s="49" t="str">
        <f t="shared" si="97"/>
        <v/>
      </c>
      <c r="BB170" s="8"/>
      <c r="BC170" s="8"/>
      <c r="BD170" s="8"/>
    </row>
    <row r="171" spans="1:56" ht="12.75" thickBot="1" x14ac:dyDescent="0.25">
      <c r="A171" s="82">
        <v>41178</v>
      </c>
      <c r="B171" s="81" t="s">
        <v>13</v>
      </c>
      <c r="C171" s="81" t="s">
        <v>14</v>
      </c>
      <c r="D171" s="81">
        <v>996</v>
      </c>
      <c r="E171" s="81">
        <v>11.35</v>
      </c>
      <c r="F171" s="81">
        <v>11.8</v>
      </c>
      <c r="G171" s="81">
        <v>0.6</v>
      </c>
      <c r="H171" s="67">
        <f t="shared" si="71"/>
        <v>1</v>
      </c>
      <c r="I171" s="67">
        <f t="shared" si="72"/>
        <v>9</v>
      </c>
      <c r="J171" s="67">
        <f t="shared" si="73"/>
        <v>2012</v>
      </c>
      <c r="K171" s="2" t="str">
        <f t="shared" si="68"/>
        <v>Fall</v>
      </c>
      <c r="L171" s="3" t="str">
        <f t="shared" si="69"/>
        <v/>
      </c>
      <c r="M171" s="3" t="str">
        <f t="shared" si="70"/>
        <v/>
      </c>
      <c r="N171" s="3" t="str">
        <f t="shared" si="74"/>
        <v/>
      </c>
      <c r="O171" s="3" t="str">
        <f t="shared" si="75"/>
        <v/>
      </c>
      <c r="P171" s="4" t="str">
        <f t="shared" si="76"/>
        <v/>
      </c>
      <c r="Q171" s="4" t="str">
        <f t="shared" si="77"/>
        <v/>
      </c>
      <c r="R171" s="4" t="str">
        <f t="shared" si="78"/>
        <v/>
      </c>
      <c r="S171" s="4" t="str">
        <f t="shared" si="79"/>
        <v/>
      </c>
      <c r="T171" s="5">
        <f t="shared" si="80"/>
        <v>996</v>
      </c>
      <c r="U171" s="5">
        <f t="shared" si="81"/>
        <v>11.35</v>
      </c>
      <c r="V171" s="5">
        <f t="shared" si="82"/>
        <v>11.8</v>
      </c>
      <c r="W171" s="5">
        <f t="shared" si="83"/>
        <v>0.6</v>
      </c>
      <c r="X171" s="6" t="str">
        <f t="shared" si="84"/>
        <v/>
      </c>
      <c r="Y171" s="6" t="str">
        <f t="shared" si="85"/>
        <v/>
      </c>
      <c r="Z171" s="6" t="str">
        <f t="shared" si="86"/>
        <v/>
      </c>
      <c r="AA171" s="6" t="str">
        <f t="shared" si="87"/>
        <v/>
      </c>
      <c r="AB171" s="7" t="str">
        <f t="shared" si="88"/>
        <v/>
      </c>
      <c r="AC171" s="7" t="str">
        <f t="shared" si="89"/>
        <v/>
      </c>
      <c r="AD171" s="7" t="str">
        <f t="shared" si="90"/>
        <v/>
      </c>
      <c r="AE171" s="7" t="str">
        <f t="shared" si="91"/>
        <v/>
      </c>
      <c r="AF171" s="48" t="str">
        <f t="shared" si="98"/>
        <v/>
      </c>
      <c r="AG171" s="48" t="str">
        <f t="shared" si="92"/>
        <v/>
      </c>
      <c r="AH171" s="48" t="str">
        <f t="shared" si="93"/>
        <v/>
      </c>
      <c r="AI171" s="48" t="str">
        <f t="shared" si="94"/>
        <v/>
      </c>
      <c r="AJ171" s="49" t="str">
        <f t="shared" si="99"/>
        <v/>
      </c>
      <c r="AK171" s="49" t="str">
        <f t="shared" si="95"/>
        <v/>
      </c>
      <c r="AL171" s="49" t="str">
        <f t="shared" si="96"/>
        <v/>
      </c>
      <c r="AM171" s="49" t="str">
        <f t="shared" si="97"/>
        <v/>
      </c>
      <c r="BB171" s="8"/>
      <c r="BC171" s="8"/>
      <c r="BD171" s="8"/>
    </row>
    <row r="172" spans="1:56" ht="12.75" thickBot="1" x14ac:dyDescent="0.25">
      <c r="A172" s="82">
        <v>41107</v>
      </c>
      <c r="B172" s="81" t="s">
        <v>13</v>
      </c>
      <c r="C172" s="81" t="s">
        <v>14</v>
      </c>
      <c r="D172" s="81" t="s">
        <v>3</v>
      </c>
      <c r="E172" s="81">
        <v>6.95</v>
      </c>
      <c r="F172" s="81">
        <v>23.6</v>
      </c>
      <c r="G172" s="81">
        <v>0.96</v>
      </c>
      <c r="H172" s="67">
        <f t="shared" si="71"/>
        <v>1</v>
      </c>
      <c r="I172" s="67">
        <f t="shared" si="72"/>
        <v>7</v>
      </c>
      <c r="J172" s="67">
        <f t="shared" si="73"/>
        <v>2012</v>
      </c>
      <c r="K172" s="2" t="str">
        <f t="shared" si="68"/>
        <v>Summer</v>
      </c>
      <c r="L172" s="3" t="str">
        <f t="shared" si="69"/>
        <v/>
      </c>
      <c r="M172" s="3" t="str">
        <f t="shared" si="70"/>
        <v/>
      </c>
      <c r="N172" s="3" t="str">
        <f t="shared" si="74"/>
        <v/>
      </c>
      <c r="O172" s="3" t="str">
        <f t="shared" si="75"/>
        <v/>
      </c>
      <c r="P172" s="4" t="str">
        <f t="shared" si="76"/>
        <v/>
      </c>
      <c r="Q172" s="4" t="str">
        <f t="shared" si="77"/>
        <v/>
      </c>
      <c r="R172" s="4" t="str">
        <f t="shared" si="78"/>
        <v/>
      </c>
      <c r="S172" s="4" t="str">
        <f t="shared" si="79"/>
        <v/>
      </c>
      <c r="T172" s="5" t="str">
        <f t="shared" si="80"/>
        <v>ns</v>
      </c>
      <c r="U172" s="5">
        <f t="shared" si="81"/>
        <v>6.95</v>
      </c>
      <c r="V172" s="5">
        <f t="shared" si="82"/>
        <v>23.6</v>
      </c>
      <c r="W172" s="5">
        <f t="shared" si="83"/>
        <v>0.96</v>
      </c>
      <c r="X172" s="6" t="str">
        <f t="shared" si="84"/>
        <v/>
      </c>
      <c r="Y172" s="6" t="str">
        <f t="shared" si="85"/>
        <v/>
      </c>
      <c r="Z172" s="6" t="str">
        <f t="shared" si="86"/>
        <v/>
      </c>
      <c r="AA172" s="6" t="str">
        <f t="shared" si="87"/>
        <v/>
      </c>
      <c r="AB172" s="7" t="str">
        <f t="shared" si="88"/>
        <v/>
      </c>
      <c r="AC172" s="7" t="str">
        <f t="shared" si="89"/>
        <v/>
      </c>
      <c r="AD172" s="7" t="str">
        <f t="shared" si="90"/>
        <v/>
      </c>
      <c r="AE172" s="7" t="str">
        <f t="shared" si="91"/>
        <v/>
      </c>
      <c r="AF172" s="48" t="str">
        <f t="shared" si="98"/>
        <v/>
      </c>
      <c r="AG172" s="48" t="str">
        <f t="shared" si="92"/>
        <v/>
      </c>
      <c r="AH172" s="48" t="str">
        <f t="shared" si="93"/>
        <v/>
      </c>
      <c r="AI172" s="48" t="str">
        <f t="shared" si="94"/>
        <v/>
      </c>
      <c r="AJ172" s="49" t="str">
        <f t="shared" si="99"/>
        <v/>
      </c>
      <c r="AK172" s="49" t="str">
        <f t="shared" si="95"/>
        <v/>
      </c>
      <c r="AL172" s="49" t="str">
        <f t="shared" si="96"/>
        <v/>
      </c>
      <c r="AM172" s="49" t="str">
        <f t="shared" si="97"/>
        <v/>
      </c>
      <c r="BB172" s="8"/>
      <c r="BC172" s="8"/>
      <c r="BD172" s="8"/>
    </row>
    <row r="173" spans="1:56" ht="12.75" thickBot="1" x14ac:dyDescent="0.25">
      <c r="A173" s="82">
        <v>41031</v>
      </c>
      <c r="B173" s="81" t="s">
        <v>13</v>
      </c>
      <c r="C173" s="81" t="s">
        <v>14</v>
      </c>
      <c r="D173" s="81">
        <v>710</v>
      </c>
      <c r="E173" s="81">
        <v>10.81</v>
      </c>
      <c r="F173" s="81">
        <v>16.899999999999999</v>
      </c>
      <c r="G173" s="81">
        <v>14.35</v>
      </c>
      <c r="H173" s="67">
        <f t="shared" si="71"/>
        <v>1</v>
      </c>
      <c r="I173" s="67">
        <f t="shared" si="72"/>
        <v>5</v>
      </c>
      <c r="J173" s="67">
        <f t="shared" si="73"/>
        <v>2012</v>
      </c>
      <c r="K173" s="2" t="str">
        <f t="shared" si="68"/>
        <v>Spring</v>
      </c>
      <c r="L173" s="3" t="str">
        <f t="shared" si="69"/>
        <v/>
      </c>
      <c r="M173" s="3" t="str">
        <f t="shared" si="70"/>
        <v/>
      </c>
      <c r="N173" s="3" t="str">
        <f t="shared" si="74"/>
        <v/>
      </c>
      <c r="O173" s="3" t="str">
        <f t="shared" si="75"/>
        <v/>
      </c>
      <c r="P173" s="4" t="str">
        <f t="shared" si="76"/>
        <v/>
      </c>
      <c r="Q173" s="4" t="str">
        <f t="shared" si="77"/>
        <v/>
      </c>
      <c r="R173" s="4" t="str">
        <f t="shared" si="78"/>
        <v/>
      </c>
      <c r="S173" s="4" t="str">
        <f t="shared" si="79"/>
        <v/>
      </c>
      <c r="T173" s="5">
        <f t="shared" si="80"/>
        <v>710</v>
      </c>
      <c r="U173" s="5">
        <f t="shared" si="81"/>
        <v>10.81</v>
      </c>
      <c r="V173" s="5">
        <f t="shared" si="82"/>
        <v>16.899999999999999</v>
      </c>
      <c r="W173" s="5">
        <f t="shared" si="83"/>
        <v>14.35</v>
      </c>
      <c r="X173" s="6" t="str">
        <f t="shared" si="84"/>
        <v/>
      </c>
      <c r="Y173" s="6" t="str">
        <f t="shared" si="85"/>
        <v/>
      </c>
      <c r="Z173" s="6" t="str">
        <f t="shared" si="86"/>
        <v/>
      </c>
      <c r="AA173" s="6" t="str">
        <f t="shared" si="87"/>
        <v/>
      </c>
      <c r="AB173" s="7" t="str">
        <f t="shared" si="88"/>
        <v/>
      </c>
      <c r="AC173" s="7" t="str">
        <f t="shared" si="89"/>
        <v/>
      </c>
      <c r="AD173" s="7" t="str">
        <f t="shared" si="90"/>
        <v/>
      </c>
      <c r="AE173" s="7" t="str">
        <f t="shared" si="91"/>
        <v/>
      </c>
      <c r="AF173" s="48" t="str">
        <f t="shared" si="98"/>
        <v/>
      </c>
      <c r="AG173" s="48" t="str">
        <f t="shared" si="92"/>
        <v/>
      </c>
      <c r="AH173" s="48" t="str">
        <f t="shared" si="93"/>
        <v/>
      </c>
      <c r="AI173" s="48" t="str">
        <f t="shared" si="94"/>
        <v/>
      </c>
      <c r="AJ173" s="49" t="str">
        <f t="shared" si="99"/>
        <v/>
      </c>
      <c r="AK173" s="49" t="str">
        <f t="shared" si="95"/>
        <v/>
      </c>
      <c r="AL173" s="49" t="str">
        <f t="shared" si="96"/>
        <v/>
      </c>
      <c r="AM173" s="49" t="str">
        <f t="shared" si="97"/>
        <v/>
      </c>
      <c r="BB173" s="8"/>
      <c r="BC173" s="8"/>
      <c r="BD173" s="8"/>
    </row>
    <row r="174" spans="1:56" ht="12.75" thickBot="1" x14ac:dyDescent="0.25">
      <c r="A174" s="82">
        <v>40821</v>
      </c>
      <c r="B174" s="81" t="s">
        <v>13</v>
      </c>
      <c r="C174" s="81" t="s">
        <v>14</v>
      </c>
      <c r="D174" s="81" t="s">
        <v>3</v>
      </c>
      <c r="E174" s="81">
        <v>11.53</v>
      </c>
      <c r="F174" s="81">
        <v>12.9</v>
      </c>
      <c r="G174" s="81">
        <v>2.4700000000000002</v>
      </c>
      <c r="H174" s="67">
        <f t="shared" si="71"/>
        <v>1</v>
      </c>
      <c r="I174" s="67">
        <f t="shared" si="72"/>
        <v>10</v>
      </c>
      <c r="J174" s="67">
        <f t="shared" si="73"/>
        <v>2011</v>
      </c>
      <c r="K174" s="2" t="str">
        <f t="shared" si="68"/>
        <v>Fall</v>
      </c>
      <c r="L174" s="3" t="str">
        <f t="shared" si="69"/>
        <v/>
      </c>
      <c r="M174" s="3" t="str">
        <f t="shared" si="70"/>
        <v/>
      </c>
      <c r="N174" s="3" t="str">
        <f t="shared" si="74"/>
        <v/>
      </c>
      <c r="O174" s="3" t="str">
        <f t="shared" si="75"/>
        <v/>
      </c>
      <c r="P174" s="4" t="str">
        <f t="shared" si="76"/>
        <v/>
      </c>
      <c r="Q174" s="4" t="str">
        <f t="shared" si="77"/>
        <v/>
      </c>
      <c r="R174" s="4" t="str">
        <f t="shared" si="78"/>
        <v/>
      </c>
      <c r="S174" s="4" t="str">
        <f t="shared" si="79"/>
        <v/>
      </c>
      <c r="T174" s="5" t="str">
        <f t="shared" si="80"/>
        <v>ns</v>
      </c>
      <c r="U174" s="5">
        <f t="shared" si="81"/>
        <v>11.53</v>
      </c>
      <c r="V174" s="5">
        <f t="shared" si="82"/>
        <v>12.9</v>
      </c>
      <c r="W174" s="5">
        <f t="shared" si="83"/>
        <v>2.4700000000000002</v>
      </c>
      <c r="X174" s="6" t="str">
        <f t="shared" si="84"/>
        <v/>
      </c>
      <c r="Y174" s="6" t="str">
        <f t="shared" si="85"/>
        <v/>
      </c>
      <c r="Z174" s="6" t="str">
        <f t="shared" si="86"/>
        <v/>
      </c>
      <c r="AA174" s="6" t="str">
        <f t="shared" si="87"/>
        <v/>
      </c>
      <c r="AB174" s="7" t="str">
        <f t="shared" si="88"/>
        <v/>
      </c>
      <c r="AC174" s="7" t="str">
        <f t="shared" si="89"/>
        <v/>
      </c>
      <c r="AD174" s="7" t="str">
        <f t="shared" si="90"/>
        <v/>
      </c>
      <c r="AE174" s="7" t="str">
        <f t="shared" si="91"/>
        <v/>
      </c>
      <c r="AF174" s="48" t="str">
        <f t="shared" si="98"/>
        <v/>
      </c>
      <c r="AG174" s="48" t="str">
        <f t="shared" si="92"/>
        <v/>
      </c>
      <c r="AH174" s="48" t="str">
        <f t="shared" si="93"/>
        <v/>
      </c>
      <c r="AI174" s="48" t="str">
        <f t="shared" si="94"/>
        <v/>
      </c>
      <c r="AJ174" s="49" t="str">
        <f t="shared" si="99"/>
        <v/>
      </c>
      <c r="AK174" s="49" t="str">
        <f t="shared" si="95"/>
        <v/>
      </c>
      <c r="AL174" s="49" t="str">
        <f t="shared" si="96"/>
        <v/>
      </c>
      <c r="AM174" s="49" t="str">
        <f t="shared" si="97"/>
        <v/>
      </c>
      <c r="BB174" s="8"/>
      <c r="BC174" s="8"/>
      <c r="BD174" s="8"/>
    </row>
    <row r="175" spans="1:56" ht="12.75" thickBot="1" x14ac:dyDescent="0.25">
      <c r="A175" s="82">
        <v>40723</v>
      </c>
      <c r="B175" s="81" t="s">
        <v>13</v>
      </c>
      <c r="C175" s="81" t="s">
        <v>14</v>
      </c>
      <c r="D175" s="81">
        <v>608</v>
      </c>
      <c r="E175" s="81">
        <v>8.09</v>
      </c>
      <c r="F175" s="81">
        <v>19.3</v>
      </c>
      <c r="G175" s="81">
        <v>36.6</v>
      </c>
      <c r="H175" s="67">
        <f t="shared" si="71"/>
        <v>1</v>
      </c>
      <c r="I175" s="67">
        <f t="shared" si="72"/>
        <v>6</v>
      </c>
      <c r="J175" s="67">
        <f t="shared" si="73"/>
        <v>2011</v>
      </c>
      <c r="K175" s="2" t="str">
        <f t="shared" si="68"/>
        <v>Spring</v>
      </c>
      <c r="L175" s="3" t="str">
        <f t="shared" si="69"/>
        <v/>
      </c>
      <c r="M175" s="3" t="str">
        <f t="shared" si="70"/>
        <v/>
      </c>
      <c r="N175" s="3" t="str">
        <f t="shared" si="74"/>
        <v/>
      </c>
      <c r="O175" s="3" t="str">
        <f t="shared" si="75"/>
        <v/>
      </c>
      <c r="P175" s="4" t="str">
        <f t="shared" si="76"/>
        <v/>
      </c>
      <c r="Q175" s="4" t="str">
        <f t="shared" si="77"/>
        <v/>
      </c>
      <c r="R175" s="4" t="str">
        <f t="shared" si="78"/>
        <v/>
      </c>
      <c r="S175" s="4" t="str">
        <f t="shared" si="79"/>
        <v/>
      </c>
      <c r="T175" s="5">
        <f t="shared" si="80"/>
        <v>608</v>
      </c>
      <c r="U175" s="5">
        <f t="shared" si="81"/>
        <v>8.09</v>
      </c>
      <c r="V175" s="5">
        <f t="shared" si="82"/>
        <v>19.3</v>
      </c>
      <c r="W175" s="5">
        <f t="shared" si="83"/>
        <v>36.6</v>
      </c>
      <c r="X175" s="6" t="str">
        <f t="shared" si="84"/>
        <v/>
      </c>
      <c r="Y175" s="6" t="str">
        <f t="shared" si="85"/>
        <v/>
      </c>
      <c r="Z175" s="6" t="str">
        <f t="shared" si="86"/>
        <v/>
      </c>
      <c r="AA175" s="6" t="str">
        <f t="shared" si="87"/>
        <v/>
      </c>
      <c r="AB175" s="7" t="str">
        <f t="shared" si="88"/>
        <v/>
      </c>
      <c r="AC175" s="7" t="str">
        <f t="shared" si="89"/>
        <v/>
      </c>
      <c r="AD175" s="7" t="str">
        <f t="shared" si="90"/>
        <v/>
      </c>
      <c r="AE175" s="7" t="str">
        <f t="shared" si="91"/>
        <v/>
      </c>
      <c r="AF175" s="48" t="str">
        <f t="shared" si="98"/>
        <v/>
      </c>
      <c r="AG175" s="48" t="str">
        <f t="shared" si="92"/>
        <v/>
      </c>
      <c r="AH175" s="48" t="str">
        <f t="shared" si="93"/>
        <v/>
      </c>
      <c r="AI175" s="48" t="str">
        <f t="shared" si="94"/>
        <v/>
      </c>
      <c r="AJ175" s="49" t="str">
        <f t="shared" si="99"/>
        <v/>
      </c>
      <c r="AK175" s="49" t="str">
        <f t="shared" si="95"/>
        <v/>
      </c>
      <c r="AL175" s="49" t="str">
        <f t="shared" si="96"/>
        <v/>
      </c>
      <c r="AM175" s="49" t="str">
        <f t="shared" si="97"/>
        <v/>
      </c>
      <c r="BB175" s="8"/>
      <c r="BC175" s="8"/>
      <c r="BD175" s="8"/>
    </row>
    <row r="176" spans="1:56" ht="12.75" thickBot="1" x14ac:dyDescent="0.25">
      <c r="A176" s="82">
        <v>40674</v>
      </c>
      <c r="B176" s="81" t="s">
        <v>13</v>
      </c>
      <c r="C176" s="81" t="s">
        <v>14</v>
      </c>
      <c r="D176" s="81">
        <v>721</v>
      </c>
      <c r="E176" s="81">
        <v>13.1</v>
      </c>
      <c r="F176" s="81">
        <v>15.5</v>
      </c>
      <c r="G176" s="81">
        <v>14.8</v>
      </c>
      <c r="H176" s="67">
        <f t="shared" si="71"/>
        <v>1</v>
      </c>
      <c r="I176" s="67">
        <f t="shared" si="72"/>
        <v>5</v>
      </c>
      <c r="J176" s="67">
        <f t="shared" si="73"/>
        <v>2011</v>
      </c>
      <c r="K176" s="2" t="str">
        <f t="shared" si="68"/>
        <v>Spring</v>
      </c>
      <c r="L176" s="3" t="str">
        <f t="shared" si="69"/>
        <v/>
      </c>
      <c r="M176" s="3" t="str">
        <f t="shared" si="70"/>
        <v/>
      </c>
      <c r="N176" s="3" t="str">
        <f t="shared" si="74"/>
        <v/>
      </c>
      <c r="O176" s="3" t="str">
        <f t="shared" si="75"/>
        <v/>
      </c>
      <c r="P176" s="4" t="str">
        <f t="shared" si="76"/>
        <v/>
      </c>
      <c r="Q176" s="4" t="str">
        <f t="shared" si="77"/>
        <v/>
      </c>
      <c r="R176" s="4" t="str">
        <f t="shared" si="78"/>
        <v/>
      </c>
      <c r="S176" s="4" t="str">
        <f t="shared" si="79"/>
        <v/>
      </c>
      <c r="T176" s="5">
        <f t="shared" si="80"/>
        <v>721</v>
      </c>
      <c r="U176" s="5">
        <f t="shared" si="81"/>
        <v>13.1</v>
      </c>
      <c r="V176" s="5">
        <f t="shared" si="82"/>
        <v>15.5</v>
      </c>
      <c r="W176" s="5">
        <f t="shared" si="83"/>
        <v>14.8</v>
      </c>
      <c r="X176" s="6" t="str">
        <f t="shared" si="84"/>
        <v/>
      </c>
      <c r="Y176" s="6" t="str">
        <f t="shared" si="85"/>
        <v/>
      </c>
      <c r="Z176" s="6" t="str">
        <f t="shared" si="86"/>
        <v/>
      </c>
      <c r="AA176" s="6" t="str">
        <f t="shared" si="87"/>
        <v/>
      </c>
      <c r="AB176" s="7" t="str">
        <f t="shared" si="88"/>
        <v/>
      </c>
      <c r="AC176" s="7" t="str">
        <f t="shared" si="89"/>
        <v/>
      </c>
      <c r="AD176" s="7" t="str">
        <f t="shared" si="90"/>
        <v/>
      </c>
      <c r="AE176" s="7" t="str">
        <f t="shared" si="91"/>
        <v/>
      </c>
      <c r="AF176" s="48" t="str">
        <f t="shared" si="98"/>
        <v/>
      </c>
      <c r="AG176" s="48" t="str">
        <f t="shared" si="92"/>
        <v/>
      </c>
      <c r="AH176" s="48" t="str">
        <f t="shared" si="93"/>
        <v/>
      </c>
      <c r="AI176" s="48" t="str">
        <f t="shared" si="94"/>
        <v/>
      </c>
      <c r="AJ176" s="49" t="str">
        <f t="shared" si="99"/>
        <v/>
      </c>
      <c r="AK176" s="49" t="str">
        <f t="shared" si="95"/>
        <v/>
      </c>
      <c r="AL176" s="49" t="str">
        <f t="shared" si="96"/>
        <v/>
      </c>
      <c r="AM176" s="49" t="str">
        <f t="shared" si="97"/>
        <v/>
      </c>
      <c r="BB176" s="8"/>
      <c r="BC176" s="8"/>
      <c r="BD176" s="8"/>
    </row>
    <row r="177" spans="1:56" ht="12.75" thickBot="1" x14ac:dyDescent="0.25">
      <c r="A177" s="82">
        <v>40457</v>
      </c>
      <c r="B177" s="81" t="s">
        <v>13</v>
      </c>
      <c r="C177" s="81" t="s">
        <v>14</v>
      </c>
      <c r="D177" s="81">
        <v>682</v>
      </c>
      <c r="E177" s="81" t="s">
        <v>77</v>
      </c>
      <c r="F177" s="81">
        <v>12.2</v>
      </c>
      <c r="G177" s="81">
        <v>12.62</v>
      </c>
      <c r="H177" s="67">
        <f t="shared" si="71"/>
        <v>1</v>
      </c>
      <c r="I177" s="67">
        <f t="shared" si="72"/>
        <v>10</v>
      </c>
      <c r="J177" s="67">
        <f t="shared" si="73"/>
        <v>2010</v>
      </c>
      <c r="K177" s="2" t="str">
        <f t="shared" si="68"/>
        <v>Fall</v>
      </c>
      <c r="L177" s="3" t="str">
        <f t="shared" si="69"/>
        <v/>
      </c>
      <c r="M177" s="3" t="str">
        <f t="shared" si="70"/>
        <v/>
      </c>
      <c r="N177" s="3" t="str">
        <f t="shared" si="74"/>
        <v/>
      </c>
      <c r="O177" s="3" t="str">
        <f t="shared" si="75"/>
        <v/>
      </c>
      <c r="P177" s="4" t="str">
        <f t="shared" si="76"/>
        <v/>
      </c>
      <c r="Q177" s="4" t="str">
        <f t="shared" si="77"/>
        <v/>
      </c>
      <c r="R177" s="4" t="str">
        <f t="shared" si="78"/>
        <v/>
      </c>
      <c r="S177" s="4" t="str">
        <f t="shared" si="79"/>
        <v/>
      </c>
      <c r="T177" s="5">
        <f t="shared" si="80"/>
        <v>682</v>
      </c>
      <c r="U177" s="5" t="str">
        <f t="shared" si="81"/>
        <v>AD</v>
      </c>
      <c r="V177" s="5">
        <f t="shared" si="82"/>
        <v>12.2</v>
      </c>
      <c r="W177" s="5">
        <f t="shared" si="83"/>
        <v>12.62</v>
      </c>
      <c r="X177" s="6" t="str">
        <f t="shared" si="84"/>
        <v/>
      </c>
      <c r="Y177" s="6" t="str">
        <f t="shared" si="85"/>
        <v/>
      </c>
      <c r="Z177" s="6" t="str">
        <f t="shared" si="86"/>
        <v/>
      </c>
      <c r="AA177" s="6" t="str">
        <f t="shared" si="87"/>
        <v/>
      </c>
      <c r="AB177" s="7" t="str">
        <f t="shared" si="88"/>
        <v/>
      </c>
      <c r="AC177" s="7" t="str">
        <f t="shared" si="89"/>
        <v/>
      </c>
      <c r="AD177" s="7" t="str">
        <f t="shared" si="90"/>
        <v/>
      </c>
      <c r="AE177" s="7" t="str">
        <f t="shared" si="91"/>
        <v/>
      </c>
      <c r="AF177" s="48" t="str">
        <f t="shared" si="98"/>
        <v/>
      </c>
      <c r="AG177" s="48" t="str">
        <f t="shared" si="92"/>
        <v/>
      </c>
      <c r="AH177" s="48" t="str">
        <f t="shared" si="93"/>
        <v/>
      </c>
      <c r="AI177" s="48" t="str">
        <f t="shared" si="94"/>
        <v/>
      </c>
      <c r="AJ177" s="49" t="str">
        <f t="shared" si="99"/>
        <v/>
      </c>
      <c r="AK177" s="49" t="str">
        <f t="shared" si="95"/>
        <v/>
      </c>
      <c r="AL177" s="49" t="str">
        <f t="shared" si="96"/>
        <v/>
      </c>
      <c r="AM177" s="49" t="str">
        <f t="shared" si="97"/>
        <v/>
      </c>
      <c r="BB177" s="8"/>
      <c r="BC177" s="8"/>
      <c r="BD177" s="8"/>
    </row>
    <row r="178" spans="1:56" ht="12.75" thickBot="1" x14ac:dyDescent="0.25">
      <c r="A178" s="82">
        <v>40388</v>
      </c>
      <c r="B178" s="81" t="s">
        <v>13</v>
      </c>
      <c r="C178" s="81" t="s">
        <v>14</v>
      </c>
      <c r="D178" s="81">
        <v>613</v>
      </c>
      <c r="E178" s="81">
        <v>6.55</v>
      </c>
      <c r="F178" s="81">
        <v>23</v>
      </c>
      <c r="G178" s="81">
        <v>41.2</v>
      </c>
      <c r="H178" s="67">
        <f t="shared" si="71"/>
        <v>1</v>
      </c>
      <c r="I178" s="67">
        <f t="shared" si="72"/>
        <v>7</v>
      </c>
      <c r="J178" s="67">
        <f t="shared" si="73"/>
        <v>2010</v>
      </c>
      <c r="K178" s="2" t="str">
        <f t="shared" si="68"/>
        <v>Summer</v>
      </c>
      <c r="L178" s="3" t="str">
        <f t="shared" si="69"/>
        <v/>
      </c>
      <c r="M178" s="3" t="str">
        <f t="shared" si="70"/>
        <v/>
      </c>
      <c r="N178" s="3" t="str">
        <f t="shared" si="74"/>
        <v/>
      </c>
      <c r="O178" s="3" t="str">
        <f t="shared" si="75"/>
        <v/>
      </c>
      <c r="P178" s="4" t="str">
        <f t="shared" si="76"/>
        <v/>
      </c>
      <c r="Q178" s="4" t="str">
        <f t="shared" si="77"/>
        <v/>
      </c>
      <c r="R178" s="4" t="str">
        <f t="shared" si="78"/>
        <v/>
      </c>
      <c r="S178" s="4" t="str">
        <f t="shared" si="79"/>
        <v/>
      </c>
      <c r="T178" s="5">
        <f t="shared" si="80"/>
        <v>613</v>
      </c>
      <c r="U178" s="5">
        <f t="shared" si="81"/>
        <v>6.55</v>
      </c>
      <c r="V178" s="5">
        <f t="shared" si="82"/>
        <v>23</v>
      </c>
      <c r="W178" s="5">
        <f t="shared" si="83"/>
        <v>41.2</v>
      </c>
      <c r="X178" s="6" t="str">
        <f t="shared" si="84"/>
        <v/>
      </c>
      <c r="Y178" s="6" t="str">
        <f t="shared" si="85"/>
        <v/>
      </c>
      <c r="Z178" s="6" t="str">
        <f t="shared" si="86"/>
        <v/>
      </c>
      <c r="AA178" s="6" t="str">
        <f t="shared" si="87"/>
        <v/>
      </c>
      <c r="AB178" s="7" t="str">
        <f t="shared" si="88"/>
        <v/>
      </c>
      <c r="AC178" s="7" t="str">
        <f t="shared" si="89"/>
        <v/>
      </c>
      <c r="AD178" s="7" t="str">
        <f t="shared" si="90"/>
        <v/>
      </c>
      <c r="AE178" s="7" t="str">
        <f t="shared" si="91"/>
        <v/>
      </c>
      <c r="AF178" s="48" t="str">
        <f t="shared" si="98"/>
        <v/>
      </c>
      <c r="AG178" s="48" t="str">
        <f t="shared" si="92"/>
        <v/>
      </c>
      <c r="AH178" s="48" t="str">
        <f t="shared" si="93"/>
        <v/>
      </c>
      <c r="AI178" s="48" t="str">
        <f t="shared" si="94"/>
        <v/>
      </c>
      <c r="AJ178" s="49" t="str">
        <f t="shared" si="99"/>
        <v/>
      </c>
      <c r="AK178" s="49" t="str">
        <f t="shared" si="95"/>
        <v/>
      </c>
      <c r="AL178" s="49" t="str">
        <f t="shared" si="96"/>
        <v/>
      </c>
      <c r="AM178" s="49" t="str">
        <f t="shared" si="97"/>
        <v/>
      </c>
      <c r="BB178" s="8"/>
      <c r="BC178" s="8"/>
      <c r="BD178" s="8"/>
    </row>
    <row r="179" spans="1:56" ht="12.75" thickBot="1" x14ac:dyDescent="0.25">
      <c r="A179" s="82">
        <v>40316</v>
      </c>
      <c r="B179" s="81" t="s">
        <v>13</v>
      </c>
      <c r="C179" s="81" t="s">
        <v>14</v>
      </c>
      <c r="D179" s="81">
        <v>756</v>
      </c>
      <c r="E179" s="81">
        <v>12.22</v>
      </c>
      <c r="F179" s="81">
        <v>17.2</v>
      </c>
      <c r="G179" s="81">
        <v>15.7</v>
      </c>
      <c r="H179" s="67">
        <f t="shared" si="71"/>
        <v>1</v>
      </c>
      <c r="I179" s="67">
        <f t="shared" si="72"/>
        <v>5</v>
      </c>
      <c r="J179" s="67">
        <f t="shared" si="73"/>
        <v>2010</v>
      </c>
      <c r="K179" s="2" t="str">
        <f t="shared" si="68"/>
        <v>Spring</v>
      </c>
      <c r="L179" s="3" t="str">
        <f t="shared" si="69"/>
        <v/>
      </c>
      <c r="M179" s="3" t="str">
        <f t="shared" si="70"/>
        <v/>
      </c>
      <c r="N179" s="3" t="str">
        <f t="shared" si="74"/>
        <v/>
      </c>
      <c r="O179" s="3" t="str">
        <f t="shared" si="75"/>
        <v/>
      </c>
      <c r="P179" s="4" t="str">
        <f t="shared" si="76"/>
        <v/>
      </c>
      <c r="Q179" s="4" t="str">
        <f t="shared" si="77"/>
        <v/>
      </c>
      <c r="R179" s="4" t="str">
        <f t="shared" si="78"/>
        <v/>
      </c>
      <c r="S179" s="4" t="str">
        <f t="shared" si="79"/>
        <v/>
      </c>
      <c r="T179" s="5">
        <f t="shared" si="80"/>
        <v>756</v>
      </c>
      <c r="U179" s="5">
        <f t="shared" si="81"/>
        <v>12.22</v>
      </c>
      <c r="V179" s="5">
        <f t="shared" si="82"/>
        <v>17.2</v>
      </c>
      <c r="W179" s="5">
        <f t="shared" si="83"/>
        <v>15.7</v>
      </c>
      <c r="X179" s="6" t="str">
        <f t="shared" si="84"/>
        <v/>
      </c>
      <c r="Y179" s="6" t="str">
        <f t="shared" si="85"/>
        <v/>
      </c>
      <c r="Z179" s="6" t="str">
        <f t="shared" si="86"/>
        <v/>
      </c>
      <c r="AA179" s="6" t="str">
        <f t="shared" si="87"/>
        <v/>
      </c>
      <c r="AB179" s="7" t="str">
        <f t="shared" si="88"/>
        <v/>
      </c>
      <c r="AC179" s="7" t="str">
        <f t="shared" si="89"/>
        <v/>
      </c>
      <c r="AD179" s="7" t="str">
        <f t="shared" si="90"/>
        <v/>
      </c>
      <c r="AE179" s="7" t="str">
        <f t="shared" si="91"/>
        <v/>
      </c>
      <c r="AF179" s="48" t="str">
        <f t="shared" si="98"/>
        <v/>
      </c>
      <c r="AG179" s="48" t="str">
        <f t="shared" si="92"/>
        <v/>
      </c>
      <c r="AH179" s="48" t="str">
        <f t="shared" si="93"/>
        <v/>
      </c>
      <c r="AI179" s="48" t="str">
        <f t="shared" si="94"/>
        <v/>
      </c>
      <c r="AJ179" s="49" t="str">
        <f t="shared" si="99"/>
        <v/>
      </c>
      <c r="AK179" s="49" t="str">
        <f t="shared" si="95"/>
        <v/>
      </c>
      <c r="AL179" s="49" t="str">
        <f t="shared" si="96"/>
        <v/>
      </c>
      <c r="AM179" s="49" t="str">
        <f t="shared" si="97"/>
        <v/>
      </c>
      <c r="BB179" s="8"/>
      <c r="BC179" s="8"/>
      <c r="BD179" s="8"/>
    </row>
    <row r="180" spans="1:56" ht="12.75" thickBot="1" x14ac:dyDescent="0.25">
      <c r="A180" s="82">
        <v>40016</v>
      </c>
      <c r="B180" s="81" t="s">
        <v>13</v>
      </c>
      <c r="C180" s="81" t="s">
        <v>14</v>
      </c>
      <c r="D180" s="81">
        <v>951</v>
      </c>
      <c r="E180" s="81">
        <v>7.61</v>
      </c>
      <c r="F180" s="81">
        <v>16.600000000000001</v>
      </c>
      <c r="G180" s="81">
        <v>0.85</v>
      </c>
      <c r="H180" s="67">
        <f t="shared" si="71"/>
        <v>1</v>
      </c>
      <c r="I180" s="67">
        <f t="shared" si="72"/>
        <v>7</v>
      </c>
      <c r="J180" s="67">
        <f t="shared" si="73"/>
        <v>2009</v>
      </c>
      <c r="K180" s="2" t="str">
        <f t="shared" si="68"/>
        <v>Summer</v>
      </c>
      <c r="L180" s="3" t="str">
        <f t="shared" si="69"/>
        <v/>
      </c>
      <c r="M180" s="3" t="str">
        <f t="shared" si="70"/>
        <v/>
      </c>
      <c r="N180" s="3" t="str">
        <f t="shared" si="74"/>
        <v/>
      </c>
      <c r="O180" s="3" t="str">
        <f t="shared" si="75"/>
        <v/>
      </c>
      <c r="P180" s="4" t="str">
        <f t="shared" si="76"/>
        <v/>
      </c>
      <c r="Q180" s="4" t="str">
        <f t="shared" si="77"/>
        <v/>
      </c>
      <c r="R180" s="4" t="str">
        <f t="shared" si="78"/>
        <v/>
      </c>
      <c r="S180" s="4" t="str">
        <f t="shared" si="79"/>
        <v/>
      </c>
      <c r="T180" s="5">
        <f t="shared" si="80"/>
        <v>951</v>
      </c>
      <c r="U180" s="5">
        <f t="shared" si="81"/>
        <v>7.61</v>
      </c>
      <c r="V180" s="5">
        <f t="shared" si="82"/>
        <v>16.600000000000001</v>
      </c>
      <c r="W180" s="5">
        <f t="shared" si="83"/>
        <v>0.85</v>
      </c>
      <c r="X180" s="6" t="str">
        <f t="shared" si="84"/>
        <v/>
      </c>
      <c r="Y180" s="6" t="str">
        <f t="shared" si="85"/>
        <v/>
      </c>
      <c r="Z180" s="6" t="str">
        <f t="shared" si="86"/>
        <v/>
      </c>
      <c r="AA180" s="6" t="str">
        <f t="shared" si="87"/>
        <v/>
      </c>
      <c r="AB180" s="7" t="str">
        <f t="shared" si="88"/>
        <v/>
      </c>
      <c r="AC180" s="7" t="str">
        <f t="shared" si="89"/>
        <v/>
      </c>
      <c r="AD180" s="7" t="str">
        <f t="shared" si="90"/>
        <v/>
      </c>
      <c r="AE180" s="7" t="str">
        <f t="shared" si="91"/>
        <v/>
      </c>
      <c r="AF180" s="48" t="str">
        <f t="shared" si="98"/>
        <v/>
      </c>
      <c r="AG180" s="48" t="str">
        <f t="shared" si="92"/>
        <v/>
      </c>
      <c r="AH180" s="48" t="str">
        <f t="shared" si="93"/>
        <v/>
      </c>
      <c r="AI180" s="48" t="str">
        <f t="shared" si="94"/>
        <v/>
      </c>
      <c r="AJ180" s="49" t="str">
        <f t="shared" si="99"/>
        <v/>
      </c>
      <c r="AK180" s="49" t="str">
        <f t="shared" si="95"/>
        <v/>
      </c>
      <c r="AL180" s="49" t="str">
        <f t="shared" si="96"/>
        <v/>
      </c>
      <c r="AM180" s="49" t="str">
        <f t="shared" si="97"/>
        <v/>
      </c>
      <c r="BB180" s="8"/>
      <c r="BC180" s="8"/>
      <c r="BD180" s="8"/>
    </row>
    <row r="181" spans="1:56" ht="12.75" thickBot="1" x14ac:dyDescent="0.25">
      <c r="A181" s="82">
        <v>39945</v>
      </c>
      <c r="B181" s="81" t="s">
        <v>13</v>
      </c>
      <c r="C181" s="81" t="s">
        <v>14</v>
      </c>
      <c r="D181" s="81">
        <v>817</v>
      </c>
      <c r="E181" s="81">
        <v>1.06</v>
      </c>
      <c r="F181" s="81">
        <v>16.100000000000001</v>
      </c>
      <c r="G181" s="81" t="s">
        <v>77</v>
      </c>
      <c r="H181" s="67">
        <f t="shared" si="71"/>
        <v>1</v>
      </c>
      <c r="I181" s="67">
        <f t="shared" si="72"/>
        <v>5</v>
      </c>
      <c r="J181" s="67">
        <f t="shared" si="73"/>
        <v>2009</v>
      </c>
      <c r="K181" s="2" t="str">
        <f t="shared" si="68"/>
        <v>Spring</v>
      </c>
      <c r="L181" s="3" t="str">
        <f t="shared" si="69"/>
        <v/>
      </c>
      <c r="M181" s="3" t="str">
        <f t="shared" si="70"/>
        <v/>
      </c>
      <c r="N181" s="3" t="str">
        <f t="shared" si="74"/>
        <v/>
      </c>
      <c r="O181" s="3" t="str">
        <f t="shared" si="75"/>
        <v/>
      </c>
      <c r="P181" s="4" t="str">
        <f t="shared" si="76"/>
        <v/>
      </c>
      <c r="Q181" s="4" t="str">
        <f t="shared" si="77"/>
        <v/>
      </c>
      <c r="R181" s="4" t="str">
        <f t="shared" si="78"/>
        <v/>
      </c>
      <c r="S181" s="4" t="str">
        <f t="shared" si="79"/>
        <v/>
      </c>
      <c r="T181" s="5">
        <f t="shared" si="80"/>
        <v>817</v>
      </c>
      <c r="U181" s="5">
        <f t="shared" si="81"/>
        <v>1.06</v>
      </c>
      <c r="V181" s="5">
        <f t="shared" si="82"/>
        <v>16.100000000000001</v>
      </c>
      <c r="W181" s="5" t="str">
        <f t="shared" si="83"/>
        <v>AD</v>
      </c>
      <c r="X181" s="6" t="str">
        <f t="shared" si="84"/>
        <v/>
      </c>
      <c r="Y181" s="6" t="str">
        <f t="shared" si="85"/>
        <v/>
      </c>
      <c r="Z181" s="6" t="str">
        <f t="shared" si="86"/>
        <v/>
      </c>
      <c r="AA181" s="6" t="str">
        <f t="shared" si="87"/>
        <v/>
      </c>
      <c r="AB181" s="7" t="str">
        <f t="shared" si="88"/>
        <v/>
      </c>
      <c r="AC181" s="7" t="str">
        <f t="shared" si="89"/>
        <v/>
      </c>
      <c r="AD181" s="7" t="str">
        <f t="shared" si="90"/>
        <v/>
      </c>
      <c r="AE181" s="7" t="str">
        <f t="shared" si="91"/>
        <v/>
      </c>
      <c r="AF181" s="48" t="str">
        <f t="shared" si="98"/>
        <v/>
      </c>
      <c r="AG181" s="48" t="str">
        <f t="shared" si="92"/>
        <v/>
      </c>
      <c r="AH181" s="48" t="str">
        <f t="shared" si="93"/>
        <v/>
      </c>
      <c r="AI181" s="48" t="str">
        <f t="shared" si="94"/>
        <v/>
      </c>
      <c r="AJ181" s="49" t="str">
        <f t="shared" si="99"/>
        <v/>
      </c>
      <c r="AK181" s="49" t="str">
        <f t="shared" si="95"/>
        <v/>
      </c>
      <c r="AL181" s="49" t="str">
        <f t="shared" si="96"/>
        <v/>
      </c>
      <c r="AM181" s="49" t="str">
        <f t="shared" si="97"/>
        <v/>
      </c>
      <c r="BB181" s="8"/>
      <c r="BC181" s="8"/>
      <c r="BD181" s="8"/>
    </row>
    <row r="182" spans="1:56" ht="12.75" thickBot="1" x14ac:dyDescent="0.25">
      <c r="A182" s="82">
        <v>39715</v>
      </c>
      <c r="B182" s="81" t="s">
        <v>13</v>
      </c>
      <c r="C182" s="81" t="s">
        <v>14</v>
      </c>
      <c r="D182" s="81">
        <v>923</v>
      </c>
      <c r="E182" s="81">
        <v>9.33</v>
      </c>
      <c r="F182" s="81">
        <v>18.3</v>
      </c>
      <c r="G182" s="81">
        <v>0.37</v>
      </c>
      <c r="H182" s="67">
        <f t="shared" si="71"/>
        <v>1</v>
      </c>
      <c r="I182" s="67">
        <f t="shared" si="72"/>
        <v>9</v>
      </c>
      <c r="J182" s="67">
        <f t="shared" si="73"/>
        <v>2008</v>
      </c>
      <c r="K182" s="2" t="str">
        <f t="shared" si="68"/>
        <v>Fall</v>
      </c>
      <c r="L182" s="3" t="str">
        <f t="shared" si="69"/>
        <v/>
      </c>
      <c r="M182" s="3" t="str">
        <f t="shared" si="70"/>
        <v/>
      </c>
      <c r="N182" s="3" t="str">
        <f t="shared" si="74"/>
        <v/>
      </c>
      <c r="O182" s="3" t="str">
        <f t="shared" si="75"/>
        <v/>
      </c>
      <c r="P182" s="4" t="str">
        <f t="shared" si="76"/>
        <v/>
      </c>
      <c r="Q182" s="4" t="str">
        <f t="shared" si="77"/>
        <v/>
      </c>
      <c r="R182" s="4" t="str">
        <f t="shared" si="78"/>
        <v/>
      </c>
      <c r="S182" s="4" t="str">
        <f t="shared" si="79"/>
        <v/>
      </c>
      <c r="T182" s="5">
        <f t="shared" si="80"/>
        <v>923</v>
      </c>
      <c r="U182" s="5">
        <f t="shared" si="81"/>
        <v>9.33</v>
      </c>
      <c r="V182" s="5">
        <f t="shared" si="82"/>
        <v>18.3</v>
      </c>
      <c r="W182" s="5">
        <f t="shared" si="83"/>
        <v>0.37</v>
      </c>
      <c r="X182" s="6" t="str">
        <f t="shared" si="84"/>
        <v/>
      </c>
      <c r="Y182" s="6" t="str">
        <f t="shared" si="85"/>
        <v/>
      </c>
      <c r="Z182" s="6" t="str">
        <f t="shared" si="86"/>
        <v/>
      </c>
      <c r="AA182" s="6" t="str">
        <f t="shared" si="87"/>
        <v/>
      </c>
      <c r="AB182" s="7" t="str">
        <f t="shared" si="88"/>
        <v/>
      </c>
      <c r="AC182" s="7" t="str">
        <f t="shared" si="89"/>
        <v/>
      </c>
      <c r="AD182" s="7" t="str">
        <f t="shared" si="90"/>
        <v/>
      </c>
      <c r="AE182" s="7" t="str">
        <f t="shared" si="91"/>
        <v/>
      </c>
      <c r="AF182" s="48" t="str">
        <f t="shared" si="98"/>
        <v/>
      </c>
      <c r="AG182" s="48" t="str">
        <f t="shared" si="92"/>
        <v/>
      </c>
      <c r="AH182" s="48" t="str">
        <f t="shared" si="93"/>
        <v/>
      </c>
      <c r="AI182" s="48" t="str">
        <f t="shared" si="94"/>
        <v/>
      </c>
      <c r="AJ182" s="49" t="str">
        <f t="shared" si="99"/>
        <v/>
      </c>
      <c r="AK182" s="49" t="str">
        <f t="shared" si="95"/>
        <v/>
      </c>
      <c r="AL182" s="49" t="str">
        <f t="shared" si="96"/>
        <v/>
      </c>
      <c r="AM182" s="49" t="str">
        <f t="shared" si="97"/>
        <v/>
      </c>
      <c r="BB182" s="8"/>
      <c r="BC182" s="8"/>
      <c r="BD182" s="8"/>
    </row>
    <row r="183" spans="1:56" ht="12.75" thickBot="1" x14ac:dyDescent="0.25">
      <c r="A183" s="82">
        <v>39645</v>
      </c>
      <c r="B183" s="81" t="s">
        <v>13</v>
      </c>
      <c r="C183" s="81" t="s">
        <v>14</v>
      </c>
      <c r="D183" s="81">
        <v>752</v>
      </c>
      <c r="E183" s="81">
        <v>8.4700000000000006</v>
      </c>
      <c r="F183" s="81">
        <v>18.5</v>
      </c>
      <c r="G183" s="81">
        <v>3.61</v>
      </c>
      <c r="H183" s="67">
        <f t="shared" si="71"/>
        <v>1</v>
      </c>
      <c r="I183" s="67">
        <f t="shared" si="72"/>
        <v>7</v>
      </c>
      <c r="J183" s="67">
        <f t="shared" si="73"/>
        <v>2008</v>
      </c>
      <c r="K183" s="2" t="str">
        <f t="shared" si="68"/>
        <v>Summer</v>
      </c>
      <c r="L183" s="3" t="str">
        <f t="shared" si="69"/>
        <v/>
      </c>
      <c r="M183" s="3" t="str">
        <f t="shared" si="70"/>
        <v/>
      </c>
      <c r="N183" s="3" t="str">
        <f t="shared" si="74"/>
        <v/>
      </c>
      <c r="O183" s="3" t="str">
        <f t="shared" si="75"/>
        <v/>
      </c>
      <c r="P183" s="4" t="str">
        <f t="shared" si="76"/>
        <v/>
      </c>
      <c r="Q183" s="4" t="str">
        <f t="shared" si="77"/>
        <v/>
      </c>
      <c r="R183" s="4" t="str">
        <f t="shared" si="78"/>
        <v/>
      </c>
      <c r="S183" s="4" t="str">
        <f t="shared" si="79"/>
        <v/>
      </c>
      <c r="T183" s="5">
        <f t="shared" si="80"/>
        <v>752</v>
      </c>
      <c r="U183" s="5">
        <f t="shared" si="81"/>
        <v>8.4700000000000006</v>
      </c>
      <c r="V183" s="5">
        <f t="shared" si="82"/>
        <v>18.5</v>
      </c>
      <c r="W183" s="5">
        <f t="shared" si="83"/>
        <v>3.61</v>
      </c>
      <c r="X183" s="6" t="str">
        <f t="shared" si="84"/>
        <v/>
      </c>
      <c r="Y183" s="6" t="str">
        <f t="shared" si="85"/>
        <v/>
      </c>
      <c r="Z183" s="6" t="str">
        <f t="shared" si="86"/>
        <v/>
      </c>
      <c r="AA183" s="6" t="str">
        <f t="shared" si="87"/>
        <v/>
      </c>
      <c r="AB183" s="7" t="str">
        <f t="shared" si="88"/>
        <v/>
      </c>
      <c r="AC183" s="7" t="str">
        <f t="shared" si="89"/>
        <v/>
      </c>
      <c r="AD183" s="7" t="str">
        <f t="shared" si="90"/>
        <v/>
      </c>
      <c r="AE183" s="7" t="str">
        <f t="shared" si="91"/>
        <v/>
      </c>
      <c r="AF183" s="48" t="str">
        <f t="shared" si="98"/>
        <v/>
      </c>
      <c r="AG183" s="48" t="str">
        <f t="shared" si="92"/>
        <v/>
      </c>
      <c r="AH183" s="48" t="str">
        <f t="shared" si="93"/>
        <v/>
      </c>
      <c r="AI183" s="48" t="str">
        <f t="shared" si="94"/>
        <v/>
      </c>
      <c r="AJ183" s="49" t="str">
        <f t="shared" si="99"/>
        <v/>
      </c>
      <c r="AK183" s="49" t="str">
        <f t="shared" si="95"/>
        <v/>
      </c>
      <c r="AL183" s="49" t="str">
        <f t="shared" si="96"/>
        <v/>
      </c>
      <c r="AM183" s="49" t="str">
        <f t="shared" si="97"/>
        <v/>
      </c>
      <c r="BB183" s="8"/>
      <c r="BC183" s="8"/>
      <c r="BD183" s="8"/>
    </row>
    <row r="184" spans="1:56" ht="12.75" thickBot="1" x14ac:dyDescent="0.25">
      <c r="A184" s="82">
        <v>39569</v>
      </c>
      <c r="B184" s="81" t="s">
        <v>13</v>
      </c>
      <c r="C184" s="81" t="s">
        <v>14</v>
      </c>
      <c r="D184" s="81">
        <v>743</v>
      </c>
      <c r="E184" s="81">
        <v>15.34</v>
      </c>
      <c r="F184" s="81">
        <v>13.3</v>
      </c>
      <c r="G184" s="81">
        <v>14.1</v>
      </c>
      <c r="H184" s="67">
        <f t="shared" si="71"/>
        <v>1</v>
      </c>
      <c r="I184" s="67">
        <f t="shared" si="72"/>
        <v>5</v>
      </c>
      <c r="J184" s="67">
        <f t="shared" si="73"/>
        <v>2008</v>
      </c>
      <c r="K184" s="2" t="str">
        <f t="shared" si="68"/>
        <v>Spring</v>
      </c>
      <c r="L184" s="3" t="str">
        <f t="shared" si="69"/>
        <v/>
      </c>
      <c r="M184" s="3" t="str">
        <f t="shared" si="70"/>
        <v/>
      </c>
      <c r="N184" s="3" t="str">
        <f t="shared" si="74"/>
        <v/>
      </c>
      <c r="O184" s="3" t="str">
        <f t="shared" si="75"/>
        <v/>
      </c>
      <c r="P184" s="4" t="str">
        <f t="shared" si="76"/>
        <v/>
      </c>
      <c r="Q184" s="4" t="str">
        <f t="shared" si="77"/>
        <v/>
      </c>
      <c r="R184" s="4" t="str">
        <f t="shared" si="78"/>
        <v/>
      </c>
      <c r="S184" s="4" t="str">
        <f t="shared" si="79"/>
        <v/>
      </c>
      <c r="T184" s="5">
        <f t="shared" si="80"/>
        <v>743</v>
      </c>
      <c r="U184" s="5">
        <f t="shared" si="81"/>
        <v>15.34</v>
      </c>
      <c r="V184" s="5">
        <f t="shared" si="82"/>
        <v>13.3</v>
      </c>
      <c r="W184" s="5">
        <f t="shared" si="83"/>
        <v>14.1</v>
      </c>
      <c r="X184" s="6" t="str">
        <f t="shared" si="84"/>
        <v/>
      </c>
      <c r="Y184" s="6" t="str">
        <f t="shared" si="85"/>
        <v/>
      </c>
      <c r="Z184" s="6" t="str">
        <f t="shared" si="86"/>
        <v/>
      </c>
      <c r="AA184" s="6" t="str">
        <f t="shared" si="87"/>
        <v/>
      </c>
      <c r="AB184" s="7" t="str">
        <f t="shared" si="88"/>
        <v/>
      </c>
      <c r="AC184" s="7" t="str">
        <f t="shared" si="89"/>
        <v/>
      </c>
      <c r="AD184" s="7" t="str">
        <f t="shared" si="90"/>
        <v/>
      </c>
      <c r="AE184" s="7" t="str">
        <f t="shared" si="91"/>
        <v/>
      </c>
      <c r="AF184" s="48" t="str">
        <f t="shared" si="98"/>
        <v/>
      </c>
      <c r="AG184" s="48" t="str">
        <f t="shared" si="92"/>
        <v/>
      </c>
      <c r="AH184" s="48" t="str">
        <f t="shared" si="93"/>
        <v/>
      </c>
      <c r="AI184" s="48" t="str">
        <f t="shared" si="94"/>
        <v/>
      </c>
      <c r="AJ184" s="49" t="str">
        <f t="shared" si="99"/>
        <v/>
      </c>
      <c r="AK184" s="49" t="str">
        <f t="shared" si="95"/>
        <v/>
      </c>
      <c r="AL184" s="49" t="str">
        <f t="shared" si="96"/>
        <v/>
      </c>
      <c r="AM184" s="49" t="str">
        <f t="shared" si="97"/>
        <v/>
      </c>
      <c r="BB184" s="8"/>
      <c r="BC184" s="8"/>
      <c r="BD184" s="8"/>
    </row>
    <row r="185" spans="1:56" ht="12.75" thickBot="1" x14ac:dyDescent="0.25">
      <c r="A185" s="82">
        <v>39340</v>
      </c>
      <c r="B185" s="81" t="s">
        <v>13</v>
      </c>
      <c r="C185" s="81" t="s">
        <v>14</v>
      </c>
      <c r="D185" s="81">
        <v>917</v>
      </c>
      <c r="E185" s="81" t="s">
        <v>3</v>
      </c>
      <c r="F185" s="81">
        <v>9.1</v>
      </c>
      <c r="G185" s="81">
        <v>0.87</v>
      </c>
      <c r="H185" s="67">
        <f t="shared" si="71"/>
        <v>1</v>
      </c>
      <c r="I185" s="67">
        <f t="shared" si="72"/>
        <v>9</v>
      </c>
      <c r="J185" s="67">
        <f t="shared" si="73"/>
        <v>2007</v>
      </c>
      <c r="K185" s="2" t="str">
        <f t="shared" si="68"/>
        <v>Fall</v>
      </c>
      <c r="L185" s="3" t="str">
        <f t="shared" si="69"/>
        <v/>
      </c>
      <c r="M185" s="3" t="str">
        <f t="shared" si="70"/>
        <v/>
      </c>
      <c r="N185" s="3" t="str">
        <f t="shared" si="74"/>
        <v/>
      </c>
      <c r="O185" s="3" t="str">
        <f t="shared" si="75"/>
        <v/>
      </c>
      <c r="P185" s="4" t="str">
        <f t="shared" si="76"/>
        <v/>
      </c>
      <c r="Q185" s="4" t="str">
        <f t="shared" si="77"/>
        <v/>
      </c>
      <c r="R185" s="4" t="str">
        <f t="shared" si="78"/>
        <v/>
      </c>
      <c r="S185" s="4" t="str">
        <f t="shared" si="79"/>
        <v/>
      </c>
      <c r="T185" s="5">
        <f t="shared" si="80"/>
        <v>917</v>
      </c>
      <c r="U185" s="5" t="str">
        <f t="shared" si="81"/>
        <v>ns</v>
      </c>
      <c r="V185" s="5">
        <f t="shared" si="82"/>
        <v>9.1</v>
      </c>
      <c r="W185" s="5">
        <f t="shared" si="83"/>
        <v>0.87</v>
      </c>
      <c r="X185" s="6" t="str">
        <f t="shared" si="84"/>
        <v/>
      </c>
      <c r="Y185" s="6" t="str">
        <f t="shared" si="85"/>
        <v/>
      </c>
      <c r="Z185" s="6" t="str">
        <f t="shared" si="86"/>
        <v/>
      </c>
      <c r="AA185" s="6" t="str">
        <f t="shared" si="87"/>
        <v/>
      </c>
      <c r="AB185" s="7" t="str">
        <f t="shared" si="88"/>
        <v/>
      </c>
      <c r="AC185" s="7" t="str">
        <f t="shared" si="89"/>
        <v/>
      </c>
      <c r="AD185" s="7" t="str">
        <f t="shared" si="90"/>
        <v/>
      </c>
      <c r="AE185" s="7" t="str">
        <f t="shared" si="91"/>
        <v/>
      </c>
      <c r="AF185" s="48" t="str">
        <f t="shared" si="98"/>
        <v/>
      </c>
      <c r="AG185" s="48" t="str">
        <f t="shared" si="92"/>
        <v/>
      </c>
      <c r="AH185" s="48" t="str">
        <f t="shared" si="93"/>
        <v/>
      </c>
      <c r="AI185" s="48" t="str">
        <f t="shared" si="94"/>
        <v/>
      </c>
      <c r="AJ185" s="49" t="str">
        <f t="shared" si="99"/>
        <v/>
      </c>
      <c r="AK185" s="49" t="str">
        <f t="shared" si="95"/>
        <v/>
      </c>
      <c r="AL185" s="49" t="str">
        <f t="shared" si="96"/>
        <v/>
      </c>
      <c r="AM185" s="49" t="str">
        <f t="shared" si="97"/>
        <v/>
      </c>
      <c r="BB185" s="8"/>
      <c r="BC185" s="8"/>
      <c r="BD185" s="8"/>
    </row>
    <row r="186" spans="1:56" ht="12.75" thickBot="1" x14ac:dyDescent="0.25">
      <c r="A186" s="82">
        <v>39296</v>
      </c>
      <c r="B186" s="81" t="s">
        <v>13</v>
      </c>
      <c r="C186" s="81" t="s">
        <v>14</v>
      </c>
      <c r="D186" s="81">
        <v>765</v>
      </c>
      <c r="E186" s="81">
        <v>5.49</v>
      </c>
      <c r="F186" s="81">
        <v>22.3</v>
      </c>
      <c r="G186" s="81">
        <v>0.75</v>
      </c>
      <c r="H186" s="67">
        <f t="shared" si="71"/>
        <v>1</v>
      </c>
      <c r="I186" s="67">
        <f t="shared" si="72"/>
        <v>8</v>
      </c>
      <c r="J186" s="67">
        <f t="shared" si="73"/>
        <v>2007</v>
      </c>
      <c r="K186" s="2" t="str">
        <f t="shared" si="68"/>
        <v>Summer</v>
      </c>
      <c r="L186" s="3" t="str">
        <f t="shared" si="69"/>
        <v/>
      </c>
      <c r="M186" s="3" t="str">
        <f t="shared" si="70"/>
        <v/>
      </c>
      <c r="N186" s="3" t="str">
        <f t="shared" si="74"/>
        <v/>
      </c>
      <c r="O186" s="3" t="str">
        <f t="shared" si="75"/>
        <v/>
      </c>
      <c r="P186" s="4" t="str">
        <f t="shared" si="76"/>
        <v/>
      </c>
      <c r="Q186" s="4" t="str">
        <f t="shared" si="77"/>
        <v/>
      </c>
      <c r="R186" s="4" t="str">
        <f t="shared" si="78"/>
        <v/>
      </c>
      <c r="S186" s="4" t="str">
        <f t="shared" si="79"/>
        <v/>
      </c>
      <c r="T186" s="5">
        <f t="shared" si="80"/>
        <v>765</v>
      </c>
      <c r="U186" s="5">
        <f t="shared" si="81"/>
        <v>5.49</v>
      </c>
      <c r="V186" s="5">
        <f t="shared" si="82"/>
        <v>22.3</v>
      </c>
      <c r="W186" s="5">
        <f t="shared" si="83"/>
        <v>0.75</v>
      </c>
      <c r="X186" s="6" t="str">
        <f t="shared" si="84"/>
        <v/>
      </c>
      <c r="Y186" s="6" t="str">
        <f t="shared" si="85"/>
        <v/>
      </c>
      <c r="Z186" s="6" t="str">
        <f t="shared" si="86"/>
        <v/>
      </c>
      <c r="AA186" s="6" t="str">
        <f t="shared" si="87"/>
        <v/>
      </c>
      <c r="AB186" s="7" t="str">
        <f t="shared" si="88"/>
        <v/>
      </c>
      <c r="AC186" s="7" t="str">
        <f t="shared" si="89"/>
        <v/>
      </c>
      <c r="AD186" s="7" t="str">
        <f t="shared" si="90"/>
        <v/>
      </c>
      <c r="AE186" s="7" t="str">
        <f t="shared" si="91"/>
        <v/>
      </c>
      <c r="AF186" s="48" t="str">
        <f t="shared" si="98"/>
        <v/>
      </c>
      <c r="AG186" s="48" t="str">
        <f t="shared" si="92"/>
        <v/>
      </c>
      <c r="AH186" s="48" t="str">
        <f t="shared" si="93"/>
        <v/>
      </c>
      <c r="AI186" s="48" t="str">
        <f t="shared" si="94"/>
        <v/>
      </c>
      <c r="AJ186" s="49" t="str">
        <f t="shared" si="99"/>
        <v/>
      </c>
      <c r="AK186" s="49" t="str">
        <f t="shared" si="95"/>
        <v/>
      </c>
      <c r="AL186" s="49" t="str">
        <f t="shared" si="96"/>
        <v/>
      </c>
      <c r="AM186" s="49" t="str">
        <f t="shared" si="97"/>
        <v/>
      </c>
      <c r="BB186" s="8"/>
      <c r="BC186" s="8"/>
      <c r="BD186" s="8"/>
    </row>
    <row r="187" spans="1:56" ht="12.75" thickBot="1" x14ac:dyDescent="0.25">
      <c r="A187" s="82">
        <v>39210</v>
      </c>
      <c r="B187" s="81" t="s">
        <v>13</v>
      </c>
      <c r="C187" s="81" t="s">
        <v>14</v>
      </c>
      <c r="D187" s="81">
        <v>895</v>
      </c>
      <c r="E187" s="81">
        <v>6.17</v>
      </c>
      <c r="F187" s="81">
        <v>17.899999999999999</v>
      </c>
      <c r="G187" s="81">
        <v>5.7</v>
      </c>
      <c r="H187" s="67">
        <f t="shared" si="71"/>
        <v>1</v>
      </c>
      <c r="I187" s="67">
        <f t="shared" si="72"/>
        <v>5</v>
      </c>
      <c r="J187" s="67">
        <f t="shared" si="73"/>
        <v>2007</v>
      </c>
      <c r="K187" s="2" t="str">
        <f t="shared" si="68"/>
        <v>Spring</v>
      </c>
      <c r="L187" s="3" t="str">
        <f t="shared" si="69"/>
        <v/>
      </c>
      <c r="M187" s="3" t="str">
        <f t="shared" si="70"/>
        <v/>
      </c>
      <c r="N187" s="3" t="str">
        <f t="shared" si="74"/>
        <v/>
      </c>
      <c r="O187" s="3" t="str">
        <f t="shared" si="75"/>
        <v/>
      </c>
      <c r="P187" s="4" t="str">
        <f t="shared" si="76"/>
        <v/>
      </c>
      <c r="Q187" s="4" t="str">
        <f t="shared" si="77"/>
        <v/>
      </c>
      <c r="R187" s="4" t="str">
        <f t="shared" si="78"/>
        <v/>
      </c>
      <c r="S187" s="4" t="str">
        <f t="shared" si="79"/>
        <v/>
      </c>
      <c r="T187" s="5">
        <f t="shared" si="80"/>
        <v>895</v>
      </c>
      <c r="U187" s="5">
        <f t="shared" si="81"/>
        <v>6.17</v>
      </c>
      <c r="V187" s="5">
        <f t="shared" si="82"/>
        <v>17.899999999999999</v>
      </c>
      <c r="W187" s="5">
        <f t="shared" si="83"/>
        <v>5.7</v>
      </c>
      <c r="X187" s="6" t="str">
        <f t="shared" si="84"/>
        <v/>
      </c>
      <c r="Y187" s="6" t="str">
        <f t="shared" si="85"/>
        <v/>
      </c>
      <c r="Z187" s="6" t="str">
        <f t="shared" si="86"/>
        <v/>
      </c>
      <c r="AA187" s="6" t="str">
        <f t="shared" si="87"/>
        <v/>
      </c>
      <c r="AB187" s="7" t="str">
        <f t="shared" si="88"/>
        <v/>
      </c>
      <c r="AC187" s="7" t="str">
        <f t="shared" si="89"/>
        <v/>
      </c>
      <c r="AD187" s="7" t="str">
        <f t="shared" si="90"/>
        <v/>
      </c>
      <c r="AE187" s="7" t="str">
        <f t="shared" si="91"/>
        <v/>
      </c>
      <c r="AF187" s="48" t="str">
        <f t="shared" si="98"/>
        <v/>
      </c>
      <c r="AG187" s="48" t="str">
        <f t="shared" si="92"/>
        <v/>
      </c>
      <c r="AH187" s="48" t="str">
        <f t="shared" si="93"/>
        <v/>
      </c>
      <c r="AI187" s="48" t="str">
        <f t="shared" si="94"/>
        <v/>
      </c>
      <c r="AJ187" s="49" t="str">
        <f t="shared" si="99"/>
        <v/>
      </c>
      <c r="AK187" s="49" t="str">
        <f t="shared" si="95"/>
        <v/>
      </c>
      <c r="AL187" s="49" t="str">
        <f t="shared" si="96"/>
        <v/>
      </c>
      <c r="AM187" s="49" t="str">
        <f t="shared" si="97"/>
        <v/>
      </c>
      <c r="BB187" s="8"/>
      <c r="BC187" s="8"/>
      <c r="BD187" s="8"/>
    </row>
    <row r="188" spans="1:56" ht="12.75" thickBot="1" x14ac:dyDescent="0.25">
      <c r="A188" s="82">
        <v>38983</v>
      </c>
      <c r="B188" s="81" t="s">
        <v>13</v>
      </c>
      <c r="C188" s="81" t="s">
        <v>14</v>
      </c>
      <c r="D188" s="81">
        <v>1236</v>
      </c>
      <c r="E188" s="81">
        <v>8.6999999999999993</v>
      </c>
      <c r="F188" s="81">
        <v>12.7</v>
      </c>
      <c r="G188" s="81">
        <v>0.56000000000000005</v>
      </c>
      <c r="H188" s="67">
        <f t="shared" si="71"/>
        <v>1</v>
      </c>
      <c r="I188" s="67">
        <f t="shared" si="72"/>
        <v>9</v>
      </c>
      <c r="J188" s="67">
        <f t="shared" si="73"/>
        <v>2006</v>
      </c>
      <c r="K188" s="2" t="str">
        <f t="shared" si="68"/>
        <v>Fall</v>
      </c>
      <c r="L188" s="3" t="str">
        <f t="shared" si="69"/>
        <v/>
      </c>
      <c r="M188" s="3" t="str">
        <f t="shared" si="70"/>
        <v/>
      </c>
      <c r="N188" s="3" t="str">
        <f t="shared" si="74"/>
        <v/>
      </c>
      <c r="O188" s="3" t="str">
        <f t="shared" si="75"/>
        <v/>
      </c>
      <c r="P188" s="4" t="str">
        <f t="shared" si="76"/>
        <v/>
      </c>
      <c r="Q188" s="4" t="str">
        <f t="shared" si="77"/>
        <v/>
      </c>
      <c r="R188" s="4" t="str">
        <f t="shared" si="78"/>
        <v/>
      </c>
      <c r="S188" s="4" t="str">
        <f t="shared" si="79"/>
        <v/>
      </c>
      <c r="T188" s="5">
        <f t="shared" si="80"/>
        <v>1236</v>
      </c>
      <c r="U188" s="5">
        <f t="shared" si="81"/>
        <v>8.6999999999999993</v>
      </c>
      <c r="V188" s="5">
        <f t="shared" si="82"/>
        <v>12.7</v>
      </c>
      <c r="W188" s="5">
        <f t="shared" si="83"/>
        <v>0.56000000000000005</v>
      </c>
      <c r="X188" s="6" t="str">
        <f t="shared" si="84"/>
        <v/>
      </c>
      <c r="Y188" s="6" t="str">
        <f t="shared" si="85"/>
        <v/>
      </c>
      <c r="Z188" s="6" t="str">
        <f t="shared" si="86"/>
        <v/>
      </c>
      <c r="AA188" s="6" t="str">
        <f t="shared" si="87"/>
        <v/>
      </c>
      <c r="AB188" s="7" t="str">
        <f t="shared" si="88"/>
        <v/>
      </c>
      <c r="AC188" s="7" t="str">
        <f t="shared" si="89"/>
        <v/>
      </c>
      <c r="AD188" s="7" t="str">
        <f t="shared" si="90"/>
        <v/>
      </c>
      <c r="AE188" s="7" t="str">
        <f t="shared" si="91"/>
        <v/>
      </c>
      <c r="AF188" s="48" t="str">
        <f t="shared" si="98"/>
        <v/>
      </c>
      <c r="AG188" s="48" t="str">
        <f t="shared" si="92"/>
        <v/>
      </c>
      <c r="AH188" s="48" t="str">
        <f t="shared" si="93"/>
        <v/>
      </c>
      <c r="AI188" s="48" t="str">
        <f t="shared" si="94"/>
        <v/>
      </c>
      <c r="AJ188" s="49" t="str">
        <f t="shared" si="99"/>
        <v/>
      </c>
      <c r="AK188" s="49" t="str">
        <f t="shared" si="95"/>
        <v/>
      </c>
      <c r="AL188" s="49" t="str">
        <f t="shared" si="96"/>
        <v/>
      </c>
      <c r="AM188" s="49" t="str">
        <f t="shared" si="97"/>
        <v/>
      </c>
      <c r="BB188" s="8"/>
      <c r="BC188" s="8"/>
      <c r="BD188" s="8"/>
    </row>
    <row r="189" spans="1:56" ht="12.75" thickBot="1" x14ac:dyDescent="0.25">
      <c r="A189" s="82">
        <v>38909</v>
      </c>
      <c r="B189" s="81" t="s">
        <v>13</v>
      </c>
      <c r="C189" s="81" t="s">
        <v>14</v>
      </c>
      <c r="D189" s="81">
        <v>926</v>
      </c>
      <c r="E189" s="81">
        <v>9.4</v>
      </c>
      <c r="F189" s="81">
        <v>16.5</v>
      </c>
      <c r="G189" s="81">
        <v>0.95</v>
      </c>
      <c r="H189" s="67">
        <f t="shared" si="71"/>
        <v>1</v>
      </c>
      <c r="I189" s="67">
        <f t="shared" si="72"/>
        <v>7</v>
      </c>
      <c r="J189" s="67">
        <f t="shared" si="73"/>
        <v>2006</v>
      </c>
      <c r="K189" s="2" t="str">
        <f t="shared" si="68"/>
        <v>Summer</v>
      </c>
      <c r="L189" s="3" t="str">
        <f t="shared" si="69"/>
        <v/>
      </c>
      <c r="M189" s="3" t="str">
        <f t="shared" si="70"/>
        <v/>
      </c>
      <c r="N189" s="3" t="str">
        <f t="shared" si="74"/>
        <v/>
      </c>
      <c r="O189" s="3" t="str">
        <f t="shared" si="75"/>
        <v/>
      </c>
      <c r="P189" s="4" t="str">
        <f t="shared" si="76"/>
        <v/>
      </c>
      <c r="Q189" s="4" t="str">
        <f t="shared" si="77"/>
        <v/>
      </c>
      <c r="R189" s="4" t="str">
        <f t="shared" si="78"/>
        <v/>
      </c>
      <c r="S189" s="4" t="str">
        <f t="shared" si="79"/>
        <v/>
      </c>
      <c r="T189" s="5">
        <f t="shared" si="80"/>
        <v>926</v>
      </c>
      <c r="U189" s="5">
        <f t="shared" si="81"/>
        <v>9.4</v>
      </c>
      <c r="V189" s="5">
        <f t="shared" si="82"/>
        <v>16.5</v>
      </c>
      <c r="W189" s="5">
        <f t="shared" si="83"/>
        <v>0.95</v>
      </c>
      <c r="X189" s="6" t="str">
        <f t="shared" si="84"/>
        <v/>
      </c>
      <c r="Y189" s="6" t="str">
        <f t="shared" si="85"/>
        <v/>
      </c>
      <c r="Z189" s="6" t="str">
        <f t="shared" si="86"/>
        <v/>
      </c>
      <c r="AA189" s="6" t="str">
        <f t="shared" si="87"/>
        <v/>
      </c>
      <c r="AB189" s="7" t="str">
        <f t="shared" si="88"/>
        <v/>
      </c>
      <c r="AC189" s="7" t="str">
        <f t="shared" si="89"/>
        <v/>
      </c>
      <c r="AD189" s="7" t="str">
        <f t="shared" si="90"/>
        <v/>
      </c>
      <c r="AE189" s="7" t="str">
        <f t="shared" si="91"/>
        <v/>
      </c>
      <c r="AF189" s="48" t="str">
        <f t="shared" si="98"/>
        <v/>
      </c>
      <c r="AG189" s="48" t="str">
        <f t="shared" si="92"/>
        <v/>
      </c>
      <c r="AH189" s="48" t="str">
        <f t="shared" si="93"/>
        <v/>
      </c>
      <c r="AI189" s="48" t="str">
        <f t="shared" si="94"/>
        <v/>
      </c>
      <c r="AJ189" s="49" t="str">
        <f t="shared" si="99"/>
        <v/>
      </c>
      <c r="AK189" s="49" t="str">
        <f t="shared" si="95"/>
        <v/>
      </c>
      <c r="AL189" s="49" t="str">
        <f t="shared" si="96"/>
        <v/>
      </c>
      <c r="AM189" s="49" t="str">
        <f t="shared" si="97"/>
        <v/>
      </c>
      <c r="BB189" s="8"/>
      <c r="BC189" s="8"/>
      <c r="BD189" s="8"/>
    </row>
    <row r="190" spans="1:56" ht="12.75" thickBot="1" x14ac:dyDescent="0.25">
      <c r="A190" s="82">
        <v>38836</v>
      </c>
      <c r="B190" s="81" t="s">
        <v>13</v>
      </c>
      <c r="C190" s="81" t="s">
        <v>14</v>
      </c>
      <c r="D190" s="81">
        <v>946</v>
      </c>
      <c r="E190" s="81" t="s">
        <v>3</v>
      </c>
      <c r="F190" s="81" t="s">
        <v>3</v>
      </c>
      <c r="G190" s="81">
        <v>3.58</v>
      </c>
      <c r="H190" s="67">
        <f t="shared" si="71"/>
        <v>1</v>
      </c>
      <c r="I190" s="67">
        <f t="shared" si="72"/>
        <v>4</v>
      </c>
      <c r="J190" s="67">
        <f t="shared" si="73"/>
        <v>2006</v>
      </c>
      <c r="K190" s="2" t="str">
        <f t="shared" si="68"/>
        <v>Spring</v>
      </c>
      <c r="L190" s="3" t="str">
        <f t="shared" si="69"/>
        <v/>
      </c>
      <c r="M190" s="3" t="str">
        <f t="shared" si="70"/>
        <v/>
      </c>
      <c r="N190" s="3" t="str">
        <f t="shared" si="74"/>
        <v/>
      </c>
      <c r="O190" s="3" t="str">
        <f t="shared" si="75"/>
        <v/>
      </c>
      <c r="P190" s="4" t="str">
        <f t="shared" si="76"/>
        <v/>
      </c>
      <c r="Q190" s="4" t="str">
        <f t="shared" si="77"/>
        <v/>
      </c>
      <c r="R190" s="4" t="str">
        <f t="shared" si="78"/>
        <v/>
      </c>
      <c r="S190" s="4" t="str">
        <f t="shared" si="79"/>
        <v/>
      </c>
      <c r="T190" s="5">
        <f t="shared" si="80"/>
        <v>946</v>
      </c>
      <c r="U190" s="5" t="str">
        <f t="shared" si="81"/>
        <v>ns</v>
      </c>
      <c r="V190" s="5" t="str">
        <f t="shared" si="82"/>
        <v>ns</v>
      </c>
      <c r="W190" s="5">
        <f t="shared" si="83"/>
        <v>3.58</v>
      </c>
      <c r="X190" s="6" t="str">
        <f t="shared" si="84"/>
        <v/>
      </c>
      <c r="Y190" s="6" t="str">
        <f t="shared" si="85"/>
        <v/>
      </c>
      <c r="Z190" s="6" t="str">
        <f t="shared" si="86"/>
        <v/>
      </c>
      <c r="AA190" s="6" t="str">
        <f t="shared" si="87"/>
        <v/>
      </c>
      <c r="AB190" s="7" t="str">
        <f t="shared" si="88"/>
        <v/>
      </c>
      <c r="AC190" s="7" t="str">
        <f t="shared" si="89"/>
        <v/>
      </c>
      <c r="AD190" s="7" t="str">
        <f t="shared" si="90"/>
        <v/>
      </c>
      <c r="AE190" s="7" t="str">
        <f t="shared" si="91"/>
        <v/>
      </c>
      <c r="AF190" s="48" t="str">
        <f t="shared" si="98"/>
        <v/>
      </c>
      <c r="AG190" s="48" t="str">
        <f t="shared" si="92"/>
        <v/>
      </c>
      <c r="AH190" s="48" t="str">
        <f t="shared" si="93"/>
        <v/>
      </c>
      <c r="AI190" s="48" t="str">
        <f t="shared" si="94"/>
        <v/>
      </c>
      <c r="AJ190" s="49" t="str">
        <f t="shared" si="99"/>
        <v/>
      </c>
      <c r="AK190" s="49" t="str">
        <f t="shared" si="95"/>
        <v/>
      </c>
      <c r="AL190" s="49" t="str">
        <f t="shared" si="96"/>
        <v/>
      </c>
      <c r="AM190" s="49" t="str">
        <f t="shared" si="97"/>
        <v/>
      </c>
      <c r="BB190" s="8"/>
      <c r="BC190" s="8"/>
      <c r="BD190" s="8"/>
    </row>
    <row r="191" spans="1:56" ht="12.75" thickBot="1" x14ac:dyDescent="0.25">
      <c r="A191" s="82">
        <v>38619</v>
      </c>
      <c r="B191" s="81" t="s">
        <v>13</v>
      </c>
      <c r="C191" s="81" t="s">
        <v>14</v>
      </c>
      <c r="D191" s="81">
        <v>1006</v>
      </c>
      <c r="E191" s="81">
        <v>8.6</v>
      </c>
      <c r="F191" s="81">
        <v>13.3</v>
      </c>
      <c r="G191" s="81">
        <v>2.2000000000000002</v>
      </c>
      <c r="H191" s="67">
        <f t="shared" si="71"/>
        <v>1</v>
      </c>
      <c r="I191" s="67">
        <f t="shared" si="72"/>
        <v>9</v>
      </c>
      <c r="J191" s="67">
        <f t="shared" si="73"/>
        <v>2005</v>
      </c>
      <c r="K191" s="2" t="str">
        <f t="shared" si="68"/>
        <v>Fall</v>
      </c>
      <c r="L191" s="3" t="str">
        <f t="shared" si="69"/>
        <v/>
      </c>
      <c r="M191" s="3" t="str">
        <f t="shared" si="70"/>
        <v/>
      </c>
      <c r="N191" s="3" t="str">
        <f t="shared" si="74"/>
        <v/>
      </c>
      <c r="O191" s="3" t="str">
        <f t="shared" si="75"/>
        <v/>
      </c>
      <c r="P191" s="4" t="str">
        <f t="shared" si="76"/>
        <v/>
      </c>
      <c r="Q191" s="4" t="str">
        <f t="shared" si="77"/>
        <v/>
      </c>
      <c r="R191" s="4" t="str">
        <f t="shared" si="78"/>
        <v/>
      </c>
      <c r="S191" s="4" t="str">
        <f t="shared" si="79"/>
        <v/>
      </c>
      <c r="T191" s="5">
        <f t="shared" si="80"/>
        <v>1006</v>
      </c>
      <c r="U191" s="5">
        <f t="shared" si="81"/>
        <v>8.6</v>
      </c>
      <c r="V191" s="5">
        <f t="shared" si="82"/>
        <v>13.3</v>
      </c>
      <c r="W191" s="5">
        <f t="shared" si="83"/>
        <v>2.2000000000000002</v>
      </c>
      <c r="X191" s="6" t="str">
        <f t="shared" si="84"/>
        <v/>
      </c>
      <c r="Y191" s="6" t="str">
        <f t="shared" si="85"/>
        <v/>
      </c>
      <c r="Z191" s="6" t="str">
        <f t="shared" si="86"/>
        <v/>
      </c>
      <c r="AA191" s="6" t="str">
        <f t="shared" si="87"/>
        <v/>
      </c>
      <c r="AB191" s="7" t="str">
        <f t="shared" si="88"/>
        <v/>
      </c>
      <c r="AC191" s="7" t="str">
        <f t="shared" si="89"/>
        <v/>
      </c>
      <c r="AD191" s="7" t="str">
        <f t="shared" si="90"/>
        <v/>
      </c>
      <c r="AE191" s="7" t="str">
        <f t="shared" si="91"/>
        <v/>
      </c>
      <c r="AF191" s="48" t="str">
        <f t="shared" si="98"/>
        <v/>
      </c>
      <c r="AG191" s="48" t="str">
        <f t="shared" si="92"/>
        <v/>
      </c>
      <c r="AH191" s="48" t="str">
        <f t="shared" si="93"/>
        <v/>
      </c>
      <c r="AI191" s="48" t="str">
        <f t="shared" si="94"/>
        <v/>
      </c>
      <c r="AJ191" s="49" t="str">
        <f t="shared" si="99"/>
        <v/>
      </c>
      <c r="AK191" s="49" t="str">
        <f t="shared" si="95"/>
        <v/>
      </c>
      <c r="AL191" s="49" t="str">
        <f t="shared" si="96"/>
        <v/>
      </c>
      <c r="AM191" s="49" t="str">
        <f t="shared" si="97"/>
        <v/>
      </c>
      <c r="BB191" s="8"/>
      <c r="BC191" s="8"/>
      <c r="BD191" s="8"/>
    </row>
    <row r="192" spans="1:56" ht="12.75" thickBot="1" x14ac:dyDescent="0.25">
      <c r="A192" s="82">
        <v>38553</v>
      </c>
      <c r="B192" s="81" t="s">
        <v>13</v>
      </c>
      <c r="C192" s="81" t="s">
        <v>14</v>
      </c>
      <c r="D192" s="81">
        <v>884</v>
      </c>
      <c r="E192" s="81">
        <v>7.7</v>
      </c>
      <c r="F192" s="81">
        <v>21.1</v>
      </c>
      <c r="G192" s="81">
        <v>0.2</v>
      </c>
      <c r="H192" s="67">
        <f t="shared" si="71"/>
        <v>1</v>
      </c>
      <c r="I192" s="67">
        <f t="shared" si="72"/>
        <v>7</v>
      </c>
      <c r="J192" s="67">
        <f t="shared" si="73"/>
        <v>2005</v>
      </c>
      <c r="K192" s="2" t="str">
        <f t="shared" si="68"/>
        <v>Summer</v>
      </c>
      <c r="L192" s="3" t="str">
        <f t="shared" si="69"/>
        <v/>
      </c>
      <c r="M192" s="3" t="str">
        <f t="shared" si="70"/>
        <v/>
      </c>
      <c r="N192" s="3" t="str">
        <f t="shared" si="74"/>
        <v/>
      </c>
      <c r="O192" s="3" t="str">
        <f t="shared" si="75"/>
        <v/>
      </c>
      <c r="P192" s="4" t="str">
        <f t="shared" si="76"/>
        <v/>
      </c>
      <c r="Q192" s="4" t="str">
        <f t="shared" si="77"/>
        <v/>
      </c>
      <c r="R192" s="4" t="str">
        <f t="shared" si="78"/>
        <v/>
      </c>
      <c r="S192" s="4" t="str">
        <f t="shared" si="79"/>
        <v/>
      </c>
      <c r="T192" s="5">
        <f t="shared" si="80"/>
        <v>884</v>
      </c>
      <c r="U192" s="5">
        <f t="shared" si="81"/>
        <v>7.7</v>
      </c>
      <c r="V192" s="5">
        <f t="shared" si="82"/>
        <v>21.1</v>
      </c>
      <c r="W192" s="5">
        <f t="shared" si="83"/>
        <v>0.2</v>
      </c>
      <c r="X192" s="6" t="str">
        <f t="shared" si="84"/>
        <v/>
      </c>
      <c r="Y192" s="6" t="str">
        <f t="shared" si="85"/>
        <v/>
      </c>
      <c r="Z192" s="6" t="str">
        <f t="shared" si="86"/>
        <v/>
      </c>
      <c r="AA192" s="6" t="str">
        <f t="shared" si="87"/>
        <v/>
      </c>
      <c r="AB192" s="7" t="str">
        <f t="shared" si="88"/>
        <v/>
      </c>
      <c r="AC192" s="7" t="str">
        <f t="shared" si="89"/>
        <v/>
      </c>
      <c r="AD192" s="7" t="str">
        <f t="shared" si="90"/>
        <v/>
      </c>
      <c r="AE192" s="7" t="str">
        <f t="shared" si="91"/>
        <v/>
      </c>
      <c r="AF192" s="48" t="str">
        <f t="shared" si="98"/>
        <v/>
      </c>
      <c r="AG192" s="48" t="str">
        <f t="shared" si="92"/>
        <v/>
      </c>
      <c r="AH192" s="48" t="str">
        <f t="shared" si="93"/>
        <v/>
      </c>
      <c r="AI192" s="48" t="str">
        <f t="shared" si="94"/>
        <v/>
      </c>
      <c r="AJ192" s="49" t="str">
        <f t="shared" si="99"/>
        <v/>
      </c>
      <c r="AK192" s="49" t="str">
        <f t="shared" si="95"/>
        <v/>
      </c>
      <c r="AL192" s="49" t="str">
        <f t="shared" si="96"/>
        <v/>
      </c>
      <c r="AM192" s="49" t="str">
        <f t="shared" si="97"/>
        <v/>
      </c>
      <c r="BB192" s="8"/>
      <c r="BC192" s="8"/>
      <c r="BD192" s="8"/>
    </row>
    <row r="193" spans="1:56" ht="12.75" thickBot="1" x14ac:dyDescent="0.25">
      <c r="A193" s="82">
        <v>38493</v>
      </c>
      <c r="B193" s="81" t="s">
        <v>13</v>
      </c>
      <c r="C193" s="81" t="s">
        <v>14</v>
      </c>
      <c r="D193" s="81">
        <v>921.4</v>
      </c>
      <c r="E193" s="81" t="s">
        <v>24</v>
      </c>
      <c r="F193" s="81" t="s">
        <v>24</v>
      </c>
      <c r="G193" s="81">
        <v>2.34</v>
      </c>
      <c r="H193" s="67">
        <f t="shared" si="71"/>
        <v>1</v>
      </c>
      <c r="I193" s="67">
        <f t="shared" si="72"/>
        <v>5</v>
      </c>
      <c r="J193" s="67">
        <f t="shared" si="73"/>
        <v>2005</v>
      </c>
      <c r="K193" s="2" t="str">
        <f t="shared" si="68"/>
        <v>Spring</v>
      </c>
      <c r="L193" s="3" t="str">
        <f t="shared" si="69"/>
        <v/>
      </c>
      <c r="M193" s="3" t="str">
        <f t="shared" si="70"/>
        <v/>
      </c>
      <c r="N193" s="3" t="str">
        <f t="shared" si="74"/>
        <v/>
      </c>
      <c r="O193" s="3" t="str">
        <f t="shared" si="75"/>
        <v/>
      </c>
      <c r="P193" s="4" t="str">
        <f t="shared" si="76"/>
        <v/>
      </c>
      <c r="Q193" s="4" t="str">
        <f t="shared" si="77"/>
        <v/>
      </c>
      <c r="R193" s="4" t="str">
        <f t="shared" si="78"/>
        <v/>
      </c>
      <c r="S193" s="4" t="str">
        <f t="shared" si="79"/>
        <v/>
      </c>
      <c r="T193" s="5">
        <f t="shared" si="80"/>
        <v>921.4</v>
      </c>
      <c r="U193" s="5" t="str">
        <f t="shared" si="81"/>
        <v>NS</v>
      </c>
      <c r="V193" s="5" t="str">
        <f t="shared" si="82"/>
        <v>NS</v>
      </c>
      <c r="W193" s="5">
        <f t="shared" si="83"/>
        <v>2.34</v>
      </c>
      <c r="X193" s="6" t="str">
        <f t="shared" si="84"/>
        <v/>
      </c>
      <c r="Y193" s="6" t="str">
        <f t="shared" si="85"/>
        <v/>
      </c>
      <c r="Z193" s="6" t="str">
        <f t="shared" si="86"/>
        <v/>
      </c>
      <c r="AA193" s="6" t="str">
        <f t="shared" si="87"/>
        <v/>
      </c>
      <c r="AB193" s="7" t="str">
        <f t="shared" si="88"/>
        <v/>
      </c>
      <c r="AC193" s="7" t="str">
        <f t="shared" si="89"/>
        <v/>
      </c>
      <c r="AD193" s="7" t="str">
        <f t="shared" si="90"/>
        <v/>
      </c>
      <c r="AE193" s="7" t="str">
        <f t="shared" si="91"/>
        <v/>
      </c>
      <c r="AF193" s="48" t="str">
        <f t="shared" si="98"/>
        <v/>
      </c>
      <c r="AG193" s="48" t="str">
        <f t="shared" si="92"/>
        <v/>
      </c>
      <c r="AH193" s="48" t="str">
        <f t="shared" si="93"/>
        <v/>
      </c>
      <c r="AI193" s="48" t="str">
        <f t="shared" si="94"/>
        <v/>
      </c>
      <c r="AJ193" s="49" t="str">
        <f t="shared" si="99"/>
        <v/>
      </c>
      <c r="AK193" s="49" t="str">
        <f t="shared" si="95"/>
        <v/>
      </c>
      <c r="AL193" s="49" t="str">
        <f t="shared" si="96"/>
        <v/>
      </c>
      <c r="AM193" s="49" t="str">
        <f t="shared" si="97"/>
        <v/>
      </c>
      <c r="BB193" s="8"/>
      <c r="BC193" s="8"/>
      <c r="BD193" s="8"/>
    </row>
    <row r="194" spans="1:56" ht="12.75" thickBot="1" x14ac:dyDescent="0.25">
      <c r="A194" s="82">
        <v>38277</v>
      </c>
      <c r="B194" s="81" t="s">
        <v>13</v>
      </c>
      <c r="C194" s="81" t="s">
        <v>14</v>
      </c>
      <c r="D194" s="81" t="s">
        <v>77</v>
      </c>
      <c r="E194" s="81">
        <v>11.52</v>
      </c>
      <c r="F194" s="81">
        <v>6.9</v>
      </c>
      <c r="G194" s="81">
        <v>0.56999999999999995</v>
      </c>
      <c r="H194" s="67">
        <f t="shared" si="71"/>
        <v>1</v>
      </c>
      <c r="I194" s="67">
        <f t="shared" si="72"/>
        <v>10</v>
      </c>
      <c r="J194" s="67">
        <f t="shared" si="73"/>
        <v>2004</v>
      </c>
      <c r="K194" s="2" t="str">
        <f t="shared" si="68"/>
        <v>Fall</v>
      </c>
      <c r="L194" s="3" t="str">
        <f t="shared" si="69"/>
        <v/>
      </c>
      <c r="M194" s="3" t="str">
        <f t="shared" si="70"/>
        <v/>
      </c>
      <c r="N194" s="3" t="str">
        <f t="shared" si="74"/>
        <v/>
      </c>
      <c r="O194" s="3" t="str">
        <f t="shared" si="75"/>
        <v/>
      </c>
      <c r="P194" s="4" t="str">
        <f t="shared" si="76"/>
        <v/>
      </c>
      <c r="Q194" s="4" t="str">
        <f t="shared" si="77"/>
        <v/>
      </c>
      <c r="R194" s="4" t="str">
        <f t="shared" si="78"/>
        <v/>
      </c>
      <c r="S194" s="4" t="str">
        <f t="shared" si="79"/>
        <v/>
      </c>
      <c r="T194" s="5" t="str">
        <f t="shared" si="80"/>
        <v>AD</v>
      </c>
      <c r="U194" s="5">
        <f t="shared" si="81"/>
        <v>11.52</v>
      </c>
      <c r="V194" s="5">
        <f t="shared" si="82"/>
        <v>6.9</v>
      </c>
      <c r="W194" s="5">
        <f t="shared" si="83"/>
        <v>0.56999999999999995</v>
      </c>
      <c r="X194" s="6" t="str">
        <f t="shared" si="84"/>
        <v/>
      </c>
      <c r="Y194" s="6" t="str">
        <f t="shared" si="85"/>
        <v/>
      </c>
      <c r="Z194" s="6" t="str">
        <f t="shared" si="86"/>
        <v/>
      </c>
      <c r="AA194" s="6" t="str">
        <f t="shared" si="87"/>
        <v/>
      </c>
      <c r="AB194" s="7" t="str">
        <f t="shared" si="88"/>
        <v/>
      </c>
      <c r="AC194" s="7" t="str">
        <f t="shared" si="89"/>
        <v/>
      </c>
      <c r="AD194" s="7" t="str">
        <f t="shared" si="90"/>
        <v/>
      </c>
      <c r="AE194" s="7" t="str">
        <f t="shared" si="91"/>
        <v/>
      </c>
      <c r="AF194" s="48" t="str">
        <f t="shared" si="98"/>
        <v/>
      </c>
      <c r="AG194" s="48" t="str">
        <f t="shared" si="92"/>
        <v/>
      </c>
      <c r="AH194" s="48" t="str">
        <f t="shared" si="93"/>
        <v/>
      </c>
      <c r="AI194" s="48" t="str">
        <f t="shared" si="94"/>
        <v/>
      </c>
      <c r="AJ194" s="49" t="str">
        <f t="shared" si="99"/>
        <v/>
      </c>
      <c r="AK194" s="49" t="str">
        <f t="shared" si="95"/>
        <v/>
      </c>
      <c r="AL194" s="49" t="str">
        <f t="shared" si="96"/>
        <v/>
      </c>
      <c r="AM194" s="49" t="str">
        <f t="shared" si="97"/>
        <v/>
      </c>
      <c r="BB194" s="8"/>
      <c r="BC194" s="8"/>
      <c r="BD194" s="8"/>
    </row>
    <row r="195" spans="1:56" ht="12.75" thickBot="1" x14ac:dyDescent="0.25">
      <c r="A195" s="82">
        <v>38190</v>
      </c>
      <c r="B195" s="81" t="s">
        <v>13</v>
      </c>
      <c r="C195" s="81" t="s">
        <v>14</v>
      </c>
      <c r="D195" s="81">
        <v>930</v>
      </c>
      <c r="E195" s="81">
        <v>8.64</v>
      </c>
      <c r="F195" s="81">
        <v>19.600000000000001</v>
      </c>
      <c r="G195" s="81">
        <v>1.8</v>
      </c>
      <c r="H195" s="67">
        <f t="shared" si="71"/>
        <v>1</v>
      </c>
      <c r="I195" s="67">
        <f t="shared" si="72"/>
        <v>7</v>
      </c>
      <c r="J195" s="67">
        <f t="shared" si="73"/>
        <v>2004</v>
      </c>
      <c r="K195" s="2" t="str">
        <f t="shared" si="68"/>
        <v>Summer</v>
      </c>
      <c r="L195" s="3" t="str">
        <f t="shared" si="69"/>
        <v/>
      </c>
      <c r="M195" s="3" t="str">
        <f t="shared" si="70"/>
        <v/>
      </c>
      <c r="N195" s="3" t="str">
        <f t="shared" si="74"/>
        <v/>
      </c>
      <c r="O195" s="3" t="str">
        <f t="shared" si="75"/>
        <v/>
      </c>
      <c r="P195" s="4" t="str">
        <f t="shared" si="76"/>
        <v/>
      </c>
      <c r="Q195" s="4" t="str">
        <f t="shared" si="77"/>
        <v/>
      </c>
      <c r="R195" s="4" t="str">
        <f t="shared" si="78"/>
        <v/>
      </c>
      <c r="S195" s="4" t="str">
        <f t="shared" si="79"/>
        <v/>
      </c>
      <c r="T195" s="5">
        <f t="shared" si="80"/>
        <v>930</v>
      </c>
      <c r="U195" s="5">
        <f t="shared" si="81"/>
        <v>8.64</v>
      </c>
      <c r="V195" s="5">
        <f t="shared" si="82"/>
        <v>19.600000000000001</v>
      </c>
      <c r="W195" s="5">
        <f t="shared" si="83"/>
        <v>1.8</v>
      </c>
      <c r="X195" s="6" t="str">
        <f t="shared" si="84"/>
        <v/>
      </c>
      <c r="Y195" s="6" t="str">
        <f t="shared" si="85"/>
        <v/>
      </c>
      <c r="Z195" s="6" t="str">
        <f t="shared" si="86"/>
        <v/>
      </c>
      <c r="AA195" s="6" t="str">
        <f t="shared" si="87"/>
        <v/>
      </c>
      <c r="AB195" s="7" t="str">
        <f t="shared" si="88"/>
        <v/>
      </c>
      <c r="AC195" s="7" t="str">
        <f t="shared" si="89"/>
        <v/>
      </c>
      <c r="AD195" s="7" t="str">
        <f t="shared" si="90"/>
        <v/>
      </c>
      <c r="AE195" s="7" t="str">
        <f t="shared" si="91"/>
        <v/>
      </c>
      <c r="AF195" s="48" t="str">
        <f t="shared" si="98"/>
        <v/>
      </c>
      <c r="AG195" s="48" t="str">
        <f t="shared" si="92"/>
        <v/>
      </c>
      <c r="AH195" s="48" t="str">
        <f t="shared" si="93"/>
        <v/>
      </c>
      <c r="AI195" s="48" t="str">
        <f t="shared" si="94"/>
        <v/>
      </c>
      <c r="AJ195" s="49" t="str">
        <f t="shared" si="99"/>
        <v/>
      </c>
      <c r="AK195" s="49" t="str">
        <f t="shared" si="95"/>
        <v/>
      </c>
      <c r="AL195" s="49" t="str">
        <f t="shared" si="96"/>
        <v/>
      </c>
      <c r="AM195" s="49" t="str">
        <f t="shared" si="97"/>
        <v/>
      </c>
      <c r="BB195" s="8"/>
      <c r="BC195" s="8"/>
      <c r="BD195" s="8"/>
    </row>
    <row r="196" spans="1:56" ht="12.75" thickBot="1" x14ac:dyDescent="0.25">
      <c r="A196" s="82">
        <v>38163</v>
      </c>
      <c r="B196" s="81" t="s">
        <v>13</v>
      </c>
      <c r="C196" s="81" t="s">
        <v>14</v>
      </c>
      <c r="D196" s="81">
        <v>609</v>
      </c>
      <c r="E196" s="81">
        <v>9.4499999999999993</v>
      </c>
      <c r="F196" s="81">
        <v>14.1</v>
      </c>
      <c r="G196" s="81">
        <v>10</v>
      </c>
      <c r="H196" s="67">
        <f t="shared" si="71"/>
        <v>1</v>
      </c>
      <c r="I196" s="67">
        <f t="shared" si="72"/>
        <v>6</v>
      </c>
      <c r="J196" s="67">
        <f t="shared" si="73"/>
        <v>2004</v>
      </c>
      <c r="K196" s="2" t="str">
        <f t="shared" si="68"/>
        <v>Spring</v>
      </c>
      <c r="L196" s="3" t="str">
        <f t="shared" si="69"/>
        <v/>
      </c>
      <c r="M196" s="3" t="str">
        <f t="shared" si="70"/>
        <v/>
      </c>
      <c r="N196" s="3" t="str">
        <f t="shared" si="74"/>
        <v/>
      </c>
      <c r="O196" s="3" t="str">
        <f t="shared" si="75"/>
        <v/>
      </c>
      <c r="P196" s="4" t="str">
        <f t="shared" si="76"/>
        <v/>
      </c>
      <c r="Q196" s="4" t="str">
        <f t="shared" si="77"/>
        <v/>
      </c>
      <c r="R196" s="4" t="str">
        <f t="shared" si="78"/>
        <v/>
      </c>
      <c r="S196" s="4" t="str">
        <f t="shared" si="79"/>
        <v/>
      </c>
      <c r="T196" s="5">
        <f t="shared" si="80"/>
        <v>609</v>
      </c>
      <c r="U196" s="5">
        <f t="shared" si="81"/>
        <v>9.4499999999999993</v>
      </c>
      <c r="V196" s="5">
        <f t="shared" si="82"/>
        <v>14.1</v>
      </c>
      <c r="W196" s="5">
        <f t="shared" si="83"/>
        <v>10</v>
      </c>
      <c r="X196" s="6" t="str">
        <f t="shared" si="84"/>
        <v/>
      </c>
      <c r="Y196" s="6" t="str">
        <f t="shared" si="85"/>
        <v/>
      </c>
      <c r="Z196" s="6" t="str">
        <f t="shared" si="86"/>
        <v/>
      </c>
      <c r="AA196" s="6" t="str">
        <f t="shared" si="87"/>
        <v/>
      </c>
      <c r="AB196" s="7" t="str">
        <f t="shared" si="88"/>
        <v/>
      </c>
      <c r="AC196" s="7" t="str">
        <f t="shared" si="89"/>
        <v/>
      </c>
      <c r="AD196" s="7" t="str">
        <f t="shared" si="90"/>
        <v/>
      </c>
      <c r="AE196" s="7" t="str">
        <f t="shared" si="91"/>
        <v/>
      </c>
      <c r="AF196" s="48" t="str">
        <f t="shared" si="98"/>
        <v/>
      </c>
      <c r="AG196" s="48" t="str">
        <f t="shared" si="92"/>
        <v/>
      </c>
      <c r="AH196" s="48" t="str">
        <f t="shared" si="93"/>
        <v/>
      </c>
      <c r="AI196" s="48" t="str">
        <f t="shared" si="94"/>
        <v/>
      </c>
      <c r="AJ196" s="49" t="str">
        <f t="shared" si="99"/>
        <v/>
      </c>
      <c r="AK196" s="49" t="str">
        <f t="shared" si="95"/>
        <v/>
      </c>
      <c r="AL196" s="49" t="str">
        <f t="shared" si="96"/>
        <v/>
      </c>
      <c r="AM196" s="49" t="str">
        <f t="shared" si="97"/>
        <v/>
      </c>
      <c r="BB196" s="8"/>
      <c r="BC196" s="8"/>
      <c r="BD196" s="8"/>
    </row>
    <row r="197" spans="1:56" ht="12.75" thickBot="1" x14ac:dyDescent="0.25">
      <c r="A197" s="82">
        <v>38120</v>
      </c>
      <c r="B197" s="81" t="s">
        <v>13</v>
      </c>
      <c r="C197" s="81" t="s">
        <v>14</v>
      </c>
      <c r="D197" s="81">
        <v>834</v>
      </c>
      <c r="E197" s="81">
        <v>9.27</v>
      </c>
      <c r="F197" s="81">
        <v>18.399999999999999</v>
      </c>
      <c r="G197" s="81">
        <v>9.6999999999999993</v>
      </c>
      <c r="H197" s="67">
        <f t="shared" si="71"/>
        <v>1</v>
      </c>
      <c r="I197" s="67">
        <f t="shared" si="72"/>
        <v>5</v>
      </c>
      <c r="J197" s="67">
        <f t="shared" si="73"/>
        <v>2004</v>
      </c>
      <c r="K197" s="2" t="str">
        <f t="shared" si="68"/>
        <v>Spring</v>
      </c>
      <c r="L197" s="3" t="str">
        <f t="shared" si="69"/>
        <v/>
      </c>
      <c r="M197" s="3" t="str">
        <f t="shared" si="70"/>
        <v/>
      </c>
      <c r="N197" s="3" t="str">
        <f t="shared" si="74"/>
        <v/>
      </c>
      <c r="O197" s="3" t="str">
        <f t="shared" si="75"/>
        <v/>
      </c>
      <c r="P197" s="4" t="str">
        <f t="shared" si="76"/>
        <v/>
      </c>
      <c r="Q197" s="4" t="str">
        <f t="shared" si="77"/>
        <v/>
      </c>
      <c r="R197" s="4" t="str">
        <f t="shared" si="78"/>
        <v/>
      </c>
      <c r="S197" s="4" t="str">
        <f t="shared" si="79"/>
        <v/>
      </c>
      <c r="T197" s="5">
        <f t="shared" si="80"/>
        <v>834</v>
      </c>
      <c r="U197" s="5">
        <f t="shared" si="81"/>
        <v>9.27</v>
      </c>
      <c r="V197" s="5">
        <f t="shared" si="82"/>
        <v>18.399999999999999</v>
      </c>
      <c r="W197" s="5">
        <f t="shared" si="83"/>
        <v>9.6999999999999993</v>
      </c>
      <c r="X197" s="6" t="str">
        <f t="shared" si="84"/>
        <v/>
      </c>
      <c r="Y197" s="6" t="str">
        <f t="shared" si="85"/>
        <v/>
      </c>
      <c r="Z197" s="6" t="str">
        <f t="shared" si="86"/>
        <v/>
      </c>
      <c r="AA197" s="6" t="str">
        <f t="shared" si="87"/>
        <v/>
      </c>
      <c r="AB197" s="7" t="str">
        <f t="shared" si="88"/>
        <v/>
      </c>
      <c r="AC197" s="7" t="str">
        <f t="shared" si="89"/>
        <v/>
      </c>
      <c r="AD197" s="7" t="str">
        <f t="shared" si="90"/>
        <v/>
      </c>
      <c r="AE197" s="7" t="str">
        <f t="shared" si="91"/>
        <v/>
      </c>
      <c r="AF197" s="48" t="str">
        <f t="shared" si="98"/>
        <v/>
      </c>
      <c r="AG197" s="48" t="str">
        <f t="shared" si="92"/>
        <v/>
      </c>
      <c r="AH197" s="48" t="str">
        <f t="shared" si="93"/>
        <v/>
      </c>
      <c r="AI197" s="48" t="str">
        <f t="shared" si="94"/>
        <v/>
      </c>
      <c r="AJ197" s="49" t="str">
        <f t="shared" si="99"/>
        <v/>
      </c>
      <c r="AK197" s="49" t="str">
        <f t="shared" si="95"/>
        <v/>
      </c>
      <c r="AL197" s="49" t="str">
        <f t="shared" si="96"/>
        <v/>
      </c>
      <c r="AM197" s="49" t="str">
        <f t="shared" si="97"/>
        <v/>
      </c>
      <c r="BB197" s="8"/>
      <c r="BC197" s="8"/>
      <c r="BD197" s="8"/>
    </row>
    <row r="198" spans="1:56" ht="12.75" thickBot="1" x14ac:dyDescent="0.25">
      <c r="A198" s="82">
        <v>37905</v>
      </c>
      <c r="B198" s="81" t="s">
        <v>13</v>
      </c>
      <c r="C198" s="81" t="s">
        <v>14</v>
      </c>
      <c r="D198" s="81">
        <v>954</v>
      </c>
      <c r="E198" s="81" t="s">
        <v>77</v>
      </c>
      <c r="F198" s="81">
        <v>11.4</v>
      </c>
      <c r="G198" s="81">
        <v>0.7</v>
      </c>
      <c r="H198" s="67">
        <f t="shared" si="71"/>
        <v>1</v>
      </c>
      <c r="I198" s="67">
        <f t="shared" si="72"/>
        <v>10</v>
      </c>
      <c r="J198" s="67">
        <f t="shared" si="73"/>
        <v>2003</v>
      </c>
      <c r="K198" s="2" t="str">
        <f t="shared" ref="K198:K261" si="100">IF($I198="","",IF($I198&lt;7,"Spring",IF($I198&lt;9,"Summer","Fall")))</f>
        <v>Fall</v>
      </c>
      <c r="L198" s="3" t="str">
        <f t="shared" ref="L198:L261" si="101">IF($C198="Apple Creek",IF(LEFT($D198,1)="&lt;",VALUE(MID($D198,2,4)),IF(LEFT($D198,1)="&gt;",VALUE(MID($D198,2,4)),$D198)),"")</f>
        <v/>
      </c>
      <c r="M198" s="3" t="str">
        <f t="shared" ref="M198:M261" si="102">IF($C198="Apple Creek",IF(LEFT($E198,1)="&lt;",VALUE(MID($E198,2,4)),IF(LEFT($E198,1)="&gt;",VALUE(MID($E198,2,4)),$E198)),"")</f>
        <v/>
      </c>
      <c r="N198" s="3" t="str">
        <f t="shared" si="74"/>
        <v/>
      </c>
      <c r="O198" s="3" t="str">
        <f t="shared" si="75"/>
        <v/>
      </c>
      <c r="P198" s="4" t="str">
        <f t="shared" si="76"/>
        <v/>
      </c>
      <c r="Q198" s="4" t="str">
        <f t="shared" si="77"/>
        <v/>
      </c>
      <c r="R198" s="4" t="str">
        <f t="shared" si="78"/>
        <v/>
      </c>
      <c r="S198" s="4" t="str">
        <f t="shared" si="79"/>
        <v/>
      </c>
      <c r="T198" s="5">
        <f t="shared" si="80"/>
        <v>954</v>
      </c>
      <c r="U198" s="5" t="str">
        <f t="shared" si="81"/>
        <v>AD</v>
      </c>
      <c r="V198" s="5">
        <f t="shared" si="82"/>
        <v>11.4</v>
      </c>
      <c r="W198" s="5">
        <f t="shared" si="83"/>
        <v>0.7</v>
      </c>
      <c r="X198" s="6" t="str">
        <f t="shared" si="84"/>
        <v/>
      </c>
      <c r="Y198" s="6" t="str">
        <f t="shared" si="85"/>
        <v/>
      </c>
      <c r="Z198" s="6" t="str">
        <f t="shared" si="86"/>
        <v/>
      </c>
      <c r="AA198" s="6" t="str">
        <f t="shared" si="87"/>
        <v/>
      </c>
      <c r="AB198" s="7" t="str">
        <f t="shared" si="88"/>
        <v/>
      </c>
      <c r="AC198" s="7" t="str">
        <f t="shared" si="89"/>
        <v/>
      </c>
      <c r="AD198" s="7" t="str">
        <f t="shared" si="90"/>
        <v/>
      </c>
      <c r="AE198" s="7" t="str">
        <f t="shared" si="91"/>
        <v/>
      </c>
      <c r="AF198" s="48" t="str">
        <f t="shared" si="98"/>
        <v/>
      </c>
      <c r="AG198" s="48" t="str">
        <f t="shared" si="92"/>
        <v/>
      </c>
      <c r="AH198" s="48" t="str">
        <f t="shared" si="93"/>
        <v/>
      </c>
      <c r="AI198" s="48" t="str">
        <f t="shared" si="94"/>
        <v/>
      </c>
      <c r="AJ198" s="49" t="str">
        <f t="shared" si="99"/>
        <v/>
      </c>
      <c r="AK198" s="49" t="str">
        <f t="shared" si="95"/>
        <v/>
      </c>
      <c r="AL198" s="49" t="str">
        <f t="shared" si="96"/>
        <v/>
      </c>
      <c r="AM198" s="49" t="str">
        <f t="shared" si="97"/>
        <v/>
      </c>
      <c r="BB198" s="8"/>
      <c r="BC198" s="8"/>
      <c r="BD198" s="8"/>
    </row>
    <row r="199" spans="1:56" ht="12.75" thickBot="1" x14ac:dyDescent="0.25">
      <c r="A199" s="82">
        <v>42206</v>
      </c>
      <c r="B199" s="81" t="s">
        <v>15</v>
      </c>
      <c r="C199" s="81" t="s">
        <v>14</v>
      </c>
      <c r="D199" s="81">
        <v>872</v>
      </c>
      <c r="E199" s="81">
        <v>3.43</v>
      </c>
      <c r="F199" s="81">
        <v>21.37</v>
      </c>
      <c r="G199" s="81" t="s">
        <v>24</v>
      </c>
      <c r="H199" s="67">
        <f t="shared" ref="H199:H262" si="103">IF(A199="","",VLOOKUP(B199,$BU$6:$BV$20,2,FALSE))</f>
        <v>2</v>
      </c>
      <c r="I199" s="67">
        <f t="shared" ref="I199:I262" si="104">IF(A199="","",MONTH(A199))</f>
        <v>7</v>
      </c>
      <c r="J199" s="67">
        <f t="shared" ref="J199:J262" si="105">IF(A199="","",YEAR(A199))</f>
        <v>2015</v>
      </c>
      <c r="K199" s="2" t="str">
        <f t="shared" si="100"/>
        <v>Summer</v>
      </c>
      <c r="L199" s="3" t="str">
        <f t="shared" si="101"/>
        <v/>
      </c>
      <c r="M199" s="3" t="str">
        <f t="shared" si="102"/>
        <v/>
      </c>
      <c r="N199" s="3" t="str">
        <f t="shared" ref="N199:N262" si="106">IF($C199="Apple Creek",IF(LEFT($F199,1)="&lt;",VALUE(MID($F199,2,4)),IF(LEFT($F199,1)="&gt;",VALUE(MID($F199,2,4)),$F199)),"")</f>
        <v/>
      </c>
      <c r="O199" s="3" t="str">
        <f t="shared" ref="O199:O262" si="107">IF($C199="Apple Creek",IF(LEFT($G199,1)="&lt;",VALUE(MID($G199,2,4)),IF(LEFT($G199,1)="&gt;",VALUE(MID($G199,2,4)),$G199)),"")</f>
        <v/>
      </c>
      <c r="P199" s="4" t="str">
        <f t="shared" ref="P199:P262" si="108">IF($C199="Ashwaubenon Creek",IF(LEFT($D199,1)="&lt;",VALUE(MID($D199,2,4)),IF(LEFT($D199,1)="&gt;",VALUE(MID($D199,2,4)),$D199)),"")</f>
        <v/>
      </c>
      <c r="Q199" s="4" t="str">
        <f t="shared" ref="Q199:Q262" si="109">IF($C199="Ashwaubenon Creek",IF(LEFT($E199,1)="&lt;",VALUE(MID($E199,2,4)),IF(LEFT($E199,1)="&gt;",VALUE(MID($E199,2,4)),$E199)),"")</f>
        <v/>
      </c>
      <c r="R199" s="4" t="str">
        <f t="shared" ref="R199:R262" si="110">IF($C199="Ashwaubenon Creek",IF(LEFT($F199,1)="&lt;",VALUE(MID($F199,2,4)),IF(LEFT($F199,1)="&gt;",VALUE(MID($F199,2,4)),$F199)),"")</f>
        <v/>
      </c>
      <c r="S199" s="4" t="str">
        <f t="shared" ref="S199:S262" si="111">IF($C199="Ashwaubenon Creek",IF(LEFT($G199,1)="&lt;",VALUE(MID($G199,2,4)),IF(LEFT($G199,1)="&gt;",VALUE(MID($G199,2,4)),$G199)),"")</f>
        <v/>
      </c>
      <c r="T199" s="5">
        <f t="shared" ref="T199:T262" si="112">IF($C199="Baird Creek",IF(LEFT($D199,1)="&lt;",VALUE(MID($D199,2,4)),IF(LEFT($D199,1)="&gt;",VALUE(MID($D199,2,4)),$D199)),"")</f>
        <v>872</v>
      </c>
      <c r="U199" s="5">
        <f t="shared" ref="U199:U262" si="113">IF($C199="Baird Creek",IF(LEFT($E199,1)="&lt;",VALUE(MID($E199,2,4)),IF(LEFT($E199,1)="&gt;",VALUE(MID($E199,2,4)),$E199)),"")</f>
        <v>3.43</v>
      </c>
      <c r="V199" s="5">
        <f t="shared" ref="V199:V262" si="114">IF($C199="Baird Creek",IF(LEFT($F199,1)="&lt;",VALUE(MID($F199,2,4)),IF(LEFT($F199,1)="&gt;",VALUE(MID($F199,2,4)),$F199)),"")</f>
        <v>21.37</v>
      </c>
      <c r="W199" s="5" t="str">
        <f t="shared" ref="W199:W262" si="115">IF($C199="Baird Creek",IF(LEFT($G199,1)="&lt;",VALUE(MID($G199,2,4)),IF(LEFT($G199,1)="&gt;",VALUE(MID($G199,2,4)),$G199)),"")</f>
        <v>NS</v>
      </c>
      <c r="X199" s="6" t="str">
        <f t="shared" ref="X199:X262" si="116">IF($C199="Duck Creek",IF(LEFT($D199,1)="&lt;",VALUE(MID($D199,2,4)),IF(LEFT($D199,1)="&gt;",VALUE(MID($D199,2,4)),$D199)),"")</f>
        <v/>
      </c>
      <c r="Y199" s="6" t="str">
        <f t="shared" ref="Y199:Y262" si="117">IF($C199="Duck Creek",IF(LEFT($E199,1)="&lt;",VALUE(MID($E199,2,4)),IF(LEFT($E199,1)="&gt;",VALUE(MID($E199,2,4)),$E199)),"")</f>
        <v/>
      </c>
      <c r="Z199" s="6" t="str">
        <f t="shared" ref="Z199:Z262" si="118">IF($C199="Duck Creek",IF(LEFT($F199,1)="&lt;",VALUE(MID($F199,2,4)),IF(LEFT($F199,1)="&gt;",VALUE(MID($F199,2,4)),$F199)),"")</f>
        <v/>
      </c>
      <c r="AA199" s="6" t="str">
        <f t="shared" ref="AA199:AA262" si="119">IF($C199="Duck Creek",IF(LEFT($G199,1)="&lt;",VALUE(MID($G199,2,4)),IF(LEFT($G199,1)="&gt;",VALUE(MID($G199,2,4)),$G199)),"")</f>
        <v/>
      </c>
      <c r="AB199" s="7" t="str">
        <f t="shared" ref="AB199:AB262" si="120">IF($C199="Spring Brook",IF(LEFT($D199,1)="&lt;",VALUE(MID($D199,2,4)),IF(LEFT($D199,1)="&gt;",VALUE(MID($D199,2,4)),$D199)),"")</f>
        <v/>
      </c>
      <c r="AC199" s="7" t="str">
        <f t="shared" ref="AC199:AC262" si="121">IF($C199="Spring Brook",IF(LEFT($E199,1)="&lt;",VALUE(MID($E199,2,4)),IF(LEFT($E199,1)="&gt;",VALUE(MID($E199,2,4)),$E199)),"")</f>
        <v/>
      </c>
      <c r="AD199" s="7" t="str">
        <f t="shared" ref="AD199:AD262" si="122">IF($C199="Spring Brook",IF(LEFT($F199,1)="&lt;",VALUE(MID($F199,2,4)),IF(LEFT($F199,1)="&gt;",VALUE(MID($F199,2,4)),$F199)),"")</f>
        <v/>
      </c>
      <c r="AE199" s="7" t="str">
        <f t="shared" ref="AE199:AE262" si="123">IF($C199="Spring Brook",IF(LEFT($G199,1)="&lt;",VALUE(MID($G199,2,4)),IF(LEFT($G199,1)="&gt;",VALUE(MID($G199,2,4)),$G199)),"")</f>
        <v/>
      </c>
      <c r="AF199" s="48" t="str">
        <f t="shared" si="98"/>
        <v/>
      </c>
      <c r="AG199" s="48" t="str">
        <f t="shared" ref="AG199:AG262" si="124">IF($C199="Dutchman Creek",IF(LEFT($E199,1)="&lt;",VALUE(MID($E199,2,4)),IF(LEFT($E199,1)="&gt;",VALUE(MID($E199,2,4)),$E199)),"")</f>
        <v/>
      </c>
      <c r="AH199" s="48" t="str">
        <f t="shared" ref="AH199:AH262" si="125">IF($C199="Dutchman Creek",IF(LEFT($F199,1)="&lt;",VALUE(MID($F199,2,4)),IF(LEFT($F199,1)="&gt;",VALUE(MID($F199,2,4)),$F199)),"")</f>
        <v/>
      </c>
      <c r="AI199" s="48" t="str">
        <f t="shared" ref="AI199:AI262" si="126">IF($C199="Dutchman Creek",IF(LEFT($G199,1)="&lt;",VALUE(MID($G199,2,4)),IF(LEFT($G199,1)="&gt;",VALUE(MID($G199,2,4)),$G199)),"")</f>
        <v/>
      </c>
      <c r="AJ199" s="49" t="str">
        <f t="shared" si="99"/>
        <v/>
      </c>
      <c r="AK199" s="49" t="str">
        <f t="shared" ref="AK199:AK262" si="127">IF($C199="Trout Creek",IF(LEFT($E199,1)="&lt;",VALUE(MID($E199,2,4)),IF(LEFT($E199,1)="&gt;",VALUE(MID($E199,2,4)),$E199)),"")</f>
        <v/>
      </c>
      <c r="AL199" s="49" t="str">
        <f t="shared" ref="AL199:AL262" si="128">IF($C199="Trout Creek",IF(LEFT($F199,1)="&lt;",VALUE(MID($F199,2,4)),IF(LEFT($F199,1)="&gt;",VALUE(MID($F199,2,4)),$F199)),"")</f>
        <v/>
      </c>
      <c r="AM199" s="49" t="str">
        <f t="shared" ref="AM199:AM262" si="129">IF($C199="Trout Creek",IF(LEFT($G199,1)="&lt;",VALUE(MID($G199,2,4)),IF(LEFT($G199,1)="&gt;",VALUE(MID($G199,2,4)),$G199)),"")</f>
        <v/>
      </c>
      <c r="BB199" s="8"/>
      <c r="BC199" s="8"/>
      <c r="BD199" s="8"/>
    </row>
    <row r="200" spans="1:56" ht="12.75" thickBot="1" x14ac:dyDescent="0.25">
      <c r="A200" s="82">
        <v>41912</v>
      </c>
      <c r="B200" s="81" t="s">
        <v>15</v>
      </c>
      <c r="C200" s="81" t="s">
        <v>14</v>
      </c>
      <c r="D200" s="81">
        <v>718</v>
      </c>
      <c r="E200" s="81">
        <v>3.64</v>
      </c>
      <c r="F200" s="81">
        <v>12</v>
      </c>
      <c r="G200" s="81">
        <v>4.4000000000000004</v>
      </c>
      <c r="H200" s="67">
        <f t="shared" si="103"/>
        <v>2</v>
      </c>
      <c r="I200" s="67">
        <f t="shared" si="104"/>
        <v>9</v>
      </c>
      <c r="J200" s="67">
        <f t="shared" si="105"/>
        <v>2014</v>
      </c>
      <c r="K200" s="2" t="str">
        <f t="shared" si="100"/>
        <v>Fall</v>
      </c>
      <c r="L200" s="3" t="str">
        <f t="shared" si="101"/>
        <v/>
      </c>
      <c r="M200" s="3" t="str">
        <f t="shared" si="102"/>
        <v/>
      </c>
      <c r="N200" s="3" t="str">
        <f t="shared" si="106"/>
        <v/>
      </c>
      <c r="O200" s="3" t="str">
        <f t="shared" si="107"/>
        <v/>
      </c>
      <c r="P200" s="4" t="str">
        <f t="shared" si="108"/>
        <v/>
      </c>
      <c r="Q200" s="4" t="str">
        <f t="shared" si="109"/>
        <v/>
      </c>
      <c r="R200" s="4" t="str">
        <f t="shared" si="110"/>
        <v/>
      </c>
      <c r="S200" s="4" t="str">
        <f t="shared" si="111"/>
        <v/>
      </c>
      <c r="T200" s="5">
        <f t="shared" si="112"/>
        <v>718</v>
      </c>
      <c r="U200" s="5">
        <f t="shared" si="113"/>
        <v>3.64</v>
      </c>
      <c r="V200" s="5">
        <f t="shared" si="114"/>
        <v>12</v>
      </c>
      <c r="W200" s="5">
        <f t="shared" si="115"/>
        <v>4.4000000000000004</v>
      </c>
      <c r="X200" s="6" t="str">
        <f t="shared" si="116"/>
        <v/>
      </c>
      <c r="Y200" s="6" t="str">
        <f t="shared" si="117"/>
        <v/>
      </c>
      <c r="Z200" s="6" t="str">
        <f t="shared" si="118"/>
        <v/>
      </c>
      <c r="AA200" s="6" t="str">
        <f t="shared" si="119"/>
        <v/>
      </c>
      <c r="AB200" s="7" t="str">
        <f t="shared" si="120"/>
        <v/>
      </c>
      <c r="AC200" s="7" t="str">
        <f t="shared" si="121"/>
        <v/>
      </c>
      <c r="AD200" s="7" t="str">
        <f t="shared" si="122"/>
        <v/>
      </c>
      <c r="AE200" s="7" t="str">
        <f t="shared" si="123"/>
        <v/>
      </c>
      <c r="AF200" s="48" t="str">
        <f t="shared" si="98"/>
        <v/>
      </c>
      <c r="AG200" s="48" t="str">
        <f t="shared" si="124"/>
        <v/>
      </c>
      <c r="AH200" s="48" t="str">
        <f t="shared" si="125"/>
        <v/>
      </c>
      <c r="AI200" s="48" t="str">
        <f t="shared" si="126"/>
        <v/>
      </c>
      <c r="AJ200" s="49" t="str">
        <f t="shared" si="99"/>
        <v/>
      </c>
      <c r="AK200" s="49" t="str">
        <f t="shared" si="127"/>
        <v/>
      </c>
      <c r="AL200" s="49" t="str">
        <f t="shared" si="128"/>
        <v/>
      </c>
      <c r="AM200" s="49" t="str">
        <f t="shared" si="129"/>
        <v/>
      </c>
      <c r="BB200" s="8"/>
      <c r="BC200" s="8"/>
      <c r="BD200" s="8"/>
    </row>
    <row r="201" spans="1:56" ht="12.75" thickBot="1" x14ac:dyDescent="0.25">
      <c r="A201" s="82">
        <v>41837</v>
      </c>
      <c r="B201" s="81" t="s">
        <v>15</v>
      </c>
      <c r="C201" s="81" t="s">
        <v>14</v>
      </c>
      <c r="D201" s="81">
        <v>747</v>
      </c>
      <c r="E201" s="81">
        <v>3.45</v>
      </c>
      <c r="F201" s="81">
        <v>18.3</v>
      </c>
      <c r="G201" s="81" t="s">
        <v>3</v>
      </c>
      <c r="H201" s="67">
        <f t="shared" si="103"/>
        <v>2</v>
      </c>
      <c r="I201" s="67">
        <f t="shared" si="104"/>
        <v>7</v>
      </c>
      <c r="J201" s="67">
        <f t="shared" si="105"/>
        <v>2014</v>
      </c>
      <c r="K201" s="2" t="str">
        <f t="shared" si="100"/>
        <v>Summer</v>
      </c>
      <c r="L201" s="3" t="str">
        <f t="shared" si="101"/>
        <v/>
      </c>
      <c r="M201" s="3" t="str">
        <f t="shared" si="102"/>
        <v/>
      </c>
      <c r="N201" s="3" t="str">
        <f t="shared" si="106"/>
        <v/>
      </c>
      <c r="O201" s="3" t="str">
        <f t="shared" si="107"/>
        <v/>
      </c>
      <c r="P201" s="4" t="str">
        <f t="shared" si="108"/>
        <v/>
      </c>
      <c r="Q201" s="4" t="str">
        <f t="shared" si="109"/>
        <v/>
      </c>
      <c r="R201" s="4" t="str">
        <f t="shared" si="110"/>
        <v/>
      </c>
      <c r="S201" s="4" t="str">
        <f t="shared" si="111"/>
        <v/>
      </c>
      <c r="T201" s="5">
        <f t="shared" si="112"/>
        <v>747</v>
      </c>
      <c r="U201" s="5">
        <f t="shared" si="113"/>
        <v>3.45</v>
      </c>
      <c r="V201" s="5">
        <f t="shared" si="114"/>
        <v>18.3</v>
      </c>
      <c r="W201" s="5" t="str">
        <f t="shared" si="115"/>
        <v>ns</v>
      </c>
      <c r="X201" s="6" t="str">
        <f t="shared" si="116"/>
        <v/>
      </c>
      <c r="Y201" s="6" t="str">
        <f t="shared" si="117"/>
        <v/>
      </c>
      <c r="Z201" s="6" t="str">
        <f t="shared" si="118"/>
        <v/>
      </c>
      <c r="AA201" s="6" t="str">
        <f t="shared" si="119"/>
        <v/>
      </c>
      <c r="AB201" s="7" t="str">
        <f t="shared" si="120"/>
        <v/>
      </c>
      <c r="AC201" s="7" t="str">
        <f t="shared" si="121"/>
        <v/>
      </c>
      <c r="AD201" s="7" t="str">
        <f t="shared" si="122"/>
        <v/>
      </c>
      <c r="AE201" s="7" t="str">
        <f t="shared" si="123"/>
        <v/>
      </c>
      <c r="AF201" s="48" t="str">
        <f t="shared" si="98"/>
        <v/>
      </c>
      <c r="AG201" s="48" t="str">
        <f t="shared" si="124"/>
        <v/>
      </c>
      <c r="AH201" s="48" t="str">
        <f t="shared" si="125"/>
        <v/>
      </c>
      <c r="AI201" s="48" t="str">
        <f t="shared" si="126"/>
        <v/>
      </c>
      <c r="AJ201" s="49" t="str">
        <f t="shared" si="99"/>
        <v/>
      </c>
      <c r="AK201" s="49" t="str">
        <f t="shared" si="127"/>
        <v/>
      </c>
      <c r="AL201" s="49" t="str">
        <f t="shared" si="128"/>
        <v/>
      </c>
      <c r="AM201" s="49" t="str">
        <f t="shared" si="129"/>
        <v/>
      </c>
      <c r="BB201" s="8"/>
      <c r="BC201" s="8"/>
      <c r="BD201" s="8"/>
    </row>
    <row r="202" spans="1:56" ht="12.75" thickBot="1" x14ac:dyDescent="0.25">
      <c r="A202" s="82">
        <v>41766</v>
      </c>
      <c r="B202" s="81" t="s">
        <v>15</v>
      </c>
      <c r="C202" s="81" t="s">
        <v>14</v>
      </c>
      <c r="D202" s="81">
        <v>754</v>
      </c>
      <c r="E202" s="81">
        <v>6.88</v>
      </c>
      <c r="F202" s="81">
        <v>9.6999999999999993</v>
      </c>
      <c r="G202" s="81">
        <v>15.9</v>
      </c>
      <c r="H202" s="67">
        <f t="shared" si="103"/>
        <v>2</v>
      </c>
      <c r="I202" s="67">
        <f t="shared" si="104"/>
        <v>5</v>
      </c>
      <c r="J202" s="67">
        <f t="shared" si="105"/>
        <v>2014</v>
      </c>
      <c r="K202" s="2" t="str">
        <f t="shared" si="100"/>
        <v>Spring</v>
      </c>
      <c r="L202" s="3" t="str">
        <f t="shared" si="101"/>
        <v/>
      </c>
      <c r="M202" s="3" t="str">
        <f t="shared" si="102"/>
        <v/>
      </c>
      <c r="N202" s="3" t="str">
        <f t="shared" si="106"/>
        <v/>
      </c>
      <c r="O202" s="3" t="str">
        <f t="shared" si="107"/>
        <v/>
      </c>
      <c r="P202" s="4" t="str">
        <f t="shared" si="108"/>
        <v/>
      </c>
      <c r="Q202" s="4" t="str">
        <f t="shared" si="109"/>
        <v/>
      </c>
      <c r="R202" s="4" t="str">
        <f t="shared" si="110"/>
        <v/>
      </c>
      <c r="S202" s="4" t="str">
        <f t="shared" si="111"/>
        <v/>
      </c>
      <c r="T202" s="5">
        <f t="shared" si="112"/>
        <v>754</v>
      </c>
      <c r="U202" s="5">
        <f t="shared" si="113"/>
        <v>6.88</v>
      </c>
      <c r="V202" s="5">
        <f t="shared" si="114"/>
        <v>9.6999999999999993</v>
      </c>
      <c r="W202" s="5">
        <f t="shared" si="115"/>
        <v>15.9</v>
      </c>
      <c r="X202" s="6" t="str">
        <f t="shared" si="116"/>
        <v/>
      </c>
      <c r="Y202" s="6" t="str">
        <f t="shared" si="117"/>
        <v/>
      </c>
      <c r="Z202" s="6" t="str">
        <f t="shared" si="118"/>
        <v/>
      </c>
      <c r="AA202" s="6" t="str">
        <f t="shared" si="119"/>
        <v/>
      </c>
      <c r="AB202" s="7" t="str">
        <f t="shared" si="120"/>
        <v/>
      </c>
      <c r="AC202" s="7" t="str">
        <f t="shared" si="121"/>
        <v/>
      </c>
      <c r="AD202" s="7" t="str">
        <f t="shared" si="122"/>
        <v/>
      </c>
      <c r="AE202" s="7" t="str">
        <f t="shared" si="123"/>
        <v/>
      </c>
      <c r="AF202" s="48" t="str">
        <f t="shared" si="98"/>
        <v/>
      </c>
      <c r="AG202" s="48" t="str">
        <f t="shared" si="124"/>
        <v/>
      </c>
      <c r="AH202" s="48" t="str">
        <f t="shared" si="125"/>
        <v/>
      </c>
      <c r="AI202" s="48" t="str">
        <f t="shared" si="126"/>
        <v/>
      </c>
      <c r="AJ202" s="49" t="str">
        <f t="shared" si="99"/>
        <v/>
      </c>
      <c r="AK202" s="49" t="str">
        <f t="shared" si="127"/>
        <v/>
      </c>
      <c r="AL202" s="49" t="str">
        <f t="shared" si="128"/>
        <v/>
      </c>
      <c r="AM202" s="49" t="str">
        <f t="shared" si="129"/>
        <v/>
      </c>
      <c r="BB202" s="8"/>
      <c r="BC202" s="8"/>
      <c r="BD202" s="8"/>
    </row>
    <row r="203" spans="1:56" ht="12.75" thickBot="1" x14ac:dyDescent="0.25">
      <c r="A203" s="82">
        <v>41542</v>
      </c>
      <c r="B203" s="81" t="s">
        <v>15</v>
      </c>
      <c r="C203" s="81" t="s">
        <v>14</v>
      </c>
      <c r="D203" s="81">
        <v>737</v>
      </c>
      <c r="E203" s="81" t="s">
        <v>77</v>
      </c>
      <c r="F203" s="81">
        <v>15.4</v>
      </c>
      <c r="G203" s="81" t="s">
        <v>3</v>
      </c>
      <c r="H203" s="67">
        <f t="shared" si="103"/>
        <v>2</v>
      </c>
      <c r="I203" s="67">
        <f t="shared" si="104"/>
        <v>9</v>
      </c>
      <c r="J203" s="67">
        <f t="shared" si="105"/>
        <v>2013</v>
      </c>
      <c r="K203" s="2" t="str">
        <f t="shared" si="100"/>
        <v>Fall</v>
      </c>
      <c r="L203" s="3" t="str">
        <f t="shared" si="101"/>
        <v/>
      </c>
      <c r="M203" s="3" t="str">
        <f t="shared" si="102"/>
        <v/>
      </c>
      <c r="N203" s="3" t="str">
        <f t="shared" si="106"/>
        <v/>
      </c>
      <c r="O203" s="3" t="str">
        <f t="shared" si="107"/>
        <v/>
      </c>
      <c r="P203" s="4" t="str">
        <f t="shared" si="108"/>
        <v/>
      </c>
      <c r="Q203" s="4" t="str">
        <f t="shared" si="109"/>
        <v/>
      </c>
      <c r="R203" s="4" t="str">
        <f t="shared" si="110"/>
        <v/>
      </c>
      <c r="S203" s="4" t="str">
        <f t="shared" si="111"/>
        <v/>
      </c>
      <c r="T203" s="5">
        <f t="shared" si="112"/>
        <v>737</v>
      </c>
      <c r="U203" s="5" t="str">
        <f t="shared" si="113"/>
        <v>AD</v>
      </c>
      <c r="V203" s="5">
        <f t="shared" si="114"/>
        <v>15.4</v>
      </c>
      <c r="W203" s="5" t="str">
        <f t="shared" si="115"/>
        <v>ns</v>
      </c>
      <c r="X203" s="6" t="str">
        <f t="shared" si="116"/>
        <v/>
      </c>
      <c r="Y203" s="6" t="str">
        <f t="shared" si="117"/>
        <v/>
      </c>
      <c r="Z203" s="6" t="str">
        <f t="shared" si="118"/>
        <v/>
      </c>
      <c r="AA203" s="6" t="str">
        <f t="shared" si="119"/>
        <v/>
      </c>
      <c r="AB203" s="7" t="str">
        <f t="shared" si="120"/>
        <v/>
      </c>
      <c r="AC203" s="7" t="str">
        <f t="shared" si="121"/>
        <v/>
      </c>
      <c r="AD203" s="7" t="str">
        <f t="shared" si="122"/>
        <v/>
      </c>
      <c r="AE203" s="7" t="str">
        <f t="shared" si="123"/>
        <v/>
      </c>
      <c r="AF203" s="48" t="str">
        <f t="shared" si="98"/>
        <v/>
      </c>
      <c r="AG203" s="48" t="str">
        <f t="shared" si="124"/>
        <v/>
      </c>
      <c r="AH203" s="48" t="str">
        <f t="shared" si="125"/>
        <v/>
      </c>
      <c r="AI203" s="48" t="str">
        <f t="shared" si="126"/>
        <v/>
      </c>
      <c r="AJ203" s="49" t="str">
        <f t="shared" si="99"/>
        <v/>
      </c>
      <c r="AK203" s="49" t="str">
        <f t="shared" si="127"/>
        <v/>
      </c>
      <c r="AL203" s="49" t="str">
        <f t="shared" si="128"/>
        <v/>
      </c>
      <c r="AM203" s="49" t="str">
        <f t="shared" si="129"/>
        <v/>
      </c>
      <c r="BB203" s="8"/>
      <c r="BC203" s="8"/>
      <c r="BD203" s="8"/>
    </row>
    <row r="204" spans="1:56" ht="12.75" thickBot="1" x14ac:dyDescent="0.25">
      <c r="A204" s="82">
        <v>41479</v>
      </c>
      <c r="B204" s="81" t="s">
        <v>15</v>
      </c>
      <c r="C204" s="81" t="s">
        <v>14</v>
      </c>
      <c r="D204" s="81" t="s">
        <v>3</v>
      </c>
      <c r="E204" s="81" t="s">
        <v>3</v>
      </c>
      <c r="F204" s="81" t="s">
        <v>3</v>
      </c>
      <c r="G204" s="81" t="s">
        <v>3</v>
      </c>
      <c r="H204" s="67">
        <f t="shared" si="103"/>
        <v>2</v>
      </c>
      <c r="I204" s="67">
        <f t="shared" si="104"/>
        <v>7</v>
      </c>
      <c r="J204" s="67">
        <f t="shared" si="105"/>
        <v>2013</v>
      </c>
      <c r="K204" s="2" t="str">
        <f t="shared" si="100"/>
        <v>Summer</v>
      </c>
      <c r="L204" s="3" t="str">
        <f t="shared" si="101"/>
        <v/>
      </c>
      <c r="M204" s="3" t="str">
        <f t="shared" si="102"/>
        <v/>
      </c>
      <c r="N204" s="3" t="str">
        <f t="shared" si="106"/>
        <v/>
      </c>
      <c r="O204" s="3" t="str">
        <f t="shared" si="107"/>
        <v/>
      </c>
      <c r="P204" s="4" t="str">
        <f t="shared" si="108"/>
        <v/>
      </c>
      <c r="Q204" s="4" t="str">
        <f t="shared" si="109"/>
        <v/>
      </c>
      <c r="R204" s="4" t="str">
        <f t="shared" si="110"/>
        <v/>
      </c>
      <c r="S204" s="4" t="str">
        <f t="shared" si="111"/>
        <v/>
      </c>
      <c r="T204" s="5" t="str">
        <f t="shared" si="112"/>
        <v>ns</v>
      </c>
      <c r="U204" s="5" t="str">
        <f t="shared" si="113"/>
        <v>ns</v>
      </c>
      <c r="V204" s="5" t="str">
        <f t="shared" si="114"/>
        <v>ns</v>
      </c>
      <c r="W204" s="5" t="str">
        <f t="shared" si="115"/>
        <v>ns</v>
      </c>
      <c r="X204" s="6" t="str">
        <f t="shared" si="116"/>
        <v/>
      </c>
      <c r="Y204" s="6" t="str">
        <f t="shared" si="117"/>
        <v/>
      </c>
      <c r="Z204" s="6" t="str">
        <f t="shared" si="118"/>
        <v/>
      </c>
      <c r="AA204" s="6" t="str">
        <f t="shared" si="119"/>
        <v/>
      </c>
      <c r="AB204" s="7" t="str">
        <f t="shared" si="120"/>
        <v/>
      </c>
      <c r="AC204" s="7" t="str">
        <f t="shared" si="121"/>
        <v/>
      </c>
      <c r="AD204" s="7" t="str">
        <f t="shared" si="122"/>
        <v/>
      </c>
      <c r="AE204" s="7" t="str">
        <f t="shared" si="123"/>
        <v/>
      </c>
      <c r="AF204" s="48" t="str">
        <f t="shared" si="98"/>
        <v/>
      </c>
      <c r="AG204" s="48" t="str">
        <f t="shared" si="124"/>
        <v/>
      </c>
      <c r="AH204" s="48" t="str">
        <f t="shared" si="125"/>
        <v/>
      </c>
      <c r="AI204" s="48" t="str">
        <f t="shared" si="126"/>
        <v/>
      </c>
      <c r="AJ204" s="49" t="str">
        <f t="shared" si="99"/>
        <v/>
      </c>
      <c r="AK204" s="49" t="str">
        <f t="shared" si="127"/>
        <v/>
      </c>
      <c r="AL204" s="49" t="str">
        <f t="shared" si="128"/>
        <v/>
      </c>
      <c r="AM204" s="49" t="str">
        <f t="shared" si="129"/>
        <v/>
      </c>
      <c r="BB204" s="8"/>
      <c r="BC204" s="8"/>
      <c r="BD204" s="8"/>
    </row>
    <row r="205" spans="1:56" ht="12.75" thickBot="1" x14ac:dyDescent="0.25">
      <c r="A205" s="82">
        <v>41479</v>
      </c>
      <c r="B205" s="81" t="s">
        <v>15</v>
      </c>
      <c r="C205" s="81" t="s">
        <v>14</v>
      </c>
      <c r="D205" s="81">
        <v>906</v>
      </c>
      <c r="E205" s="81" t="s">
        <v>77</v>
      </c>
      <c r="F205" s="81">
        <v>18</v>
      </c>
      <c r="G205" s="81" t="s">
        <v>3</v>
      </c>
      <c r="H205" s="67">
        <f t="shared" si="103"/>
        <v>2</v>
      </c>
      <c r="I205" s="67">
        <f t="shared" si="104"/>
        <v>7</v>
      </c>
      <c r="J205" s="67">
        <f t="shared" si="105"/>
        <v>2013</v>
      </c>
      <c r="K205" s="2" t="str">
        <f t="shared" si="100"/>
        <v>Summer</v>
      </c>
      <c r="L205" s="3" t="str">
        <f t="shared" si="101"/>
        <v/>
      </c>
      <c r="M205" s="3" t="str">
        <f t="shared" si="102"/>
        <v/>
      </c>
      <c r="N205" s="3" t="str">
        <f t="shared" si="106"/>
        <v/>
      </c>
      <c r="O205" s="3" t="str">
        <f t="shared" si="107"/>
        <v/>
      </c>
      <c r="P205" s="4" t="str">
        <f t="shared" si="108"/>
        <v/>
      </c>
      <c r="Q205" s="4" t="str">
        <f t="shared" si="109"/>
        <v/>
      </c>
      <c r="R205" s="4" t="str">
        <f t="shared" si="110"/>
        <v/>
      </c>
      <c r="S205" s="4" t="str">
        <f t="shared" si="111"/>
        <v/>
      </c>
      <c r="T205" s="5">
        <f t="shared" si="112"/>
        <v>906</v>
      </c>
      <c r="U205" s="5" t="str">
        <f t="shared" si="113"/>
        <v>AD</v>
      </c>
      <c r="V205" s="5">
        <f t="shared" si="114"/>
        <v>18</v>
      </c>
      <c r="W205" s="5" t="str">
        <f t="shared" si="115"/>
        <v>ns</v>
      </c>
      <c r="X205" s="6" t="str">
        <f t="shared" si="116"/>
        <v/>
      </c>
      <c r="Y205" s="6" t="str">
        <f t="shared" si="117"/>
        <v/>
      </c>
      <c r="Z205" s="6" t="str">
        <f t="shared" si="118"/>
        <v/>
      </c>
      <c r="AA205" s="6" t="str">
        <f t="shared" si="119"/>
        <v/>
      </c>
      <c r="AB205" s="7" t="str">
        <f t="shared" si="120"/>
        <v/>
      </c>
      <c r="AC205" s="7" t="str">
        <f t="shared" si="121"/>
        <v/>
      </c>
      <c r="AD205" s="7" t="str">
        <f t="shared" si="122"/>
        <v/>
      </c>
      <c r="AE205" s="7" t="str">
        <f t="shared" si="123"/>
        <v/>
      </c>
      <c r="AF205" s="48" t="str">
        <f t="shared" si="98"/>
        <v/>
      </c>
      <c r="AG205" s="48" t="str">
        <f t="shared" si="124"/>
        <v/>
      </c>
      <c r="AH205" s="48" t="str">
        <f t="shared" si="125"/>
        <v/>
      </c>
      <c r="AI205" s="48" t="str">
        <f t="shared" si="126"/>
        <v/>
      </c>
      <c r="AJ205" s="49" t="str">
        <f t="shared" si="99"/>
        <v/>
      </c>
      <c r="AK205" s="49" t="str">
        <f t="shared" si="127"/>
        <v/>
      </c>
      <c r="AL205" s="49" t="str">
        <f t="shared" si="128"/>
        <v/>
      </c>
      <c r="AM205" s="49" t="str">
        <f t="shared" si="129"/>
        <v/>
      </c>
      <c r="BB205" s="8"/>
      <c r="BC205" s="8"/>
      <c r="BD205" s="8"/>
    </row>
    <row r="206" spans="1:56" ht="12.75" thickBot="1" x14ac:dyDescent="0.25">
      <c r="A206" s="82">
        <v>41402</v>
      </c>
      <c r="B206" s="81" t="s">
        <v>15</v>
      </c>
      <c r="C206" s="81" t="s">
        <v>14</v>
      </c>
      <c r="D206" s="81">
        <v>725</v>
      </c>
      <c r="E206" s="81" t="s">
        <v>77</v>
      </c>
      <c r="F206" s="81">
        <v>23.2</v>
      </c>
      <c r="G206" s="81">
        <v>4.3</v>
      </c>
      <c r="H206" s="67">
        <f t="shared" si="103"/>
        <v>2</v>
      </c>
      <c r="I206" s="67">
        <f t="shared" si="104"/>
        <v>5</v>
      </c>
      <c r="J206" s="67">
        <f t="shared" si="105"/>
        <v>2013</v>
      </c>
      <c r="K206" s="2" t="str">
        <f t="shared" si="100"/>
        <v>Spring</v>
      </c>
      <c r="L206" s="3" t="str">
        <f t="shared" si="101"/>
        <v/>
      </c>
      <c r="M206" s="3" t="str">
        <f t="shared" si="102"/>
        <v/>
      </c>
      <c r="N206" s="3" t="str">
        <f t="shared" si="106"/>
        <v/>
      </c>
      <c r="O206" s="3" t="str">
        <f t="shared" si="107"/>
        <v/>
      </c>
      <c r="P206" s="4" t="str">
        <f t="shared" si="108"/>
        <v/>
      </c>
      <c r="Q206" s="4" t="str">
        <f t="shared" si="109"/>
        <v/>
      </c>
      <c r="R206" s="4" t="str">
        <f t="shared" si="110"/>
        <v/>
      </c>
      <c r="S206" s="4" t="str">
        <f t="shared" si="111"/>
        <v/>
      </c>
      <c r="T206" s="5">
        <f t="shared" si="112"/>
        <v>725</v>
      </c>
      <c r="U206" s="5" t="str">
        <f t="shared" si="113"/>
        <v>AD</v>
      </c>
      <c r="V206" s="5">
        <f t="shared" si="114"/>
        <v>23.2</v>
      </c>
      <c r="W206" s="5">
        <f t="shared" si="115"/>
        <v>4.3</v>
      </c>
      <c r="X206" s="6" t="str">
        <f t="shared" si="116"/>
        <v/>
      </c>
      <c r="Y206" s="6" t="str">
        <f t="shared" si="117"/>
        <v/>
      </c>
      <c r="Z206" s="6" t="str">
        <f t="shared" si="118"/>
        <v/>
      </c>
      <c r="AA206" s="6" t="str">
        <f t="shared" si="119"/>
        <v/>
      </c>
      <c r="AB206" s="7" t="str">
        <f t="shared" si="120"/>
        <v/>
      </c>
      <c r="AC206" s="7" t="str">
        <f t="shared" si="121"/>
        <v/>
      </c>
      <c r="AD206" s="7" t="str">
        <f t="shared" si="122"/>
        <v/>
      </c>
      <c r="AE206" s="7" t="str">
        <f t="shared" si="123"/>
        <v/>
      </c>
      <c r="AF206" s="48" t="str">
        <f t="shared" si="98"/>
        <v/>
      </c>
      <c r="AG206" s="48" t="str">
        <f t="shared" si="124"/>
        <v/>
      </c>
      <c r="AH206" s="48" t="str">
        <f t="shared" si="125"/>
        <v/>
      </c>
      <c r="AI206" s="48" t="str">
        <f t="shared" si="126"/>
        <v/>
      </c>
      <c r="AJ206" s="49" t="str">
        <f t="shared" si="99"/>
        <v/>
      </c>
      <c r="AK206" s="49" t="str">
        <f t="shared" si="127"/>
        <v/>
      </c>
      <c r="AL206" s="49" t="str">
        <f t="shared" si="128"/>
        <v/>
      </c>
      <c r="AM206" s="49" t="str">
        <f t="shared" si="129"/>
        <v/>
      </c>
      <c r="BB206" s="8"/>
      <c r="BC206" s="8"/>
      <c r="BD206" s="8"/>
    </row>
    <row r="207" spans="1:56" ht="12.75" thickBot="1" x14ac:dyDescent="0.25">
      <c r="A207" s="82">
        <v>41107</v>
      </c>
      <c r="B207" s="81" t="s">
        <v>15</v>
      </c>
      <c r="C207" s="81" t="s">
        <v>14</v>
      </c>
      <c r="D207" s="81" t="s">
        <v>3</v>
      </c>
      <c r="E207" s="81">
        <v>1.35</v>
      </c>
      <c r="F207" s="81">
        <v>23.2</v>
      </c>
      <c r="G207" s="81">
        <v>0</v>
      </c>
      <c r="H207" s="67">
        <f t="shared" si="103"/>
        <v>2</v>
      </c>
      <c r="I207" s="67">
        <f t="shared" si="104"/>
        <v>7</v>
      </c>
      <c r="J207" s="67">
        <f t="shared" si="105"/>
        <v>2012</v>
      </c>
      <c r="K207" s="2" t="str">
        <f t="shared" si="100"/>
        <v>Summer</v>
      </c>
      <c r="L207" s="3" t="str">
        <f t="shared" si="101"/>
        <v/>
      </c>
      <c r="M207" s="3" t="str">
        <f t="shared" si="102"/>
        <v/>
      </c>
      <c r="N207" s="3" t="str">
        <f t="shared" si="106"/>
        <v/>
      </c>
      <c r="O207" s="3" t="str">
        <f t="shared" si="107"/>
        <v/>
      </c>
      <c r="P207" s="4" t="str">
        <f t="shared" si="108"/>
        <v/>
      </c>
      <c r="Q207" s="4" t="str">
        <f t="shared" si="109"/>
        <v/>
      </c>
      <c r="R207" s="4" t="str">
        <f t="shared" si="110"/>
        <v/>
      </c>
      <c r="S207" s="4" t="str">
        <f t="shared" si="111"/>
        <v/>
      </c>
      <c r="T207" s="5" t="str">
        <f t="shared" si="112"/>
        <v>ns</v>
      </c>
      <c r="U207" s="5">
        <f t="shared" si="113"/>
        <v>1.35</v>
      </c>
      <c r="V207" s="5">
        <f t="shared" si="114"/>
        <v>23.2</v>
      </c>
      <c r="W207" s="5">
        <f t="shared" si="115"/>
        <v>0</v>
      </c>
      <c r="X207" s="6" t="str">
        <f t="shared" si="116"/>
        <v/>
      </c>
      <c r="Y207" s="6" t="str">
        <f t="shared" si="117"/>
        <v/>
      </c>
      <c r="Z207" s="6" t="str">
        <f t="shared" si="118"/>
        <v/>
      </c>
      <c r="AA207" s="6" t="str">
        <f t="shared" si="119"/>
        <v/>
      </c>
      <c r="AB207" s="7" t="str">
        <f t="shared" si="120"/>
        <v/>
      </c>
      <c r="AC207" s="7" t="str">
        <f t="shared" si="121"/>
        <v/>
      </c>
      <c r="AD207" s="7" t="str">
        <f t="shared" si="122"/>
        <v/>
      </c>
      <c r="AE207" s="7" t="str">
        <f t="shared" si="123"/>
        <v/>
      </c>
      <c r="AF207" s="48" t="str">
        <f t="shared" si="98"/>
        <v/>
      </c>
      <c r="AG207" s="48" t="str">
        <f t="shared" si="124"/>
        <v/>
      </c>
      <c r="AH207" s="48" t="str">
        <f t="shared" si="125"/>
        <v/>
      </c>
      <c r="AI207" s="48" t="str">
        <f t="shared" si="126"/>
        <v/>
      </c>
      <c r="AJ207" s="49" t="str">
        <f t="shared" si="99"/>
        <v/>
      </c>
      <c r="AK207" s="49" t="str">
        <f t="shared" si="127"/>
        <v/>
      </c>
      <c r="AL207" s="49" t="str">
        <f t="shared" si="128"/>
        <v/>
      </c>
      <c r="AM207" s="49" t="str">
        <f t="shared" si="129"/>
        <v/>
      </c>
      <c r="BB207" s="8"/>
      <c r="BC207" s="8"/>
      <c r="BD207" s="8"/>
    </row>
    <row r="208" spans="1:56" ht="12.75" thickBot="1" x14ac:dyDescent="0.25">
      <c r="A208" s="82">
        <v>41031</v>
      </c>
      <c r="B208" s="81" t="s">
        <v>15</v>
      </c>
      <c r="C208" s="81" t="s">
        <v>14</v>
      </c>
      <c r="D208" s="81">
        <v>822</v>
      </c>
      <c r="E208" s="81">
        <v>13.1</v>
      </c>
      <c r="F208" s="81">
        <v>20.9</v>
      </c>
      <c r="G208" s="81">
        <v>5.23</v>
      </c>
      <c r="H208" s="67">
        <f t="shared" si="103"/>
        <v>2</v>
      </c>
      <c r="I208" s="67">
        <f t="shared" si="104"/>
        <v>5</v>
      </c>
      <c r="J208" s="67">
        <f t="shared" si="105"/>
        <v>2012</v>
      </c>
      <c r="K208" s="2" t="str">
        <f t="shared" si="100"/>
        <v>Spring</v>
      </c>
      <c r="L208" s="3" t="str">
        <f t="shared" si="101"/>
        <v/>
      </c>
      <c r="M208" s="3" t="str">
        <f t="shared" si="102"/>
        <v/>
      </c>
      <c r="N208" s="3" t="str">
        <f t="shared" si="106"/>
        <v/>
      </c>
      <c r="O208" s="3" t="str">
        <f t="shared" si="107"/>
        <v/>
      </c>
      <c r="P208" s="4" t="str">
        <f t="shared" si="108"/>
        <v/>
      </c>
      <c r="Q208" s="4" t="str">
        <f t="shared" si="109"/>
        <v/>
      </c>
      <c r="R208" s="4" t="str">
        <f t="shared" si="110"/>
        <v/>
      </c>
      <c r="S208" s="4" t="str">
        <f t="shared" si="111"/>
        <v/>
      </c>
      <c r="T208" s="5">
        <f t="shared" si="112"/>
        <v>822</v>
      </c>
      <c r="U208" s="5">
        <f t="shared" si="113"/>
        <v>13.1</v>
      </c>
      <c r="V208" s="5">
        <f t="shared" si="114"/>
        <v>20.9</v>
      </c>
      <c r="W208" s="5">
        <f t="shared" si="115"/>
        <v>5.23</v>
      </c>
      <c r="X208" s="6" t="str">
        <f t="shared" si="116"/>
        <v/>
      </c>
      <c r="Y208" s="6" t="str">
        <f t="shared" si="117"/>
        <v/>
      </c>
      <c r="Z208" s="6" t="str">
        <f t="shared" si="118"/>
        <v/>
      </c>
      <c r="AA208" s="6" t="str">
        <f t="shared" si="119"/>
        <v/>
      </c>
      <c r="AB208" s="7" t="str">
        <f t="shared" si="120"/>
        <v/>
      </c>
      <c r="AC208" s="7" t="str">
        <f t="shared" si="121"/>
        <v/>
      </c>
      <c r="AD208" s="7" t="str">
        <f t="shared" si="122"/>
        <v/>
      </c>
      <c r="AE208" s="7" t="str">
        <f t="shared" si="123"/>
        <v/>
      </c>
      <c r="AF208" s="48" t="str">
        <f t="shared" ref="AF208:AF271" si="130">IF($C208="Dutchman Creek",IF(LEFT($D208,1)="&lt;",VALUE(MID($D208,2,4)),IF(LEFT($D208,1)="&gt;",VALUE(MID($D208,2,4)),$D208)),"")</f>
        <v/>
      </c>
      <c r="AG208" s="48" t="str">
        <f t="shared" si="124"/>
        <v/>
      </c>
      <c r="AH208" s="48" t="str">
        <f t="shared" si="125"/>
        <v/>
      </c>
      <c r="AI208" s="48" t="str">
        <f t="shared" si="126"/>
        <v/>
      </c>
      <c r="AJ208" s="49" t="str">
        <f t="shared" ref="AJ208:AJ271" si="131">IF($C208="Trout Creek",IF(LEFT($D208,1)="&lt;",VALUE(MID($D208,2,4)),IF(LEFT($D208,1)="&gt;",VALUE(MID($D208,2,4)),$D208)),"")</f>
        <v/>
      </c>
      <c r="AK208" s="49" t="str">
        <f t="shared" si="127"/>
        <v/>
      </c>
      <c r="AL208" s="49" t="str">
        <f t="shared" si="128"/>
        <v/>
      </c>
      <c r="AM208" s="49" t="str">
        <f t="shared" si="129"/>
        <v/>
      </c>
      <c r="BB208" s="8"/>
      <c r="BC208" s="8"/>
      <c r="BD208" s="8"/>
    </row>
    <row r="209" spans="1:56" ht="12.75" thickBot="1" x14ac:dyDescent="0.25">
      <c r="A209" s="82">
        <v>40821</v>
      </c>
      <c r="B209" s="81" t="s">
        <v>15</v>
      </c>
      <c r="C209" s="81" t="s">
        <v>14</v>
      </c>
      <c r="D209" s="81" t="s">
        <v>3</v>
      </c>
      <c r="E209" s="81">
        <v>10.77</v>
      </c>
      <c r="F209" s="81">
        <v>15.9</v>
      </c>
      <c r="G209" s="81">
        <v>0.17</v>
      </c>
      <c r="H209" s="67">
        <f t="shared" si="103"/>
        <v>2</v>
      </c>
      <c r="I209" s="67">
        <f t="shared" si="104"/>
        <v>10</v>
      </c>
      <c r="J209" s="67">
        <f t="shared" si="105"/>
        <v>2011</v>
      </c>
      <c r="K209" s="2" t="str">
        <f t="shared" si="100"/>
        <v>Fall</v>
      </c>
      <c r="L209" s="3" t="str">
        <f t="shared" si="101"/>
        <v/>
      </c>
      <c r="M209" s="3" t="str">
        <f t="shared" si="102"/>
        <v/>
      </c>
      <c r="N209" s="3" t="str">
        <f t="shared" si="106"/>
        <v/>
      </c>
      <c r="O209" s="3" t="str">
        <f t="shared" si="107"/>
        <v/>
      </c>
      <c r="P209" s="4" t="str">
        <f t="shared" si="108"/>
        <v/>
      </c>
      <c r="Q209" s="4" t="str">
        <f t="shared" si="109"/>
        <v/>
      </c>
      <c r="R209" s="4" t="str">
        <f t="shared" si="110"/>
        <v/>
      </c>
      <c r="S209" s="4" t="str">
        <f t="shared" si="111"/>
        <v/>
      </c>
      <c r="T209" s="5" t="str">
        <f t="shared" si="112"/>
        <v>ns</v>
      </c>
      <c r="U209" s="5">
        <f t="shared" si="113"/>
        <v>10.77</v>
      </c>
      <c r="V209" s="5">
        <f t="shared" si="114"/>
        <v>15.9</v>
      </c>
      <c r="W209" s="5">
        <f t="shared" si="115"/>
        <v>0.17</v>
      </c>
      <c r="X209" s="6" t="str">
        <f t="shared" si="116"/>
        <v/>
      </c>
      <c r="Y209" s="6" t="str">
        <f t="shared" si="117"/>
        <v/>
      </c>
      <c r="Z209" s="6" t="str">
        <f t="shared" si="118"/>
        <v/>
      </c>
      <c r="AA209" s="6" t="str">
        <f t="shared" si="119"/>
        <v/>
      </c>
      <c r="AB209" s="7" t="str">
        <f t="shared" si="120"/>
        <v/>
      </c>
      <c r="AC209" s="7" t="str">
        <f t="shared" si="121"/>
        <v/>
      </c>
      <c r="AD209" s="7" t="str">
        <f t="shared" si="122"/>
        <v/>
      </c>
      <c r="AE209" s="7" t="str">
        <f t="shared" si="123"/>
        <v/>
      </c>
      <c r="AF209" s="48" t="str">
        <f t="shared" si="130"/>
        <v/>
      </c>
      <c r="AG209" s="48" t="str">
        <f t="shared" si="124"/>
        <v/>
      </c>
      <c r="AH209" s="48" t="str">
        <f t="shared" si="125"/>
        <v/>
      </c>
      <c r="AI209" s="48" t="str">
        <f t="shared" si="126"/>
        <v/>
      </c>
      <c r="AJ209" s="49" t="str">
        <f t="shared" si="131"/>
        <v/>
      </c>
      <c r="AK209" s="49" t="str">
        <f t="shared" si="127"/>
        <v/>
      </c>
      <c r="AL209" s="49" t="str">
        <f t="shared" si="128"/>
        <v/>
      </c>
      <c r="AM209" s="49" t="str">
        <f t="shared" si="129"/>
        <v/>
      </c>
      <c r="BB209" s="8"/>
      <c r="BC209" s="8"/>
      <c r="BD209" s="8"/>
    </row>
    <row r="210" spans="1:56" ht="12.75" thickBot="1" x14ac:dyDescent="0.25">
      <c r="A210" s="82">
        <v>40723</v>
      </c>
      <c r="B210" s="81" t="s">
        <v>15</v>
      </c>
      <c r="C210" s="81" t="s">
        <v>14</v>
      </c>
      <c r="D210" s="81">
        <v>550</v>
      </c>
      <c r="E210" s="81">
        <v>4.16</v>
      </c>
      <c r="F210" s="81">
        <v>24.4</v>
      </c>
      <c r="G210" s="81">
        <v>20.8</v>
      </c>
      <c r="H210" s="67">
        <f t="shared" si="103"/>
        <v>2</v>
      </c>
      <c r="I210" s="67">
        <f t="shared" si="104"/>
        <v>6</v>
      </c>
      <c r="J210" s="67">
        <f t="shared" si="105"/>
        <v>2011</v>
      </c>
      <c r="K210" s="2" t="str">
        <f t="shared" si="100"/>
        <v>Spring</v>
      </c>
      <c r="L210" s="3" t="str">
        <f t="shared" si="101"/>
        <v/>
      </c>
      <c r="M210" s="3" t="str">
        <f t="shared" si="102"/>
        <v/>
      </c>
      <c r="N210" s="3" t="str">
        <f t="shared" si="106"/>
        <v/>
      </c>
      <c r="O210" s="3" t="str">
        <f t="shared" si="107"/>
        <v/>
      </c>
      <c r="P210" s="4" t="str">
        <f t="shared" si="108"/>
        <v/>
      </c>
      <c r="Q210" s="4" t="str">
        <f t="shared" si="109"/>
        <v/>
      </c>
      <c r="R210" s="4" t="str">
        <f t="shared" si="110"/>
        <v/>
      </c>
      <c r="S210" s="4" t="str">
        <f t="shared" si="111"/>
        <v/>
      </c>
      <c r="T210" s="5">
        <f t="shared" si="112"/>
        <v>550</v>
      </c>
      <c r="U210" s="5">
        <f t="shared" si="113"/>
        <v>4.16</v>
      </c>
      <c r="V210" s="5">
        <f t="shared" si="114"/>
        <v>24.4</v>
      </c>
      <c r="W210" s="5">
        <f t="shared" si="115"/>
        <v>20.8</v>
      </c>
      <c r="X210" s="6" t="str">
        <f t="shared" si="116"/>
        <v/>
      </c>
      <c r="Y210" s="6" t="str">
        <f t="shared" si="117"/>
        <v/>
      </c>
      <c r="Z210" s="6" t="str">
        <f t="shared" si="118"/>
        <v/>
      </c>
      <c r="AA210" s="6" t="str">
        <f t="shared" si="119"/>
        <v/>
      </c>
      <c r="AB210" s="7" t="str">
        <f t="shared" si="120"/>
        <v/>
      </c>
      <c r="AC210" s="7" t="str">
        <f t="shared" si="121"/>
        <v/>
      </c>
      <c r="AD210" s="7" t="str">
        <f t="shared" si="122"/>
        <v/>
      </c>
      <c r="AE210" s="7" t="str">
        <f t="shared" si="123"/>
        <v/>
      </c>
      <c r="AF210" s="48" t="str">
        <f t="shared" si="130"/>
        <v/>
      </c>
      <c r="AG210" s="48" t="str">
        <f t="shared" si="124"/>
        <v/>
      </c>
      <c r="AH210" s="48" t="str">
        <f t="shared" si="125"/>
        <v/>
      </c>
      <c r="AI210" s="48" t="str">
        <f t="shared" si="126"/>
        <v/>
      </c>
      <c r="AJ210" s="49" t="str">
        <f t="shared" si="131"/>
        <v/>
      </c>
      <c r="AK210" s="49" t="str">
        <f t="shared" si="127"/>
        <v/>
      </c>
      <c r="AL210" s="49" t="str">
        <f t="shared" si="128"/>
        <v/>
      </c>
      <c r="AM210" s="49" t="str">
        <f t="shared" si="129"/>
        <v/>
      </c>
      <c r="BB210" s="8"/>
      <c r="BC210" s="8"/>
      <c r="BD210" s="8"/>
    </row>
    <row r="211" spans="1:56" ht="12.75" thickBot="1" x14ac:dyDescent="0.25">
      <c r="A211" s="82">
        <v>40674</v>
      </c>
      <c r="B211" s="81" t="s">
        <v>15</v>
      </c>
      <c r="C211" s="81" t="s">
        <v>14</v>
      </c>
      <c r="D211" s="81" t="s">
        <v>3</v>
      </c>
      <c r="E211" s="81">
        <v>12.2</v>
      </c>
      <c r="F211" s="81">
        <v>16.8</v>
      </c>
      <c r="G211" s="81">
        <v>12.8</v>
      </c>
      <c r="H211" s="67">
        <f t="shared" si="103"/>
        <v>2</v>
      </c>
      <c r="I211" s="67">
        <f t="shared" si="104"/>
        <v>5</v>
      </c>
      <c r="J211" s="67">
        <f t="shared" si="105"/>
        <v>2011</v>
      </c>
      <c r="K211" s="2" t="str">
        <f t="shared" si="100"/>
        <v>Spring</v>
      </c>
      <c r="L211" s="3" t="str">
        <f t="shared" si="101"/>
        <v/>
      </c>
      <c r="M211" s="3" t="str">
        <f t="shared" si="102"/>
        <v/>
      </c>
      <c r="N211" s="3" t="str">
        <f t="shared" si="106"/>
        <v/>
      </c>
      <c r="O211" s="3" t="str">
        <f t="shared" si="107"/>
        <v/>
      </c>
      <c r="P211" s="4" t="str">
        <f t="shared" si="108"/>
        <v/>
      </c>
      <c r="Q211" s="4" t="str">
        <f t="shared" si="109"/>
        <v/>
      </c>
      <c r="R211" s="4" t="str">
        <f t="shared" si="110"/>
        <v/>
      </c>
      <c r="S211" s="4" t="str">
        <f t="shared" si="111"/>
        <v/>
      </c>
      <c r="T211" s="5" t="str">
        <f t="shared" si="112"/>
        <v>ns</v>
      </c>
      <c r="U211" s="5">
        <f t="shared" si="113"/>
        <v>12.2</v>
      </c>
      <c r="V211" s="5">
        <f t="shared" si="114"/>
        <v>16.8</v>
      </c>
      <c r="W211" s="5">
        <f t="shared" si="115"/>
        <v>12.8</v>
      </c>
      <c r="X211" s="6" t="str">
        <f t="shared" si="116"/>
        <v/>
      </c>
      <c r="Y211" s="6" t="str">
        <f t="shared" si="117"/>
        <v/>
      </c>
      <c r="Z211" s="6" t="str">
        <f t="shared" si="118"/>
        <v/>
      </c>
      <c r="AA211" s="6" t="str">
        <f t="shared" si="119"/>
        <v/>
      </c>
      <c r="AB211" s="7" t="str">
        <f t="shared" si="120"/>
        <v/>
      </c>
      <c r="AC211" s="7" t="str">
        <f t="shared" si="121"/>
        <v/>
      </c>
      <c r="AD211" s="7" t="str">
        <f t="shared" si="122"/>
        <v/>
      </c>
      <c r="AE211" s="7" t="str">
        <f t="shared" si="123"/>
        <v/>
      </c>
      <c r="AF211" s="48" t="str">
        <f t="shared" si="130"/>
        <v/>
      </c>
      <c r="AG211" s="48" t="str">
        <f t="shared" si="124"/>
        <v/>
      </c>
      <c r="AH211" s="48" t="str">
        <f t="shared" si="125"/>
        <v/>
      </c>
      <c r="AI211" s="48" t="str">
        <f t="shared" si="126"/>
        <v/>
      </c>
      <c r="AJ211" s="49" t="str">
        <f t="shared" si="131"/>
        <v/>
      </c>
      <c r="AK211" s="49" t="str">
        <f t="shared" si="127"/>
        <v/>
      </c>
      <c r="AL211" s="49" t="str">
        <f t="shared" si="128"/>
        <v/>
      </c>
      <c r="AM211" s="49" t="str">
        <f t="shared" si="129"/>
        <v/>
      </c>
      <c r="BB211" s="8"/>
      <c r="BC211" s="8"/>
      <c r="BD211" s="8"/>
    </row>
    <row r="212" spans="1:56" ht="12.75" thickBot="1" x14ac:dyDescent="0.25">
      <c r="A212" s="82">
        <v>40457</v>
      </c>
      <c r="B212" s="81" t="s">
        <v>15</v>
      </c>
      <c r="C212" s="81" t="s">
        <v>14</v>
      </c>
      <c r="D212" s="81">
        <v>569</v>
      </c>
      <c r="E212" s="81" t="s">
        <v>77</v>
      </c>
      <c r="F212" s="81">
        <v>13.7</v>
      </c>
      <c r="G212" s="81">
        <v>6.25</v>
      </c>
      <c r="H212" s="67">
        <f t="shared" si="103"/>
        <v>2</v>
      </c>
      <c r="I212" s="67">
        <f t="shared" si="104"/>
        <v>10</v>
      </c>
      <c r="J212" s="67">
        <f t="shared" si="105"/>
        <v>2010</v>
      </c>
      <c r="K212" s="2" t="str">
        <f t="shared" si="100"/>
        <v>Fall</v>
      </c>
      <c r="L212" s="3" t="str">
        <f t="shared" si="101"/>
        <v/>
      </c>
      <c r="M212" s="3" t="str">
        <f t="shared" si="102"/>
        <v/>
      </c>
      <c r="N212" s="3" t="str">
        <f t="shared" si="106"/>
        <v/>
      </c>
      <c r="O212" s="3" t="str">
        <f t="shared" si="107"/>
        <v/>
      </c>
      <c r="P212" s="4" t="str">
        <f t="shared" si="108"/>
        <v/>
      </c>
      <c r="Q212" s="4" t="str">
        <f t="shared" si="109"/>
        <v/>
      </c>
      <c r="R212" s="4" t="str">
        <f t="shared" si="110"/>
        <v/>
      </c>
      <c r="S212" s="4" t="str">
        <f t="shared" si="111"/>
        <v/>
      </c>
      <c r="T212" s="5">
        <f t="shared" si="112"/>
        <v>569</v>
      </c>
      <c r="U212" s="5" t="str">
        <f t="shared" si="113"/>
        <v>AD</v>
      </c>
      <c r="V212" s="5">
        <f t="shared" si="114"/>
        <v>13.7</v>
      </c>
      <c r="W212" s="5">
        <f t="shared" si="115"/>
        <v>6.25</v>
      </c>
      <c r="X212" s="6" t="str">
        <f t="shared" si="116"/>
        <v/>
      </c>
      <c r="Y212" s="6" t="str">
        <f t="shared" si="117"/>
        <v/>
      </c>
      <c r="Z212" s="6" t="str">
        <f t="shared" si="118"/>
        <v/>
      </c>
      <c r="AA212" s="6" t="str">
        <f t="shared" si="119"/>
        <v/>
      </c>
      <c r="AB212" s="7" t="str">
        <f t="shared" si="120"/>
        <v/>
      </c>
      <c r="AC212" s="7" t="str">
        <f t="shared" si="121"/>
        <v/>
      </c>
      <c r="AD212" s="7" t="str">
        <f t="shared" si="122"/>
        <v/>
      </c>
      <c r="AE212" s="7" t="str">
        <f t="shared" si="123"/>
        <v/>
      </c>
      <c r="AF212" s="48" t="str">
        <f t="shared" si="130"/>
        <v/>
      </c>
      <c r="AG212" s="48" t="str">
        <f t="shared" si="124"/>
        <v/>
      </c>
      <c r="AH212" s="48" t="str">
        <f t="shared" si="125"/>
        <v/>
      </c>
      <c r="AI212" s="48" t="str">
        <f t="shared" si="126"/>
        <v/>
      </c>
      <c r="AJ212" s="49" t="str">
        <f t="shared" si="131"/>
        <v/>
      </c>
      <c r="AK212" s="49" t="str">
        <f t="shared" si="127"/>
        <v/>
      </c>
      <c r="AL212" s="49" t="str">
        <f t="shared" si="128"/>
        <v/>
      </c>
      <c r="AM212" s="49" t="str">
        <f t="shared" si="129"/>
        <v/>
      </c>
      <c r="BB212" s="8"/>
      <c r="BC212" s="8"/>
      <c r="BD212" s="8"/>
    </row>
    <row r="213" spans="1:56" ht="12.75" thickBot="1" x14ac:dyDescent="0.25">
      <c r="A213" s="82">
        <v>40388</v>
      </c>
      <c r="B213" s="81" t="s">
        <v>15</v>
      </c>
      <c r="C213" s="81" t="s">
        <v>14</v>
      </c>
      <c r="D213" s="81">
        <v>557</v>
      </c>
      <c r="E213" s="81">
        <v>6.2</v>
      </c>
      <c r="F213" s="81">
        <v>23.4</v>
      </c>
      <c r="G213" s="81">
        <v>64.7</v>
      </c>
      <c r="H213" s="67">
        <f t="shared" si="103"/>
        <v>2</v>
      </c>
      <c r="I213" s="67">
        <f t="shared" si="104"/>
        <v>7</v>
      </c>
      <c r="J213" s="67">
        <f t="shared" si="105"/>
        <v>2010</v>
      </c>
      <c r="K213" s="2" t="str">
        <f t="shared" si="100"/>
        <v>Summer</v>
      </c>
      <c r="L213" s="3" t="str">
        <f t="shared" si="101"/>
        <v/>
      </c>
      <c r="M213" s="3" t="str">
        <f t="shared" si="102"/>
        <v/>
      </c>
      <c r="N213" s="3" t="str">
        <f t="shared" si="106"/>
        <v/>
      </c>
      <c r="O213" s="3" t="str">
        <f t="shared" si="107"/>
        <v/>
      </c>
      <c r="P213" s="4" t="str">
        <f t="shared" si="108"/>
        <v/>
      </c>
      <c r="Q213" s="4" t="str">
        <f t="shared" si="109"/>
        <v/>
      </c>
      <c r="R213" s="4" t="str">
        <f t="shared" si="110"/>
        <v/>
      </c>
      <c r="S213" s="4" t="str">
        <f t="shared" si="111"/>
        <v/>
      </c>
      <c r="T213" s="5">
        <f t="shared" si="112"/>
        <v>557</v>
      </c>
      <c r="U213" s="5">
        <f t="shared" si="113"/>
        <v>6.2</v>
      </c>
      <c r="V213" s="5">
        <f t="shared" si="114"/>
        <v>23.4</v>
      </c>
      <c r="W213" s="5">
        <f t="shared" si="115"/>
        <v>64.7</v>
      </c>
      <c r="X213" s="6" t="str">
        <f t="shared" si="116"/>
        <v/>
      </c>
      <c r="Y213" s="6" t="str">
        <f t="shared" si="117"/>
        <v/>
      </c>
      <c r="Z213" s="6" t="str">
        <f t="shared" si="118"/>
        <v/>
      </c>
      <c r="AA213" s="6" t="str">
        <f t="shared" si="119"/>
        <v/>
      </c>
      <c r="AB213" s="7" t="str">
        <f t="shared" si="120"/>
        <v/>
      </c>
      <c r="AC213" s="7" t="str">
        <f t="shared" si="121"/>
        <v/>
      </c>
      <c r="AD213" s="7" t="str">
        <f t="shared" si="122"/>
        <v/>
      </c>
      <c r="AE213" s="7" t="str">
        <f t="shared" si="123"/>
        <v/>
      </c>
      <c r="AF213" s="48" t="str">
        <f t="shared" si="130"/>
        <v/>
      </c>
      <c r="AG213" s="48" t="str">
        <f t="shared" si="124"/>
        <v/>
      </c>
      <c r="AH213" s="48" t="str">
        <f t="shared" si="125"/>
        <v/>
      </c>
      <c r="AI213" s="48" t="str">
        <f t="shared" si="126"/>
        <v/>
      </c>
      <c r="AJ213" s="49" t="str">
        <f t="shared" si="131"/>
        <v/>
      </c>
      <c r="AK213" s="49" t="str">
        <f t="shared" si="127"/>
        <v/>
      </c>
      <c r="AL213" s="49" t="str">
        <f t="shared" si="128"/>
        <v/>
      </c>
      <c r="AM213" s="49" t="str">
        <f t="shared" si="129"/>
        <v/>
      </c>
      <c r="BB213" s="8"/>
      <c r="BC213" s="8"/>
      <c r="BD213" s="8"/>
    </row>
    <row r="214" spans="1:56" ht="12.75" thickBot="1" x14ac:dyDescent="0.25">
      <c r="A214" s="82">
        <v>40316</v>
      </c>
      <c r="B214" s="81" t="s">
        <v>15</v>
      </c>
      <c r="C214" s="81" t="s">
        <v>14</v>
      </c>
      <c r="D214" s="81">
        <v>737</v>
      </c>
      <c r="E214" s="81">
        <v>10.9</v>
      </c>
      <c r="F214" s="81">
        <v>18.7</v>
      </c>
      <c r="G214" s="81">
        <v>11.9</v>
      </c>
      <c r="H214" s="67">
        <f t="shared" si="103"/>
        <v>2</v>
      </c>
      <c r="I214" s="67">
        <f t="shared" si="104"/>
        <v>5</v>
      </c>
      <c r="J214" s="67">
        <f t="shared" si="105"/>
        <v>2010</v>
      </c>
      <c r="K214" s="2" t="str">
        <f t="shared" si="100"/>
        <v>Spring</v>
      </c>
      <c r="L214" s="3" t="str">
        <f t="shared" si="101"/>
        <v/>
      </c>
      <c r="M214" s="3" t="str">
        <f t="shared" si="102"/>
        <v/>
      </c>
      <c r="N214" s="3" t="str">
        <f t="shared" si="106"/>
        <v/>
      </c>
      <c r="O214" s="3" t="str">
        <f t="shared" si="107"/>
        <v/>
      </c>
      <c r="P214" s="4" t="str">
        <f t="shared" si="108"/>
        <v/>
      </c>
      <c r="Q214" s="4" t="str">
        <f t="shared" si="109"/>
        <v/>
      </c>
      <c r="R214" s="4" t="str">
        <f t="shared" si="110"/>
        <v/>
      </c>
      <c r="S214" s="4" t="str">
        <f t="shared" si="111"/>
        <v/>
      </c>
      <c r="T214" s="5">
        <f t="shared" si="112"/>
        <v>737</v>
      </c>
      <c r="U214" s="5">
        <f t="shared" si="113"/>
        <v>10.9</v>
      </c>
      <c r="V214" s="5">
        <f t="shared" si="114"/>
        <v>18.7</v>
      </c>
      <c r="W214" s="5">
        <f t="shared" si="115"/>
        <v>11.9</v>
      </c>
      <c r="X214" s="6" t="str">
        <f t="shared" si="116"/>
        <v/>
      </c>
      <c r="Y214" s="6" t="str">
        <f t="shared" si="117"/>
        <v/>
      </c>
      <c r="Z214" s="6" t="str">
        <f t="shared" si="118"/>
        <v/>
      </c>
      <c r="AA214" s="6" t="str">
        <f t="shared" si="119"/>
        <v/>
      </c>
      <c r="AB214" s="7" t="str">
        <f t="shared" si="120"/>
        <v/>
      </c>
      <c r="AC214" s="7" t="str">
        <f t="shared" si="121"/>
        <v/>
      </c>
      <c r="AD214" s="7" t="str">
        <f t="shared" si="122"/>
        <v/>
      </c>
      <c r="AE214" s="7" t="str">
        <f t="shared" si="123"/>
        <v/>
      </c>
      <c r="AF214" s="48" t="str">
        <f t="shared" si="130"/>
        <v/>
      </c>
      <c r="AG214" s="48" t="str">
        <f t="shared" si="124"/>
        <v/>
      </c>
      <c r="AH214" s="48" t="str">
        <f t="shared" si="125"/>
        <v/>
      </c>
      <c r="AI214" s="48" t="str">
        <f t="shared" si="126"/>
        <v/>
      </c>
      <c r="AJ214" s="49" t="str">
        <f t="shared" si="131"/>
        <v/>
      </c>
      <c r="AK214" s="49" t="str">
        <f t="shared" si="127"/>
        <v/>
      </c>
      <c r="AL214" s="49" t="str">
        <f t="shared" si="128"/>
        <v/>
      </c>
      <c r="AM214" s="49" t="str">
        <f t="shared" si="129"/>
        <v/>
      </c>
      <c r="BB214" s="8"/>
      <c r="BC214" s="8"/>
      <c r="BD214" s="8"/>
    </row>
    <row r="215" spans="1:56" ht="12.75" thickBot="1" x14ac:dyDescent="0.25">
      <c r="A215" s="82">
        <v>40016</v>
      </c>
      <c r="B215" s="81" t="s">
        <v>15</v>
      </c>
      <c r="C215" s="81" t="s">
        <v>14</v>
      </c>
      <c r="D215" s="81">
        <v>832</v>
      </c>
      <c r="E215" s="81" t="s">
        <v>3</v>
      </c>
      <c r="F215" s="81">
        <v>17.100000000000001</v>
      </c>
      <c r="G215" s="81" t="s">
        <v>3</v>
      </c>
      <c r="H215" s="67">
        <f t="shared" si="103"/>
        <v>2</v>
      </c>
      <c r="I215" s="67">
        <f t="shared" si="104"/>
        <v>7</v>
      </c>
      <c r="J215" s="67">
        <f t="shared" si="105"/>
        <v>2009</v>
      </c>
      <c r="K215" s="2" t="str">
        <f t="shared" si="100"/>
        <v>Summer</v>
      </c>
      <c r="L215" s="3" t="str">
        <f t="shared" si="101"/>
        <v/>
      </c>
      <c r="M215" s="3" t="str">
        <f t="shared" si="102"/>
        <v/>
      </c>
      <c r="N215" s="3" t="str">
        <f t="shared" si="106"/>
        <v/>
      </c>
      <c r="O215" s="3" t="str">
        <f t="shared" si="107"/>
        <v/>
      </c>
      <c r="P215" s="4" t="str">
        <f t="shared" si="108"/>
        <v/>
      </c>
      <c r="Q215" s="4" t="str">
        <f t="shared" si="109"/>
        <v/>
      </c>
      <c r="R215" s="4" t="str">
        <f t="shared" si="110"/>
        <v/>
      </c>
      <c r="S215" s="4" t="str">
        <f t="shared" si="111"/>
        <v/>
      </c>
      <c r="T215" s="5">
        <f t="shared" si="112"/>
        <v>832</v>
      </c>
      <c r="U215" s="5" t="str">
        <f t="shared" si="113"/>
        <v>ns</v>
      </c>
      <c r="V215" s="5">
        <f t="shared" si="114"/>
        <v>17.100000000000001</v>
      </c>
      <c r="W215" s="5" t="str">
        <f t="shared" si="115"/>
        <v>ns</v>
      </c>
      <c r="X215" s="6" t="str">
        <f t="shared" si="116"/>
        <v/>
      </c>
      <c r="Y215" s="6" t="str">
        <f t="shared" si="117"/>
        <v/>
      </c>
      <c r="Z215" s="6" t="str">
        <f t="shared" si="118"/>
        <v/>
      </c>
      <c r="AA215" s="6" t="str">
        <f t="shared" si="119"/>
        <v/>
      </c>
      <c r="AB215" s="7" t="str">
        <f t="shared" si="120"/>
        <v/>
      </c>
      <c r="AC215" s="7" t="str">
        <f t="shared" si="121"/>
        <v/>
      </c>
      <c r="AD215" s="7" t="str">
        <f t="shared" si="122"/>
        <v/>
      </c>
      <c r="AE215" s="7" t="str">
        <f t="shared" si="123"/>
        <v/>
      </c>
      <c r="AF215" s="48" t="str">
        <f t="shared" si="130"/>
        <v/>
      </c>
      <c r="AG215" s="48" t="str">
        <f t="shared" si="124"/>
        <v/>
      </c>
      <c r="AH215" s="48" t="str">
        <f t="shared" si="125"/>
        <v/>
      </c>
      <c r="AI215" s="48" t="str">
        <f t="shared" si="126"/>
        <v/>
      </c>
      <c r="AJ215" s="49" t="str">
        <f t="shared" si="131"/>
        <v/>
      </c>
      <c r="AK215" s="49" t="str">
        <f t="shared" si="127"/>
        <v/>
      </c>
      <c r="AL215" s="49" t="str">
        <f t="shared" si="128"/>
        <v/>
      </c>
      <c r="AM215" s="49" t="str">
        <f t="shared" si="129"/>
        <v/>
      </c>
      <c r="BB215" s="8"/>
      <c r="BC215" s="8"/>
      <c r="BD215" s="8"/>
    </row>
    <row r="216" spans="1:56" ht="12.75" thickBot="1" x14ac:dyDescent="0.25">
      <c r="A216" s="82">
        <v>39945</v>
      </c>
      <c r="B216" s="81" t="s">
        <v>15</v>
      </c>
      <c r="C216" s="81" t="s">
        <v>14</v>
      </c>
      <c r="D216" s="81">
        <v>838</v>
      </c>
      <c r="E216" s="81">
        <v>1.21</v>
      </c>
      <c r="F216" s="81">
        <v>17.7</v>
      </c>
      <c r="G216" s="81">
        <v>6.41</v>
      </c>
      <c r="H216" s="67">
        <f t="shared" si="103"/>
        <v>2</v>
      </c>
      <c r="I216" s="67">
        <f t="shared" si="104"/>
        <v>5</v>
      </c>
      <c r="J216" s="67">
        <f t="shared" si="105"/>
        <v>2009</v>
      </c>
      <c r="K216" s="2" t="str">
        <f t="shared" si="100"/>
        <v>Spring</v>
      </c>
      <c r="L216" s="3" t="str">
        <f t="shared" si="101"/>
        <v/>
      </c>
      <c r="M216" s="3" t="str">
        <f t="shared" si="102"/>
        <v/>
      </c>
      <c r="N216" s="3" t="str">
        <f t="shared" si="106"/>
        <v/>
      </c>
      <c r="O216" s="3" t="str">
        <f t="shared" si="107"/>
        <v/>
      </c>
      <c r="P216" s="4" t="str">
        <f t="shared" si="108"/>
        <v/>
      </c>
      <c r="Q216" s="4" t="str">
        <f t="shared" si="109"/>
        <v/>
      </c>
      <c r="R216" s="4" t="str">
        <f t="shared" si="110"/>
        <v/>
      </c>
      <c r="S216" s="4" t="str">
        <f t="shared" si="111"/>
        <v/>
      </c>
      <c r="T216" s="5">
        <f t="shared" si="112"/>
        <v>838</v>
      </c>
      <c r="U216" s="5">
        <f t="shared" si="113"/>
        <v>1.21</v>
      </c>
      <c r="V216" s="5">
        <f t="shared" si="114"/>
        <v>17.7</v>
      </c>
      <c r="W216" s="5">
        <f t="shared" si="115"/>
        <v>6.41</v>
      </c>
      <c r="X216" s="6" t="str">
        <f t="shared" si="116"/>
        <v/>
      </c>
      <c r="Y216" s="6" t="str">
        <f t="shared" si="117"/>
        <v/>
      </c>
      <c r="Z216" s="6" t="str">
        <f t="shared" si="118"/>
        <v/>
      </c>
      <c r="AA216" s="6" t="str">
        <f t="shared" si="119"/>
        <v/>
      </c>
      <c r="AB216" s="7" t="str">
        <f t="shared" si="120"/>
        <v/>
      </c>
      <c r="AC216" s="7" t="str">
        <f t="shared" si="121"/>
        <v/>
      </c>
      <c r="AD216" s="7" t="str">
        <f t="shared" si="122"/>
        <v/>
      </c>
      <c r="AE216" s="7" t="str">
        <f t="shared" si="123"/>
        <v/>
      </c>
      <c r="AF216" s="48" t="str">
        <f t="shared" si="130"/>
        <v/>
      </c>
      <c r="AG216" s="48" t="str">
        <f t="shared" si="124"/>
        <v/>
      </c>
      <c r="AH216" s="48" t="str">
        <f t="shared" si="125"/>
        <v/>
      </c>
      <c r="AI216" s="48" t="str">
        <f t="shared" si="126"/>
        <v/>
      </c>
      <c r="AJ216" s="49" t="str">
        <f t="shared" si="131"/>
        <v/>
      </c>
      <c r="AK216" s="49" t="str">
        <f t="shared" si="127"/>
        <v/>
      </c>
      <c r="AL216" s="49" t="str">
        <f t="shared" si="128"/>
        <v/>
      </c>
      <c r="AM216" s="49" t="str">
        <f t="shared" si="129"/>
        <v/>
      </c>
      <c r="BB216" s="8"/>
      <c r="BC216" s="8"/>
      <c r="BD216" s="8"/>
    </row>
    <row r="217" spans="1:56" ht="12.75" thickBot="1" x14ac:dyDescent="0.25">
      <c r="A217" s="82">
        <v>39715</v>
      </c>
      <c r="B217" s="81" t="s">
        <v>15</v>
      </c>
      <c r="C217" s="81" t="s">
        <v>14</v>
      </c>
      <c r="D217" s="81">
        <v>875</v>
      </c>
      <c r="E217" s="81" t="s">
        <v>77</v>
      </c>
      <c r="F217" s="81">
        <v>18.5</v>
      </c>
      <c r="G217" s="81">
        <v>0</v>
      </c>
      <c r="H217" s="67">
        <f t="shared" si="103"/>
        <v>2</v>
      </c>
      <c r="I217" s="67">
        <f t="shared" si="104"/>
        <v>9</v>
      </c>
      <c r="J217" s="67">
        <f t="shared" si="105"/>
        <v>2008</v>
      </c>
      <c r="K217" s="2" t="str">
        <f t="shared" si="100"/>
        <v>Fall</v>
      </c>
      <c r="L217" s="3" t="str">
        <f t="shared" si="101"/>
        <v/>
      </c>
      <c r="M217" s="3" t="str">
        <f t="shared" si="102"/>
        <v/>
      </c>
      <c r="N217" s="3" t="str">
        <f t="shared" si="106"/>
        <v/>
      </c>
      <c r="O217" s="3" t="str">
        <f t="shared" si="107"/>
        <v/>
      </c>
      <c r="P217" s="4" t="str">
        <f t="shared" si="108"/>
        <v/>
      </c>
      <c r="Q217" s="4" t="str">
        <f t="shared" si="109"/>
        <v/>
      </c>
      <c r="R217" s="4" t="str">
        <f t="shared" si="110"/>
        <v/>
      </c>
      <c r="S217" s="4" t="str">
        <f t="shared" si="111"/>
        <v/>
      </c>
      <c r="T217" s="5">
        <f t="shared" si="112"/>
        <v>875</v>
      </c>
      <c r="U217" s="5" t="str">
        <f t="shared" si="113"/>
        <v>AD</v>
      </c>
      <c r="V217" s="5">
        <f t="shared" si="114"/>
        <v>18.5</v>
      </c>
      <c r="W217" s="5">
        <f t="shared" si="115"/>
        <v>0</v>
      </c>
      <c r="X217" s="6" t="str">
        <f t="shared" si="116"/>
        <v/>
      </c>
      <c r="Y217" s="6" t="str">
        <f t="shared" si="117"/>
        <v/>
      </c>
      <c r="Z217" s="6" t="str">
        <f t="shared" si="118"/>
        <v/>
      </c>
      <c r="AA217" s="6" t="str">
        <f t="shared" si="119"/>
        <v/>
      </c>
      <c r="AB217" s="7" t="str">
        <f t="shared" si="120"/>
        <v/>
      </c>
      <c r="AC217" s="7" t="str">
        <f t="shared" si="121"/>
        <v/>
      </c>
      <c r="AD217" s="7" t="str">
        <f t="shared" si="122"/>
        <v/>
      </c>
      <c r="AE217" s="7" t="str">
        <f t="shared" si="123"/>
        <v/>
      </c>
      <c r="AF217" s="48" t="str">
        <f t="shared" si="130"/>
        <v/>
      </c>
      <c r="AG217" s="48" t="str">
        <f t="shared" si="124"/>
        <v/>
      </c>
      <c r="AH217" s="48" t="str">
        <f t="shared" si="125"/>
        <v/>
      </c>
      <c r="AI217" s="48" t="str">
        <f t="shared" si="126"/>
        <v/>
      </c>
      <c r="AJ217" s="49" t="str">
        <f t="shared" si="131"/>
        <v/>
      </c>
      <c r="AK217" s="49" t="str">
        <f t="shared" si="127"/>
        <v/>
      </c>
      <c r="AL217" s="49" t="str">
        <f t="shared" si="128"/>
        <v/>
      </c>
      <c r="AM217" s="49" t="str">
        <f t="shared" si="129"/>
        <v/>
      </c>
      <c r="BB217" s="8"/>
      <c r="BC217" s="8"/>
      <c r="BD217" s="8"/>
    </row>
    <row r="218" spans="1:56" ht="12.75" thickBot="1" x14ac:dyDescent="0.25">
      <c r="A218" s="82">
        <v>39645</v>
      </c>
      <c r="B218" s="81" t="s">
        <v>15</v>
      </c>
      <c r="C218" s="81" t="s">
        <v>14</v>
      </c>
      <c r="D218" s="81">
        <v>676</v>
      </c>
      <c r="E218" s="81">
        <v>2.98</v>
      </c>
      <c r="F218" s="81">
        <v>22.4</v>
      </c>
      <c r="G218" s="81">
        <v>2.82</v>
      </c>
      <c r="H218" s="67">
        <f t="shared" si="103"/>
        <v>2</v>
      </c>
      <c r="I218" s="67">
        <f t="shared" si="104"/>
        <v>7</v>
      </c>
      <c r="J218" s="67">
        <f t="shared" si="105"/>
        <v>2008</v>
      </c>
      <c r="K218" s="2" t="str">
        <f t="shared" si="100"/>
        <v>Summer</v>
      </c>
      <c r="L218" s="3" t="str">
        <f t="shared" si="101"/>
        <v/>
      </c>
      <c r="M218" s="3" t="str">
        <f t="shared" si="102"/>
        <v/>
      </c>
      <c r="N218" s="3" t="str">
        <f t="shared" si="106"/>
        <v/>
      </c>
      <c r="O218" s="3" t="str">
        <f t="shared" si="107"/>
        <v/>
      </c>
      <c r="P218" s="4" t="str">
        <f t="shared" si="108"/>
        <v/>
      </c>
      <c r="Q218" s="4" t="str">
        <f t="shared" si="109"/>
        <v/>
      </c>
      <c r="R218" s="4" t="str">
        <f t="shared" si="110"/>
        <v/>
      </c>
      <c r="S218" s="4" t="str">
        <f t="shared" si="111"/>
        <v/>
      </c>
      <c r="T218" s="5">
        <f t="shared" si="112"/>
        <v>676</v>
      </c>
      <c r="U218" s="5">
        <f t="shared" si="113"/>
        <v>2.98</v>
      </c>
      <c r="V218" s="5">
        <f t="shared" si="114"/>
        <v>22.4</v>
      </c>
      <c r="W218" s="5">
        <f t="shared" si="115"/>
        <v>2.82</v>
      </c>
      <c r="X218" s="6" t="str">
        <f t="shared" si="116"/>
        <v/>
      </c>
      <c r="Y218" s="6" t="str">
        <f t="shared" si="117"/>
        <v/>
      </c>
      <c r="Z218" s="6" t="str">
        <f t="shared" si="118"/>
        <v/>
      </c>
      <c r="AA218" s="6" t="str">
        <f t="shared" si="119"/>
        <v/>
      </c>
      <c r="AB218" s="7" t="str">
        <f t="shared" si="120"/>
        <v/>
      </c>
      <c r="AC218" s="7" t="str">
        <f t="shared" si="121"/>
        <v/>
      </c>
      <c r="AD218" s="7" t="str">
        <f t="shared" si="122"/>
        <v/>
      </c>
      <c r="AE218" s="7" t="str">
        <f t="shared" si="123"/>
        <v/>
      </c>
      <c r="AF218" s="48" t="str">
        <f t="shared" si="130"/>
        <v/>
      </c>
      <c r="AG218" s="48" t="str">
        <f t="shared" si="124"/>
        <v/>
      </c>
      <c r="AH218" s="48" t="str">
        <f t="shared" si="125"/>
        <v/>
      </c>
      <c r="AI218" s="48" t="str">
        <f t="shared" si="126"/>
        <v/>
      </c>
      <c r="AJ218" s="49" t="str">
        <f t="shared" si="131"/>
        <v/>
      </c>
      <c r="AK218" s="49" t="str">
        <f t="shared" si="127"/>
        <v/>
      </c>
      <c r="AL218" s="49" t="str">
        <f t="shared" si="128"/>
        <v/>
      </c>
      <c r="AM218" s="49" t="str">
        <f t="shared" si="129"/>
        <v/>
      </c>
      <c r="BB218" s="8"/>
      <c r="BC218" s="8"/>
      <c r="BD218" s="8"/>
    </row>
    <row r="219" spans="1:56" ht="12.75" thickBot="1" x14ac:dyDescent="0.25">
      <c r="A219" s="82">
        <v>39569</v>
      </c>
      <c r="B219" s="81" t="s">
        <v>15</v>
      </c>
      <c r="C219" s="81" t="s">
        <v>14</v>
      </c>
      <c r="D219" s="81" t="s">
        <v>24</v>
      </c>
      <c r="E219" s="81" t="s">
        <v>24</v>
      </c>
      <c r="F219" s="81" t="s">
        <v>24</v>
      </c>
      <c r="G219" s="81">
        <v>13.4</v>
      </c>
      <c r="H219" s="67">
        <f t="shared" si="103"/>
        <v>2</v>
      </c>
      <c r="I219" s="67">
        <f t="shared" si="104"/>
        <v>5</v>
      </c>
      <c r="J219" s="67">
        <f t="shared" si="105"/>
        <v>2008</v>
      </c>
      <c r="K219" s="2" t="str">
        <f t="shared" si="100"/>
        <v>Spring</v>
      </c>
      <c r="L219" s="3" t="str">
        <f t="shared" si="101"/>
        <v/>
      </c>
      <c r="M219" s="3" t="str">
        <f t="shared" si="102"/>
        <v/>
      </c>
      <c r="N219" s="3" t="str">
        <f t="shared" si="106"/>
        <v/>
      </c>
      <c r="O219" s="3" t="str">
        <f t="shared" si="107"/>
        <v/>
      </c>
      <c r="P219" s="4" t="str">
        <f t="shared" si="108"/>
        <v/>
      </c>
      <c r="Q219" s="4" t="str">
        <f t="shared" si="109"/>
        <v/>
      </c>
      <c r="R219" s="4" t="str">
        <f t="shared" si="110"/>
        <v/>
      </c>
      <c r="S219" s="4" t="str">
        <f t="shared" si="111"/>
        <v/>
      </c>
      <c r="T219" s="5" t="str">
        <f t="shared" si="112"/>
        <v>NS</v>
      </c>
      <c r="U219" s="5" t="str">
        <f t="shared" si="113"/>
        <v>NS</v>
      </c>
      <c r="V219" s="5" t="str">
        <f t="shared" si="114"/>
        <v>NS</v>
      </c>
      <c r="W219" s="5">
        <f t="shared" si="115"/>
        <v>13.4</v>
      </c>
      <c r="X219" s="6" t="str">
        <f t="shared" si="116"/>
        <v/>
      </c>
      <c r="Y219" s="6" t="str">
        <f t="shared" si="117"/>
        <v/>
      </c>
      <c r="Z219" s="6" t="str">
        <f t="shared" si="118"/>
        <v/>
      </c>
      <c r="AA219" s="6" t="str">
        <f t="shared" si="119"/>
        <v/>
      </c>
      <c r="AB219" s="7" t="str">
        <f t="shared" si="120"/>
        <v/>
      </c>
      <c r="AC219" s="7" t="str">
        <f t="shared" si="121"/>
        <v/>
      </c>
      <c r="AD219" s="7" t="str">
        <f t="shared" si="122"/>
        <v/>
      </c>
      <c r="AE219" s="7" t="str">
        <f t="shared" si="123"/>
        <v/>
      </c>
      <c r="AF219" s="48" t="str">
        <f t="shared" si="130"/>
        <v/>
      </c>
      <c r="AG219" s="48" t="str">
        <f t="shared" si="124"/>
        <v/>
      </c>
      <c r="AH219" s="48" t="str">
        <f t="shared" si="125"/>
        <v/>
      </c>
      <c r="AI219" s="48" t="str">
        <f t="shared" si="126"/>
        <v/>
      </c>
      <c r="AJ219" s="49" t="str">
        <f t="shared" si="131"/>
        <v/>
      </c>
      <c r="AK219" s="49" t="str">
        <f t="shared" si="127"/>
        <v/>
      </c>
      <c r="AL219" s="49" t="str">
        <f t="shared" si="128"/>
        <v/>
      </c>
      <c r="AM219" s="49" t="str">
        <f t="shared" si="129"/>
        <v/>
      </c>
      <c r="BB219" s="8"/>
      <c r="BC219" s="8"/>
      <c r="BD219" s="8"/>
    </row>
    <row r="220" spans="1:56" ht="12.75" thickBot="1" x14ac:dyDescent="0.25">
      <c r="A220" s="82">
        <v>39340</v>
      </c>
      <c r="B220" s="81" t="s">
        <v>15</v>
      </c>
      <c r="C220" s="81" t="s">
        <v>14</v>
      </c>
      <c r="D220" s="81">
        <v>1029</v>
      </c>
      <c r="E220" s="81" t="s">
        <v>3</v>
      </c>
      <c r="F220" s="81">
        <v>9.1</v>
      </c>
      <c r="G220" s="81">
        <v>0</v>
      </c>
      <c r="H220" s="67">
        <f t="shared" si="103"/>
        <v>2</v>
      </c>
      <c r="I220" s="67">
        <f t="shared" si="104"/>
        <v>9</v>
      </c>
      <c r="J220" s="67">
        <f t="shared" si="105"/>
        <v>2007</v>
      </c>
      <c r="K220" s="2" t="str">
        <f t="shared" si="100"/>
        <v>Fall</v>
      </c>
      <c r="L220" s="3" t="str">
        <f t="shared" si="101"/>
        <v/>
      </c>
      <c r="M220" s="3" t="str">
        <f t="shared" si="102"/>
        <v/>
      </c>
      <c r="N220" s="3" t="str">
        <f t="shared" si="106"/>
        <v/>
      </c>
      <c r="O220" s="3" t="str">
        <f t="shared" si="107"/>
        <v/>
      </c>
      <c r="P220" s="4" t="str">
        <f t="shared" si="108"/>
        <v/>
      </c>
      <c r="Q220" s="4" t="str">
        <f t="shared" si="109"/>
        <v/>
      </c>
      <c r="R220" s="4" t="str">
        <f t="shared" si="110"/>
        <v/>
      </c>
      <c r="S220" s="4" t="str">
        <f t="shared" si="111"/>
        <v/>
      </c>
      <c r="T220" s="5">
        <f t="shared" si="112"/>
        <v>1029</v>
      </c>
      <c r="U220" s="5" t="str">
        <f t="shared" si="113"/>
        <v>ns</v>
      </c>
      <c r="V220" s="5">
        <f t="shared" si="114"/>
        <v>9.1</v>
      </c>
      <c r="W220" s="5">
        <f t="shared" si="115"/>
        <v>0</v>
      </c>
      <c r="X220" s="6" t="str">
        <f t="shared" si="116"/>
        <v/>
      </c>
      <c r="Y220" s="6" t="str">
        <f t="shared" si="117"/>
        <v/>
      </c>
      <c r="Z220" s="6" t="str">
        <f t="shared" si="118"/>
        <v/>
      </c>
      <c r="AA220" s="6" t="str">
        <f t="shared" si="119"/>
        <v/>
      </c>
      <c r="AB220" s="7" t="str">
        <f t="shared" si="120"/>
        <v/>
      </c>
      <c r="AC220" s="7" t="str">
        <f t="shared" si="121"/>
        <v/>
      </c>
      <c r="AD220" s="7" t="str">
        <f t="shared" si="122"/>
        <v/>
      </c>
      <c r="AE220" s="7" t="str">
        <f t="shared" si="123"/>
        <v/>
      </c>
      <c r="AF220" s="48" t="str">
        <f t="shared" si="130"/>
        <v/>
      </c>
      <c r="AG220" s="48" t="str">
        <f t="shared" si="124"/>
        <v/>
      </c>
      <c r="AH220" s="48" t="str">
        <f t="shared" si="125"/>
        <v/>
      </c>
      <c r="AI220" s="48" t="str">
        <f t="shared" si="126"/>
        <v/>
      </c>
      <c r="AJ220" s="49" t="str">
        <f t="shared" si="131"/>
        <v/>
      </c>
      <c r="AK220" s="49" t="str">
        <f t="shared" si="127"/>
        <v/>
      </c>
      <c r="AL220" s="49" t="str">
        <f t="shared" si="128"/>
        <v/>
      </c>
      <c r="AM220" s="49" t="str">
        <f t="shared" si="129"/>
        <v/>
      </c>
      <c r="BB220" s="8"/>
      <c r="BC220" s="8"/>
      <c r="BD220" s="8"/>
    </row>
    <row r="221" spans="1:56" ht="12.75" thickBot="1" x14ac:dyDescent="0.25">
      <c r="A221" s="82">
        <v>39296</v>
      </c>
      <c r="B221" s="81" t="s">
        <v>15</v>
      </c>
      <c r="C221" s="81" t="s">
        <v>14</v>
      </c>
      <c r="D221" s="81">
        <v>854</v>
      </c>
      <c r="E221" s="81">
        <v>1.94</v>
      </c>
      <c r="F221" s="81">
        <v>22.1</v>
      </c>
      <c r="G221" s="81" t="s">
        <v>24</v>
      </c>
      <c r="H221" s="67">
        <f t="shared" si="103"/>
        <v>2</v>
      </c>
      <c r="I221" s="67">
        <f t="shared" si="104"/>
        <v>8</v>
      </c>
      <c r="J221" s="67">
        <f t="shared" si="105"/>
        <v>2007</v>
      </c>
      <c r="K221" s="2" t="str">
        <f t="shared" si="100"/>
        <v>Summer</v>
      </c>
      <c r="L221" s="3" t="str">
        <f t="shared" si="101"/>
        <v/>
      </c>
      <c r="M221" s="3" t="str">
        <f t="shared" si="102"/>
        <v/>
      </c>
      <c r="N221" s="3" t="str">
        <f t="shared" si="106"/>
        <v/>
      </c>
      <c r="O221" s="3" t="str">
        <f t="shared" si="107"/>
        <v/>
      </c>
      <c r="P221" s="4" t="str">
        <f t="shared" si="108"/>
        <v/>
      </c>
      <c r="Q221" s="4" t="str">
        <f t="shared" si="109"/>
        <v/>
      </c>
      <c r="R221" s="4" t="str">
        <f t="shared" si="110"/>
        <v/>
      </c>
      <c r="S221" s="4" t="str">
        <f t="shared" si="111"/>
        <v/>
      </c>
      <c r="T221" s="5">
        <f t="shared" si="112"/>
        <v>854</v>
      </c>
      <c r="U221" s="5">
        <f t="shared" si="113"/>
        <v>1.94</v>
      </c>
      <c r="V221" s="5">
        <f t="shared" si="114"/>
        <v>22.1</v>
      </c>
      <c r="W221" s="5" t="str">
        <f t="shared" si="115"/>
        <v>NS</v>
      </c>
      <c r="X221" s="6" t="str">
        <f t="shared" si="116"/>
        <v/>
      </c>
      <c r="Y221" s="6" t="str">
        <f t="shared" si="117"/>
        <v/>
      </c>
      <c r="Z221" s="6" t="str">
        <f t="shared" si="118"/>
        <v/>
      </c>
      <c r="AA221" s="6" t="str">
        <f t="shared" si="119"/>
        <v/>
      </c>
      <c r="AB221" s="7" t="str">
        <f t="shared" si="120"/>
        <v/>
      </c>
      <c r="AC221" s="7" t="str">
        <f t="shared" si="121"/>
        <v/>
      </c>
      <c r="AD221" s="7" t="str">
        <f t="shared" si="122"/>
        <v/>
      </c>
      <c r="AE221" s="7" t="str">
        <f t="shared" si="123"/>
        <v/>
      </c>
      <c r="AF221" s="48" t="str">
        <f t="shared" si="130"/>
        <v/>
      </c>
      <c r="AG221" s="48" t="str">
        <f t="shared" si="124"/>
        <v/>
      </c>
      <c r="AH221" s="48" t="str">
        <f t="shared" si="125"/>
        <v/>
      </c>
      <c r="AI221" s="48" t="str">
        <f t="shared" si="126"/>
        <v/>
      </c>
      <c r="AJ221" s="49" t="str">
        <f t="shared" si="131"/>
        <v/>
      </c>
      <c r="AK221" s="49" t="str">
        <f t="shared" si="127"/>
        <v/>
      </c>
      <c r="AL221" s="49" t="str">
        <f t="shared" si="128"/>
        <v/>
      </c>
      <c r="AM221" s="49" t="str">
        <f t="shared" si="129"/>
        <v/>
      </c>
      <c r="BB221" s="8"/>
      <c r="BC221" s="8"/>
      <c r="BD221" s="8"/>
    </row>
    <row r="222" spans="1:56" ht="12.75" thickBot="1" x14ac:dyDescent="0.25">
      <c r="A222" s="82">
        <v>39210</v>
      </c>
      <c r="B222" s="81" t="s">
        <v>15</v>
      </c>
      <c r="C222" s="81" t="s">
        <v>14</v>
      </c>
      <c r="D222" s="81">
        <v>924</v>
      </c>
      <c r="E222" s="81">
        <v>5.32</v>
      </c>
      <c r="F222" s="81">
        <v>21.4</v>
      </c>
      <c r="G222" s="81">
        <v>4.8</v>
      </c>
      <c r="H222" s="67">
        <f t="shared" si="103"/>
        <v>2</v>
      </c>
      <c r="I222" s="67">
        <f t="shared" si="104"/>
        <v>5</v>
      </c>
      <c r="J222" s="67">
        <f t="shared" si="105"/>
        <v>2007</v>
      </c>
      <c r="K222" s="2" t="str">
        <f t="shared" si="100"/>
        <v>Spring</v>
      </c>
      <c r="L222" s="3" t="str">
        <f t="shared" si="101"/>
        <v/>
      </c>
      <c r="M222" s="3" t="str">
        <f t="shared" si="102"/>
        <v/>
      </c>
      <c r="N222" s="3" t="str">
        <f t="shared" si="106"/>
        <v/>
      </c>
      <c r="O222" s="3" t="str">
        <f t="shared" si="107"/>
        <v/>
      </c>
      <c r="P222" s="4" t="str">
        <f t="shared" si="108"/>
        <v/>
      </c>
      <c r="Q222" s="4" t="str">
        <f t="shared" si="109"/>
        <v/>
      </c>
      <c r="R222" s="4" t="str">
        <f t="shared" si="110"/>
        <v/>
      </c>
      <c r="S222" s="4" t="str">
        <f t="shared" si="111"/>
        <v/>
      </c>
      <c r="T222" s="5">
        <f t="shared" si="112"/>
        <v>924</v>
      </c>
      <c r="U222" s="5">
        <f t="shared" si="113"/>
        <v>5.32</v>
      </c>
      <c r="V222" s="5">
        <f t="shared" si="114"/>
        <v>21.4</v>
      </c>
      <c r="W222" s="5">
        <f t="shared" si="115"/>
        <v>4.8</v>
      </c>
      <c r="X222" s="6" t="str">
        <f t="shared" si="116"/>
        <v/>
      </c>
      <c r="Y222" s="6" t="str">
        <f t="shared" si="117"/>
        <v/>
      </c>
      <c r="Z222" s="6" t="str">
        <f t="shared" si="118"/>
        <v/>
      </c>
      <c r="AA222" s="6" t="str">
        <f t="shared" si="119"/>
        <v/>
      </c>
      <c r="AB222" s="7" t="str">
        <f t="shared" si="120"/>
        <v/>
      </c>
      <c r="AC222" s="7" t="str">
        <f t="shared" si="121"/>
        <v/>
      </c>
      <c r="AD222" s="7" t="str">
        <f t="shared" si="122"/>
        <v/>
      </c>
      <c r="AE222" s="7" t="str">
        <f t="shared" si="123"/>
        <v/>
      </c>
      <c r="AF222" s="48" t="str">
        <f t="shared" si="130"/>
        <v/>
      </c>
      <c r="AG222" s="48" t="str">
        <f t="shared" si="124"/>
        <v/>
      </c>
      <c r="AH222" s="48" t="str">
        <f t="shared" si="125"/>
        <v/>
      </c>
      <c r="AI222" s="48" t="str">
        <f t="shared" si="126"/>
        <v/>
      </c>
      <c r="AJ222" s="49" t="str">
        <f t="shared" si="131"/>
        <v/>
      </c>
      <c r="AK222" s="49" t="str">
        <f t="shared" si="127"/>
        <v/>
      </c>
      <c r="AL222" s="49" t="str">
        <f t="shared" si="128"/>
        <v/>
      </c>
      <c r="AM222" s="49" t="str">
        <f t="shared" si="129"/>
        <v/>
      </c>
      <c r="BB222" s="8"/>
      <c r="BC222" s="8"/>
      <c r="BD222" s="8"/>
    </row>
    <row r="223" spans="1:56" ht="12.75" thickBot="1" x14ac:dyDescent="0.25">
      <c r="A223" s="82">
        <v>38983</v>
      </c>
      <c r="B223" s="81" t="s">
        <v>15</v>
      </c>
      <c r="C223" s="81" t="s">
        <v>14</v>
      </c>
      <c r="D223" s="81">
        <v>1048</v>
      </c>
      <c r="E223" s="81">
        <v>4.08</v>
      </c>
      <c r="F223" s="81">
        <v>13.5</v>
      </c>
      <c r="G223" s="81">
        <v>0</v>
      </c>
      <c r="H223" s="67">
        <f t="shared" si="103"/>
        <v>2</v>
      </c>
      <c r="I223" s="67">
        <f t="shared" si="104"/>
        <v>9</v>
      </c>
      <c r="J223" s="67">
        <f t="shared" si="105"/>
        <v>2006</v>
      </c>
      <c r="K223" s="2" t="str">
        <f t="shared" si="100"/>
        <v>Fall</v>
      </c>
      <c r="L223" s="3" t="str">
        <f t="shared" si="101"/>
        <v/>
      </c>
      <c r="M223" s="3" t="str">
        <f t="shared" si="102"/>
        <v/>
      </c>
      <c r="N223" s="3" t="str">
        <f t="shared" si="106"/>
        <v/>
      </c>
      <c r="O223" s="3" t="str">
        <f t="shared" si="107"/>
        <v/>
      </c>
      <c r="P223" s="4" t="str">
        <f t="shared" si="108"/>
        <v/>
      </c>
      <c r="Q223" s="4" t="str">
        <f t="shared" si="109"/>
        <v/>
      </c>
      <c r="R223" s="4" t="str">
        <f t="shared" si="110"/>
        <v/>
      </c>
      <c r="S223" s="4" t="str">
        <f t="shared" si="111"/>
        <v/>
      </c>
      <c r="T223" s="5">
        <f t="shared" si="112"/>
        <v>1048</v>
      </c>
      <c r="U223" s="5">
        <f t="shared" si="113"/>
        <v>4.08</v>
      </c>
      <c r="V223" s="5">
        <f t="shared" si="114"/>
        <v>13.5</v>
      </c>
      <c r="W223" s="5">
        <f t="shared" si="115"/>
        <v>0</v>
      </c>
      <c r="X223" s="6" t="str">
        <f t="shared" si="116"/>
        <v/>
      </c>
      <c r="Y223" s="6" t="str">
        <f t="shared" si="117"/>
        <v/>
      </c>
      <c r="Z223" s="6" t="str">
        <f t="shared" si="118"/>
        <v/>
      </c>
      <c r="AA223" s="6" t="str">
        <f t="shared" si="119"/>
        <v/>
      </c>
      <c r="AB223" s="7" t="str">
        <f t="shared" si="120"/>
        <v/>
      </c>
      <c r="AC223" s="7" t="str">
        <f t="shared" si="121"/>
        <v/>
      </c>
      <c r="AD223" s="7" t="str">
        <f t="shared" si="122"/>
        <v/>
      </c>
      <c r="AE223" s="7" t="str">
        <f t="shared" si="123"/>
        <v/>
      </c>
      <c r="AF223" s="48" t="str">
        <f t="shared" si="130"/>
        <v/>
      </c>
      <c r="AG223" s="48" t="str">
        <f t="shared" si="124"/>
        <v/>
      </c>
      <c r="AH223" s="48" t="str">
        <f t="shared" si="125"/>
        <v/>
      </c>
      <c r="AI223" s="48" t="str">
        <f t="shared" si="126"/>
        <v/>
      </c>
      <c r="AJ223" s="49" t="str">
        <f t="shared" si="131"/>
        <v/>
      </c>
      <c r="AK223" s="49" t="str">
        <f t="shared" si="127"/>
        <v/>
      </c>
      <c r="AL223" s="49" t="str">
        <f t="shared" si="128"/>
        <v/>
      </c>
      <c r="AM223" s="49" t="str">
        <f t="shared" si="129"/>
        <v/>
      </c>
      <c r="BB223" s="8"/>
      <c r="BC223" s="8"/>
      <c r="BD223" s="8"/>
    </row>
    <row r="224" spans="1:56" ht="12.75" thickBot="1" x14ac:dyDescent="0.25">
      <c r="A224" s="82">
        <v>38909</v>
      </c>
      <c r="B224" s="81" t="s">
        <v>15</v>
      </c>
      <c r="C224" s="81" t="s">
        <v>14</v>
      </c>
      <c r="D224" s="81">
        <v>1065</v>
      </c>
      <c r="E224" s="81">
        <v>3.43</v>
      </c>
      <c r="F224" s="81">
        <v>18.3</v>
      </c>
      <c r="G224" s="81" t="s">
        <v>24</v>
      </c>
      <c r="H224" s="67">
        <f t="shared" si="103"/>
        <v>2</v>
      </c>
      <c r="I224" s="67">
        <f t="shared" si="104"/>
        <v>7</v>
      </c>
      <c r="J224" s="67">
        <f t="shared" si="105"/>
        <v>2006</v>
      </c>
      <c r="K224" s="2" t="str">
        <f t="shared" si="100"/>
        <v>Summer</v>
      </c>
      <c r="L224" s="3" t="str">
        <f t="shared" si="101"/>
        <v/>
      </c>
      <c r="M224" s="3" t="str">
        <f t="shared" si="102"/>
        <v/>
      </c>
      <c r="N224" s="3" t="str">
        <f t="shared" si="106"/>
        <v/>
      </c>
      <c r="O224" s="3" t="str">
        <f t="shared" si="107"/>
        <v/>
      </c>
      <c r="P224" s="4" t="str">
        <f t="shared" si="108"/>
        <v/>
      </c>
      <c r="Q224" s="4" t="str">
        <f t="shared" si="109"/>
        <v/>
      </c>
      <c r="R224" s="4" t="str">
        <f t="shared" si="110"/>
        <v/>
      </c>
      <c r="S224" s="4" t="str">
        <f t="shared" si="111"/>
        <v/>
      </c>
      <c r="T224" s="5">
        <f t="shared" si="112"/>
        <v>1065</v>
      </c>
      <c r="U224" s="5">
        <f t="shared" si="113"/>
        <v>3.43</v>
      </c>
      <c r="V224" s="5">
        <f t="shared" si="114"/>
        <v>18.3</v>
      </c>
      <c r="W224" s="5" t="str">
        <f t="shared" si="115"/>
        <v>NS</v>
      </c>
      <c r="X224" s="6" t="str">
        <f t="shared" si="116"/>
        <v/>
      </c>
      <c r="Y224" s="6" t="str">
        <f t="shared" si="117"/>
        <v/>
      </c>
      <c r="Z224" s="6" t="str">
        <f t="shared" si="118"/>
        <v/>
      </c>
      <c r="AA224" s="6" t="str">
        <f t="shared" si="119"/>
        <v/>
      </c>
      <c r="AB224" s="7" t="str">
        <f t="shared" si="120"/>
        <v/>
      </c>
      <c r="AC224" s="7" t="str">
        <f t="shared" si="121"/>
        <v/>
      </c>
      <c r="AD224" s="7" t="str">
        <f t="shared" si="122"/>
        <v/>
      </c>
      <c r="AE224" s="7" t="str">
        <f t="shared" si="123"/>
        <v/>
      </c>
      <c r="AF224" s="48" t="str">
        <f t="shared" si="130"/>
        <v/>
      </c>
      <c r="AG224" s="48" t="str">
        <f t="shared" si="124"/>
        <v/>
      </c>
      <c r="AH224" s="48" t="str">
        <f t="shared" si="125"/>
        <v/>
      </c>
      <c r="AI224" s="48" t="str">
        <f t="shared" si="126"/>
        <v/>
      </c>
      <c r="AJ224" s="49" t="str">
        <f t="shared" si="131"/>
        <v/>
      </c>
      <c r="AK224" s="49" t="str">
        <f t="shared" si="127"/>
        <v/>
      </c>
      <c r="AL224" s="49" t="str">
        <f t="shared" si="128"/>
        <v/>
      </c>
      <c r="AM224" s="49" t="str">
        <f t="shared" si="129"/>
        <v/>
      </c>
      <c r="BB224" s="8"/>
      <c r="BC224" s="8"/>
      <c r="BD224" s="8"/>
    </row>
    <row r="225" spans="1:56" ht="12.75" thickBot="1" x14ac:dyDescent="0.25">
      <c r="A225" s="82">
        <v>38836</v>
      </c>
      <c r="B225" s="81" t="s">
        <v>15</v>
      </c>
      <c r="C225" s="81" t="s">
        <v>14</v>
      </c>
      <c r="D225" s="81">
        <v>956</v>
      </c>
      <c r="E225" s="81" t="s">
        <v>3</v>
      </c>
      <c r="F225" s="81" t="s">
        <v>3</v>
      </c>
      <c r="G225" s="81">
        <v>2.9</v>
      </c>
      <c r="H225" s="67">
        <f t="shared" si="103"/>
        <v>2</v>
      </c>
      <c r="I225" s="67">
        <f t="shared" si="104"/>
        <v>4</v>
      </c>
      <c r="J225" s="67">
        <f t="shared" si="105"/>
        <v>2006</v>
      </c>
      <c r="K225" s="2" t="str">
        <f t="shared" si="100"/>
        <v>Spring</v>
      </c>
      <c r="L225" s="3" t="str">
        <f t="shared" si="101"/>
        <v/>
      </c>
      <c r="M225" s="3" t="str">
        <f t="shared" si="102"/>
        <v/>
      </c>
      <c r="N225" s="3" t="str">
        <f t="shared" si="106"/>
        <v/>
      </c>
      <c r="O225" s="3" t="str">
        <f t="shared" si="107"/>
        <v/>
      </c>
      <c r="P225" s="4" t="str">
        <f t="shared" si="108"/>
        <v/>
      </c>
      <c r="Q225" s="4" t="str">
        <f t="shared" si="109"/>
        <v/>
      </c>
      <c r="R225" s="4" t="str">
        <f t="shared" si="110"/>
        <v/>
      </c>
      <c r="S225" s="4" t="str">
        <f t="shared" si="111"/>
        <v/>
      </c>
      <c r="T225" s="5">
        <f t="shared" si="112"/>
        <v>956</v>
      </c>
      <c r="U225" s="5" t="str">
        <f t="shared" si="113"/>
        <v>ns</v>
      </c>
      <c r="V225" s="5" t="str">
        <f t="shared" si="114"/>
        <v>ns</v>
      </c>
      <c r="W225" s="5">
        <f t="shared" si="115"/>
        <v>2.9</v>
      </c>
      <c r="X225" s="6" t="str">
        <f t="shared" si="116"/>
        <v/>
      </c>
      <c r="Y225" s="6" t="str">
        <f t="shared" si="117"/>
        <v/>
      </c>
      <c r="Z225" s="6" t="str">
        <f t="shared" si="118"/>
        <v/>
      </c>
      <c r="AA225" s="6" t="str">
        <f t="shared" si="119"/>
        <v/>
      </c>
      <c r="AB225" s="7" t="str">
        <f t="shared" si="120"/>
        <v/>
      </c>
      <c r="AC225" s="7" t="str">
        <f t="shared" si="121"/>
        <v/>
      </c>
      <c r="AD225" s="7" t="str">
        <f t="shared" si="122"/>
        <v/>
      </c>
      <c r="AE225" s="7" t="str">
        <f t="shared" si="123"/>
        <v/>
      </c>
      <c r="AF225" s="48" t="str">
        <f t="shared" si="130"/>
        <v/>
      </c>
      <c r="AG225" s="48" t="str">
        <f t="shared" si="124"/>
        <v/>
      </c>
      <c r="AH225" s="48" t="str">
        <f t="shared" si="125"/>
        <v/>
      </c>
      <c r="AI225" s="48" t="str">
        <f t="shared" si="126"/>
        <v/>
      </c>
      <c r="AJ225" s="49" t="str">
        <f t="shared" si="131"/>
        <v/>
      </c>
      <c r="AK225" s="49" t="str">
        <f t="shared" si="127"/>
        <v/>
      </c>
      <c r="AL225" s="49" t="str">
        <f t="shared" si="128"/>
        <v/>
      </c>
      <c r="AM225" s="49" t="str">
        <f t="shared" si="129"/>
        <v/>
      </c>
      <c r="BB225" s="8"/>
      <c r="BC225" s="8"/>
      <c r="BD225" s="8"/>
    </row>
    <row r="226" spans="1:56" s="41" customFormat="1" ht="12.75" thickBot="1" x14ac:dyDescent="0.25">
      <c r="A226" s="82">
        <v>38619</v>
      </c>
      <c r="B226" s="81" t="s">
        <v>15</v>
      </c>
      <c r="C226" s="81" t="s">
        <v>14</v>
      </c>
      <c r="D226" s="81">
        <v>947</v>
      </c>
      <c r="E226" s="81">
        <v>5.72</v>
      </c>
      <c r="F226" s="81">
        <v>15.3</v>
      </c>
      <c r="G226" s="81" t="s">
        <v>24</v>
      </c>
      <c r="H226" s="67">
        <f t="shared" si="103"/>
        <v>2</v>
      </c>
      <c r="I226" s="67">
        <f t="shared" si="104"/>
        <v>9</v>
      </c>
      <c r="J226" s="67">
        <f t="shared" si="105"/>
        <v>2005</v>
      </c>
      <c r="K226" s="2" t="str">
        <f t="shared" si="100"/>
        <v>Fall</v>
      </c>
      <c r="L226" s="3" t="str">
        <f t="shared" si="101"/>
        <v/>
      </c>
      <c r="M226" s="3" t="str">
        <f t="shared" si="102"/>
        <v/>
      </c>
      <c r="N226" s="3" t="str">
        <f t="shared" si="106"/>
        <v/>
      </c>
      <c r="O226" s="3" t="str">
        <f t="shared" si="107"/>
        <v/>
      </c>
      <c r="P226" s="4" t="str">
        <f t="shared" si="108"/>
        <v/>
      </c>
      <c r="Q226" s="4" t="str">
        <f t="shared" si="109"/>
        <v/>
      </c>
      <c r="R226" s="4" t="str">
        <f t="shared" si="110"/>
        <v/>
      </c>
      <c r="S226" s="4" t="str">
        <f t="shared" si="111"/>
        <v/>
      </c>
      <c r="T226" s="5">
        <f t="shared" si="112"/>
        <v>947</v>
      </c>
      <c r="U226" s="5">
        <f t="shared" si="113"/>
        <v>5.72</v>
      </c>
      <c r="V226" s="5">
        <f t="shared" si="114"/>
        <v>15.3</v>
      </c>
      <c r="W226" s="5" t="str">
        <f t="shared" si="115"/>
        <v>NS</v>
      </c>
      <c r="X226" s="6" t="str">
        <f t="shared" si="116"/>
        <v/>
      </c>
      <c r="Y226" s="6" t="str">
        <f t="shared" si="117"/>
        <v/>
      </c>
      <c r="Z226" s="6" t="str">
        <f t="shared" si="118"/>
        <v/>
      </c>
      <c r="AA226" s="6" t="str">
        <f t="shared" si="119"/>
        <v/>
      </c>
      <c r="AB226" s="7" t="str">
        <f t="shared" si="120"/>
        <v/>
      </c>
      <c r="AC226" s="7" t="str">
        <f t="shared" si="121"/>
        <v/>
      </c>
      <c r="AD226" s="7" t="str">
        <f t="shared" si="122"/>
        <v/>
      </c>
      <c r="AE226" s="7" t="str">
        <f t="shared" si="123"/>
        <v/>
      </c>
      <c r="AF226" s="48" t="str">
        <f t="shared" si="130"/>
        <v/>
      </c>
      <c r="AG226" s="48" t="str">
        <f t="shared" si="124"/>
        <v/>
      </c>
      <c r="AH226" s="48" t="str">
        <f t="shared" si="125"/>
        <v/>
      </c>
      <c r="AI226" s="48" t="str">
        <f t="shared" si="126"/>
        <v/>
      </c>
      <c r="AJ226" s="49" t="str">
        <f t="shared" si="131"/>
        <v/>
      </c>
      <c r="AK226" s="49" t="str">
        <f t="shared" si="127"/>
        <v/>
      </c>
      <c r="AL226" s="49" t="str">
        <f t="shared" si="128"/>
        <v/>
      </c>
      <c r="AM226" s="49" t="str">
        <f t="shared" si="129"/>
        <v/>
      </c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s="41" customFormat="1" ht="12.75" thickBot="1" x14ac:dyDescent="0.25">
      <c r="A227" s="82">
        <v>38553</v>
      </c>
      <c r="B227" s="81" t="s">
        <v>15</v>
      </c>
      <c r="C227" s="81" t="s">
        <v>14</v>
      </c>
      <c r="D227" s="81">
        <v>950</v>
      </c>
      <c r="E227" s="81">
        <v>4.16</v>
      </c>
      <c r="F227" s="81">
        <v>20.9</v>
      </c>
      <c r="G227" s="81" t="s">
        <v>24</v>
      </c>
      <c r="H227" s="67">
        <f t="shared" si="103"/>
        <v>2</v>
      </c>
      <c r="I227" s="67">
        <f t="shared" si="104"/>
        <v>7</v>
      </c>
      <c r="J227" s="67">
        <f t="shared" si="105"/>
        <v>2005</v>
      </c>
      <c r="K227" s="2" t="str">
        <f t="shared" si="100"/>
        <v>Summer</v>
      </c>
      <c r="L227" s="3" t="str">
        <f t="shared" si="101"/>
        <v/>
      </c>
      <c r="M227" s="3" t="str">
        <f t="shared" si="102"/>
        <v/>
      </c>
      <c r="N227" s="3" t="str">
        <f t="shared" si="106"/>
        <v/>
      </c>
      <c r="O227" s="3" t="str">
        <f t="shared" si="107"/>
        <v/>
      </c>
      <c r="P227" s="4" t="str">
        <f t="shared" si="108"/>
        <v/>
      </c>
      <c r="Q227" s="4" t="str">
        <f t="shared" si="109"/>
        <v/>
      </c>
      <c r="R227" s="4" t="str">
        <f t="shared" si="110"/>
        <v/>
      </c>
      <c r="S227" s="4" t="str">
        <f t="shared" si="111"/>
        <v/>
      </c>
      <c r="T227" s="5">
        <f t="shared" si="112"/>
        <v>950</v>
      </c>
      <c r="U227" s="5">
        <f t="shared" si="113"/>
        <v>4.16</v>
      </c>
      <c r="V227" s="5">
        <f t="shared" si="114"/>
        <v>20.9</v>
      </c>
      <c r="W227" s="5" t="str">
        <f t="shared" si="115"/>
        <v>NS</v>
      </c>
      <c r="X227" s="6" t="str">
        <f t="shared" si="116"/>
        <v/>
      </c>
      <c r="Y227" s="6" t="str">
        <f t="shared" si="117"/>
        <v/>
      </c>
      <c r="Z227" s="6" t="str">
        <f t="shared" si="118"/>
        <v/>
      </c>
      <c r="AA227" s="6" t="str">
        <f t="shared" si="119"/>
        <v/>
      </c>
      <c r="AB227" s="7" t="str">
        <f t="shared" si="120"/>
        <v/>
      </c>
      <c r="AC227" s="7" t="str">
        <f t="shared" si="121"/>
        <v/>
      </c>
      <c r="AD227" s="7" t="str">
        <f t="shared" si="122"/>
        <v/>
      </c>
      <c r="AE227" s="7" t="str">
        <f t="shared" si="123"/>
        <v/>
      </c>
      <c r="AF227" s="48" t="str">
        <f t="shared" si="130"/>
        <v/>
      </c>
      <c r="AG227" s="48" t="str">
        <f t="shared" si="124"/>
        <v/>
      </c>
      <c r="AH227" s="48" t="str">
        <f t="shared" si="125"/>
        <v/>
      </c>
      <c r="AI227" s="48" t="str">
        <f t="shared" si="126"/>
        <v/>
      </c>
      <c r="AJ227" s="49" t="str">
        <f t="shared" si="131"/>
        <v/>
      </c>
      <c r="AK227" s="49" t="str">
        <f t="shared" si="127"/>
        <v/>
      </c>
      <c r="AL227" s="49" t="str">
        <f t="shared" si="128"/>
        <v/>
      </c>
      <c r="AM227" s="49" t="str">
        <f t="shared" si="129"/>
        <v/>
      </c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s="41" customFormat="1" ht="12.75" thickBot="1" x14ac:dyDescent="0.25">
      <c r="A228" s="82">
        <v>38493</v>
      </c>
      <c r="B228" s="81" t="s">
        <v>15</v>
      </c>
      <c r="C228" s="81" t="s">
        <v>14</v>
      </c>
      <c r="D228" s="81">
        <v>971.8</v>
      </c>
      <c r="E228" s="81" t="s">
        <v>24</v>
      </c>
      <c r="F228" s="81" t="s">
        <v>24</v>
      </c>
      <c r="G228" s="81">
        <v>7.35</v>
      </c>
      <c r="H228" s="67">
        <f t="shared" si="103"/>
        <v>2</v>
      </c>
      <c r="I228" s="67">
        <f t="shared" si="104"/>
        <v>5</v>
      </c>
      <c r="J228" s="67">
        <f t="shared" si="105"/>
        <v>2005</v>
      </c>
      <c r="K228" s="2" t="str">
        <f t="shared" si="100"/>
        <v>Spring</v>
      </c>
      <c r="L228" s="3" t="str">
        <f t="shared" si="101"/>
        <v/>
      </c>
      <c r="M228" s="3" t="str">
        <f t="shared" si="102"/>
        <v/>
      </c>
      <c r="N228" s="3" t="str">
        <f t="shared" si="106"/>
        <v/>
      </c>
      <c r="O228" s="3" t="str">
        <f t="shared" si="107"/>
        <v/>
      </c>
      <c r="P228" s="4" t="str">
        <f t="shared" si="108"/>
        <v/>
      </c>
      <c r="Q228" s="4" t="str">
        <f t="shared" si="109"/>
        <v/>
      </c>
      <c r="R228" s="4" t="str">
        <f t="shared" si="110"/>
        <v/>
      </c>
      <c r="S228" s="4" t="str">
        <f t="shared" si="111"/>
        <v/>
      </c>
      <c r="T228" s="5">
        <f t="shared" si="112"/>
        <v>971.8</v>
      </c>
      <c r="U228" s="5" t="str">
        <f t="shared" si="113"/>
        <v>NS</v>
      </c>
      <c r="V228" s="5" t="str">
        <f t="shared" si="114"/>
        <v>NS</v>
      </c>
      <c r="W228" s="5">
        <f t="shared" si="115"/>
        <v>7.35</v>
      </c>
      <c r="X228" s="6" t="str">
        <f t="shared" si="116"/>
        <v/>
      </c>
      <c r="Y228" s="6" t="str">
        <f t="shared" si="117"/>
        <v/>
      </c>
      <c r="Z228" s="6" t="str">
        <f t="shared" si="118"/>
        <v/>
      </c>
      <c r="AA228" s="6" t="str">
        <f t="shared" si="119"/>
        <v/>
      </c>
      <c r="AB228" s="7" t="str">
        <f t="shared" si="120"/>
        <v/>
      </c>
      <c r="AC228" s="7" t="str">
        <f t="shared" si="121"/>
        <v/>
      </c>
      <c r="AD228" s="7" t="str">
        <f t="shared" si="122"/>
        <v/>
      </c>
      <c r="AE228" s="7" t="str">
        <f t="shared" si="123"/>
        <v/>
      </c>
      <c r="AF228" s="48" t="str">
        <f t="shared" si="130"/>
        <v/>
      </c>
      <c r="AG228" s="48" t="str">
        <f t="shared" si="124"/>
        <v/>
      </c>
      <c r="AH228" s="48" t="str">
        <f t="shared" si="125"/>
        <v/>
      </c>
      <c r="AI228" s="48" t="str">
        <f t="shared" si="126"/>
        <v/>
      </c>
      <c r="AJ228" s="49" t="str">
        <f t="shared" si="131"/>
        <v/>
      </c>
      <c r="AK228" s="49" t="str">
        <f t="shared" si="127"/>
        <v/>
      </c>
      <c r="AL228" s="49" t="str">
        <f t="shared" si="128"/>
        <v/>
      </c>
      <c r="AM228" s="49" t="str">
        <f t="shared" si="129"/>
        <v/>
      </c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s="41" customFormat="1" ht="12.75" thickBot="1" x14ac:dyDescent="0.25">
      <c r="A229" s="82">
        <v>38190</v>
      </c>
      <c r="B229" s="81" t="s">
        <v>15</v>
      </c>
      <c r="C229" s="81" t="s">
        <v>14</v>
      </c>
      <c r="D229" s="81">
        <v>805</v>
      </c>
      <c r="E229" s="81">
        <v>3.77</v>
      </c>
      <c r="F229" s="81">
        <v>24.5</v>
      </c>
      <c r="G229" s="81">
        <v>0.02</v>
      </c>
      <c r="H229" s="67">
        <f t="shared" si="103"/>
        <v>2</v>
      </c>
      <c r="I229" s="67">
        <f t="shared" si="104"/>
        <v>7</v>
      </c>
      <c r="J229" s="67">
        <f t="shared" si="105"/>
        <v>2004</v>
      </c>
      <c r="K229" s="2" t="str">
        <f t="shared" si="100"/>
        <v>Summer</v>
      </c>
      <c r="L229" s="3" t="str">
        <f t="shared" si="101"/>
        <v/>
      </c>
      <c r="M229" s="3" t="str">
        <f t="shared" si="102"/>
        <v/>
      </c>
      <c r="N229" s="3" t="str">
        <f t="shared" si="106"/>
        <v/>
      </c>
      <c r="O229" s="3" t="str">
        <f t="shared" si="107"/>
        <v/>
      </c>
      <c r="P229" s="4" t="str">
        <f t="shared" si="108"/>
        <v/>
      </c>
      <c r="Q229" s="4" t="str">
        <f t="shared" si="109"/>
        <v/>
      </c>
      <c r="R229" s="4" t="str">
        <f t="shared" si="110"/>
        <v/>
      </c>
      <c r="S229" s="4" t="str">
        <f t="shared" si="111"/>
        <v/>
      </c>
      <c r="T229" s="5">
        <f t="shared" si="112"/>
        <v>805</v>
      </c>
      <c r="U229" s="5">
        <f t="shared" si="113"/>
        <v>3.77</v>
      </c>
      <c r="V229" s="5">
        <f t="shared" si="114"/>
        <v>24.5</v>
      </c>
      <c r="W229" s="5">
        <f t="shared" si="115"/>
        <v>0.02</v>
      </c>
      <c r="X229" s="6" t="str">
        <f t="shared" si="116"/>
        <v/>
      </c>
      <c r="Y229" s="6" t="str">
        <f t="shared" si="117"/>
        <v/>
      </c>
      <c r="Z229" s="6" t="str">
        <f t="shared" si="118"/>
        <v/>
      </c>
      <c r="AA229" s="6" t="str">
        <f t="shared" si="119"/>
        <v/>
      </c>
      <c r="AB229" s="7" t="str">
        <f t="shared" si="120"/>
        <v/>
      </c>
      <c r="AC229" s="7" t="str">
        <f t="shared" si="121"/>
        <v/>
      </c>
      <c r="AD229" s="7" t="str">
        <f t="shared" si="122"/>
        <v/>
      </c>
      <c r="AE229" s="7" t="str">
        <f t="shared" si="123"/>
        <v/>
      </c>
      <c r="AF229" s="48" t="str">
        <f t="shared" si="130"/>
        <v/>
      </c>
      <c r="AG229" s="48" t="str">
        <f t="shared" si="124"/>
        <v/>
      </c>
      <c r="AH229" s="48" t="str">
        <f t="shared" si="125"/>
        <v/>
      </c>
      <c r="AI229" s="48" t="str">
        <f t="shared" si="126"/>
        <v/>
      </c>
      <c r="AJ229" s="49" t="str">
        <f t="shared" si="131"/>
        <v/>
      </c>
      <c r="AK229" s="49" t="str">
        <f t="shared" si="127"/>
        <v/>
      </c>
      <c r="AL229" s="49" t="str">
        <f t="shared" si="128"/>
        <v/>
      </c>
      <c r="AM229" s="49" t="str">
        <f t="shared" si="129"/>
        <v/>
      </c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s="41" customFormat="1" ht="12.75" thickBot="1" x14ac:dyDescent="0.25">
      <c r="A230" s="82">
        <v>38163</v>
      </c>
      <c r="B230" s="81" t="s">
        <v>15</v>
      </c>
      <c r="C230" s="81" t="s">
        <v>14</v>
      </c>
      <c r="D230" s="81">
        <v>532</v>
      </c>
      <c r="E230" s="81">
        <v>11.02</v>
      </c>
      <c r="F230" s="81">
        <v>17.5</v>
      </c>
      <c r="G230" s="81">
        <v>8.6999999999999993</v>
      </c>
      <c r="H230" s="67">
        <f t="shared" si="103"/>
        <v>2</v>
      </c>
      <c r="I230" s="67">
        <f t="shared" si="104"/>
        <v>6</v>
      </c>
      <c r="J230" s="67">
        <f t="shared" si="105"/>
        <v>2004</v>
      </c>
      <c r="K230" s="2" t="str">
        <f t="shared" si="100"/>
        <v>Spring</v>
      </c>
      <c r="L230" s="3" t="str">
        <f t="shared" si="101"/>
        <v/>
      </c>
      <c r="M230" s="3" t="str">
        <f t="shared" si="102"/>
        <v/>
      </c>
      <c r="N230" s="3" t="str">
        <f t="shared" si="106"/>
        <v/>
      </c>
      <c r="O230" s="3" t="str">
        <f t="shared" si="107"/>
        <v/>
      </c>
      <c r="P230" s="4" t="str">
        <f t="shared" si="108"/>
        <v/>
      </c>
      <c r="Q230" s="4" t="str">
        <f t="shared" si="109"/>
        <v/>
      </c>
      <c r="R230" s="4" t="str">
        <f t="shared" si="110"/>
        <v/>
      </c>
      <c r="S230" s="4" t="str">
        <f t="shared" si="111"/>
        <v/>
      </c>
      <c r="T230" s="5">
        <f t="shared" si="112"/>
        <v>532</v>
      </c>
      <c r="U230" s="5">
        <f t="shared" si="113"/>
        <v>11.02</v>
      </c>
      <c r="V230" s="5">
        <f t="shared" si="114"/>
        <v>17.5</v>
      </c>
      <c r="W230" s="5">
        <f t="shared" si="115"/>
        <v>8.6999999999999993</v>
      </c>
      <c r="X230" s="6" t="str">
        <f t="shared" si="116"/>
        <v/>
      </c>
      <c r="Y230" s="6" t="str">
        <f t="shared" si="117"/>
        <v/>
      </c>
      <c r="Z230" s="6" t="str">
        <f t="shared" si="118"/>
        <v/>
      </c>
      <c r="AA230" s="6" t="str">
        <f t="shared" si="119"/>
        <v/>
      </c>
      <c r="AB230" s="7" t="str">
        <f t="shared" si="120"/>
        <v/>
      </c>
      <c r="AC230" s="7" t="str">
        <f t="shared" si="121"/>
        <v/>
      </c>
      <c r="AD230" s="7" t="str">
        <f t="shared" si="122"/>
        <v/>
      </c>
      <c r="AE230" s="7" t="str">
        <f t="shared" si="123"/>
        <v/>
      </c>
      <c r="AF230" s="48" t="str">
        <f t="shared" si="130"/>
        <v/>
      </c>
      <c r="AG230" s="48" t="str">
        <f t="shared" si="124"/>
        <v/>
      </c>
      <c r="AH230" s="48" t="str">
        <f t="shared" si="125"/>
        <v/>
      </c>
      <c r="AI230" s="48" t="str">
        <f t="shared" si="126"/>
        <v/>
      </c>
      <c r="AJ230" s="49" t="str">
        <f t="shared" si="131"/>
        <v/>
      </c>
      <c r="AK230" s="49" t="str">
        <f t="shared" si="127"/>
        <v/>
      </c>
      <c r="AL230" s="49" t="str">
        <f t="shared" si="128"/>
        <v/>
      </c>
      <c r="AM230" s="49" t="str">
        <f t="shared" si="129"/>
        <v/>
      </c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s="41" customFormat="1" ht="12.75" thickBot="1" x14ac:dyDescent="0.25">
      <c r="A231" s="82">
        <v>42284</v>
      </c>
      <c r="B231" s="81" t="s">
        <v>18</v>
      </c>
      <c r="C231" s="81" t="s">
        <v>19</v>
      </c>
      <c r="D231" s="81" t="s">
        <v>77</v>
      </c>
      <c r="E231" s="81" t="s">
        <v>77</v>
      </c>
      <c r="F231" s="81">
        <v>14.4</v>
      </c>
      <c r="G231" s="81">
        <v>4.05</v>
      </c>
      <c r="H231" s="67">
        <f t="shared" si="103"/>
        <v>1</v>
      </c>
      <c r="I231" s="67">
        <f t="shared" si="104"/>
        <v>10</v>
      </c>
      <c r="J231" s="67">
        <f t="shared" si="105"/>
        <v>2015</v>
      </c>
      <c r="K231" s="2" t="str">
        <f t="shared" si="100"/>
        <v>Fall</v>
      </c>
      <c r="L231" s="3" t="str">
        <f t="shared" si="101"/>
        <v/>
      </c>
      <c r="M231" s="3" t="str">
        <f t="shared" si="102"/>
        <v/>
      </c>
      <c r="N231" s="3" t="str">
        <f t="shared" si="106"/>
        <v/>
      </c>
      <c r="O231" s="3" t="str">
        <f t="shared" si="107"/>
        <v/>
      </c>
      <c r="P231" s="4" t="str">
        <f t="shared" si="108"/>
        <v/>
      </c>
      <c r="Q231" s="4" t="str">
        <f t="shared" si="109"/>
        <v/>
      </c>
      <c r="R231" s="4" t="str">
        <f t="shared" si="110"/>
        <v/>
      </c>
      <c r="S231" s="4" t="str">
        <f t="shared" si="111"/>
        <v/>
      </c>
      <c r="T231" s="5" t="str">
        <f t="shared" si="112"/>
        <v/>
      </c>
      <c r="U231" s="5" t="str">
        <f t="shared" si="113"/>
        <v/>
      </c>
      <c r="V231" s="5" t="str">
        <f t="shared" si="114"/>
        <v/>
      </c>
      <c r="W231" s="5" t="str">
        <f t="shared" si="115"/>
        <v/>
      </c>
      <c r="X231" s="6" t="str">
        <f t="shared" si="116"/>
        <v>AD</v>
      </c>
      <c r="Y231" s="6" t="str">
        <f t="shared" si="117"/>
        <v>AD</v>
      </c>
      <c r="Z231" s="6">
        <f t="shared" si="118"/>
        <v>14.4</v>
      </c>
      <c r="AA231" s="6">
        <f t="shared" si="119"/>
        <v>4.05</v>
      </c>
      <c r="AB231" s="7" t="str">
        <f t="shared" si="120"/>
        <v/>
      </c>
      <c r="AC231" s="7" t="str">
        <f t="shared" si="121"/>
        <v/>
      </c>
      <c r="AD231" s="7" t="str">
        <f t="shared" si="122"/>
        <v/>
      </c>
      <c r="AE231" s="7" t="str">
        <f t="shared" si="123"/>
        <v/>
      </c>
      <c r="AF231" s="48" t="str">
        <f t="shared" si="130"/>
        <v/>
      </c>
      <c r="AG231" s="48" t="str">
        <f t="shared" si="124"/>
        <v/>
      </c>
      <c r="AH231" s="48" t="str">
        <f t="shared" si="125"/>
        <v/>
      </c>
      <c r="AI231" s="48" t="str">
        <f t="shared" si="126"/>
        <v/>
      </c>
      <c r="AJ231" s="49" t="str">
        <f t="shared" si="131"/>
        <v/>
      </c>
      <c r="AK231" s="49" t="str">
        <f t="shared" si="127"/>
        <v/>
      </c>
      <c r="AL231" s="49" t="str">
        <f t="shared" si="128"/>
        <v/>
      </c>
      <c r="AM231" s="49" t="str">
        <f t="shared" si="129"/>
        <v/>
      </c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s="41" customFormat="1" ht="12.75" thickBot="1" x14ac:dyDescent="0.25">
      <c r="A232" s="82">
        <v>42207</v>
      </c>
      <c r="B232" s="81" t="s">
        <v>18</v>
      </c>
      <c r="C232" s="81" t="s">
        <v>19</v>
      </c>
      <c r="D232" s="81">
        <v>818</v>
      </c>
      <c r="E232" s="81">
        <v>9.26</v>
      </c>
      <c r="F232" s="81">
        <v>20.9</v>
      </c>
      <c r="G232" s="81">
        <v>9.9499999999999993</v>
      </c>
      <c r="H232" s="67">
        <f t="shared" si="103"/>
        <v>1</v>
      </c>
      <c r="I232" s="67">
        <f t="shared" si="104"/>
        <v>7</v>
      </c>
      <c r="J232" s="67">
        <f t="shared" si="105"/>
        <v>2015</v>
      </c>
      <c r="K232" s="2" t="str">
        <f t="shared" si="100"/>
        <v>Summer</v>
      </c>
      <c r="L232" s="3" t="str">
        <f t="shared" si="101"/>
        <v/>
      </c>
      <c r="M232" s="3" t="str">
        <f t="shared" si="102"/>
        <v/>
      </c>
      <c r="N232" s="3" t="str">
        <f t="shared" si="106"/>
        <v/>
      </c>
      <c r="O232" s="3" t="str">
        <f t="shared" si="107"/>
        <v/>
      </c>
      <c r="P232" s="4" t="str">
        <f t="shared" si="108"/>
        <v/>
      </c>
      <c r="Q232" s="4" t="str">
        <f t="shared" si="109"/>
        <v/>
      </c>
      <c r="R232" s="4" t="str">
        <f t="shared" si="110"/>
        <v/>
      </c>
      <c r="S232" s="4" t="str">
        <f t="shared" si="111"/>
        <v/>
      </c>
      <c r="T232" s="5" t="str">
        <f t="shared" si="112"/>
        <v/>
      </c>
      <c r="U232" s="5" t="str">
        <f t="shared" si="113"/>
        <v/>
      </c>
      <c r="V232" s="5" t="str">
        <f t="shared" si="114"/>
        <v/>
      </c>
      <c r="W232" s="5" t="str">
        <f t="shared" si="115"/>
        <v/>
      </c>
      <c r="X232" s="6">
        <f t="shared" si="116"/>
        <v>818</v>
      </c>
      <c r="Y232" s="6">
        <f t="shared" si="117"/>
        <v>9.26</v>
      </c>
      <c r="Z232" s="6">
        <f t="shared" si="118"/>
        <v>20.9</v>
      </c>
      <c r="AA232" s="6">
        <f t="shared" si="119"/>
        <v>9.9499999999999993</v>
      </c>
      <c r="AB232" s="7" t="str">
        <f t="shared" si="120"/>
        <v/>
      </c>
      <c r="AC232" s="7" t="str">
        <f t="shared" si="121"/>
        <v/>
      </c>
      <c r="AD232" s="7" t="str">
        <f t="shared" si="122"/>
        <v/>
      </c>
      <c r="AE232" s="7" t="str">
        <f t="shared" si="123"/>
        <v/>
      </c>
      <c r="AF232" s="48" t="str">
        <f t="shared" si="130"/>
        <v/>
      </c>
      <c r="AG232" s="48" t="str">
        <f t="shared" si="124"/>
        <v/>
      </c>
      <c r="AH232" s="48" t="str">
        <f t="shared" si="125"/>
        <v/>
      </c>
      <c r="AI232" s="48" t="str">
        <f t="shared" si="126"/>
        <v/>
      </c>
      <c r="AJ232" s="49" t="str">
        <f t="shared" si="131"/>
        <v/>
      </c>
      <c r="AK232" s="49" t="str">
        <f t="shared" si="127"/>
        <v/>
      </c>
      <c r="AL232" s="49" t="str">
        <f t="shared" si="128"/>
        <v/>
      </c>
      <c r="AM232" s="49" t="str">
        <f t="shared" si="129"/>
        <v/>
      </c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s="41" customFormat="1" ht="12.75" thickBot="1" x14ac:dyDescent="0.25">
      <c r="A233" s="82">
        <v>42139</v>
      </c>
      <c r="B233" s="81" t="s">
        <v>18</v>
      </c>
      <c r="C233" s="81" t="s">
        <v>19</v>
      </c>
      <c r="D233" s="81">
        <v>894</v>
      </c>
      <c r="E233" s="81">
        <v>13.83</v>
      </c>
      <c r="F233" s="81">
        <v>19.600000000000001</v>
      </c>
      <c r="G233" s="81" t="s">
        <v>24</v>
      </c>
      <c r="H233" s="67">
        <f t="shared" si="103"/>
        <v>1</v>
      </c>
      <c r="I233" s="67">
        <f t="shared" si="104"/>
        <v>5</v>
      </c>
      <c r="J233" s="67">
        <f t="shared" si="105"/>
        <v>2015</v>
      </c>
      <c r="K233" s="2" t="str">
        <f t="shared" si="100"/>
        <v>Spring</v>
      </c>
      <c r="L233" s="3" t="str">
        <f t="shared" si="101"/>
        <v/>
      </c>
      <c r="M233" s="3" t="str">
        <f t="shared" si="102"/>
        <v/>
      </c>
      <c r="N233" s="3" t="str">
        <f t="shared" si="106"/>
        <v/>
      </c>
      <c r="O233" s="3" t="str">
        <f t="shared" si="107"/>
        <v/>
      </c>
      <c r="P233" s="4" t="str">
        <f t="shared" si="108"/>
        <v/>
      </c>
      <c r="Q233" s="4" t="str">
        <f t="shared" si="109"/>
        <v/>
      </c>
      <c r="R233" s="4" t="str">
        <f t="shared" si="110"/>
        <v/>
      </c>
      <c r="S233" s="4" t="str">
        <f t="shared" si="111"/>
        <v/>
      </c>
      <c r="T233" s="5" t="str">
        <f t="shared" si="112"/>
        <v/>
      </c>
      <c r="U233" s="5" t="str">
        <f t="shared" si="113"/>
        <v/>
      </c>
      <c r="V233" s="5" t="str">
        <f t="shared" si="114"/>
        <v/>
      </c>
      <c r="W233" s="5" t="str">
        <f t="shared" si="115"/>
        <v/>
      </c>
      <c r="X233" s="6">
        <f t="shared" si="116"/>
        <v>894</v>
      </c>
      <c r="Y233" s="6">
        <f t="shared" si="117"/>
        <v>13.83</v>
      </c>
      <c r="Z233" s="6">
        <f t="shared" si="118"/>
        <v>19.600000000000001</v>
      </c>
      <c r="AA233" s="6" t="str">
        <f t="shared" si="119"/>
        <v>NS</v>
      </c>
      <c r="AB233" s="7" t="str">
        <f t="shared" si="120"/>
        <v/>
      </c>
      <c r="AC233" s="7" t="str">
        <f t="shared" si="121"/>
        <v/>
      </c>
      <c r="AD233" s="7" t="str">
        <f t="shared" si="122"/>
        <v/>
      </c>
      <c r="AE233" s="7" t="str">
        <f t="shared" si="123"/>
        <v/>
      </c>
      <c r="AF233" s="48" t="str">
        <f t="shared" si="130"/>
        <v/>
      </c>
      <c r="AG233" s="48" t="str">
        <f t="shared" si="124"/>
        <v/>
      </c>
      <c r="AH233" s="48" t="str">
        <f t="shared" si="125"/>
        <v/>
      </c>
      <c r="AI233" s="48" t="str">
        <f t="shared" si="126"/>
        <v/>
      </c>
      <c r="AJ233" s="49" t="str">
        <f t="shared" si="131"/>
        <v/>
      </c>
      <c r="AK233" s="49" t="str">
        <f t="shared" si="127"/>
        <v/>
      </c>
      <c r="AL233" s="49" t="str">
        <f t="shared" si="128"/>
        <v/>
      </c>
      <c r="AM233" s="49" t="str">
        <f t="shared" si="129"/>
        <v/>
      </c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s="41" customFormat="1" ht="12.75" thickBot="1" x14ac:dyDescent="0.25">
      <c r="A234" s="82">
        <v>41919</v>
      </c>
      <c r="B234" s="81" t="s">
        <v>18</v>
      </c>
      <c r="C234" s="81" t="s">
        <v>19</v>
      </c>
      <c r="D234" s="81">
        <v>904</v>
      </c>
      <c r="E234" s="81">
        <v>12.43</v>
      </c>
      <c r="F234" s="81">
        <v>11.7</v>
      </c>
      <c r="G234" s="81">
        <v>31.4</v>
      </c>
      <c r="H234" s="67">
        <f t="shared" si="103"/>
        <v>1</v>
      </c>
      <c r="I234" s="67">
        <f t="shared" si="104"/>
        <v>10</v>
      </c>
      <c r="J234" s="67">
        <f t="shared" si="105"/>
        <v>2014</v>
      </c>
      <c r="K234" s="2" t="str">
        <f t="shared" si="100"/>
        <v>Fall</v>
      </c>
      <c r="L234" s="3" t="str">
        <f t="shared" si="101"/>
        <v/>
      </c>
      <c r="M234" s="3" t="str">
        <f t="shared" si="102"/>
        <v/>
      </c>
      <c r="N234" s="3" t="str">
        <f t="shared" si="106"/>
        <v/>
      </c>
      <c r="O234" s="3" t="str">
        <f t="shared" si="107"/>
        <v/>
      </c>
      <c r="P234" s="4" t="str">
        <f t="shared" si="108"/>
        <v/>
      </c>
      <c r="Q234" s="4" t="str">
        <f t="shared" si="109"/>
        <v/>
      </c>
      <c r="R234" s="4" t="str">
        <f t="shared" si="110"/>
        <v/>
      </c>
      <c r="S234" s="4" t="str">
        <f t="shared" si="111"/>
        <v/>
      </c>
      <c r="T234" s="5" t="str">
        <f t="shared" si="112"/>
        <v/>
      </c>
      <c r="U234" s="5" t="str">
        <f t="shared" si="113"/>
        <v/>
      </c>
      <c r="V234" s="5" t="str">
        <f t="shared" si="114"/>
        <v/>
      </c>
      <c r="W234" s="5" t="str">
        <f t="shared" si="115"/>
        <v/>
      </c>
      <c r="X234" s="6">
        <f t="shared" si="116"/>
        <v>904</v>
      </c>
      <c r="Y234" s="6">
        <f t="shared" si="117"/>
        <v>12.43</v>
      </c>
      <c r="Z234" s="6">
        <f t="shared" si="118"/>
        <v>11.7</v>
      </c>
      <c r="AA234" s="6">
        <f t="shared" si="119"/>
        <v>31.4</v>
      </c>
      <c r="AB234" s="7" t="str">
        <f t="shared" si="120"/>
        <v/>
      </c>
      <c r="AC234" s="7" t="str">
        <f t="shared" si="121"/>
        <v/>
      </c>
      <c r="AD234" s="7" t="str">
        <f t="shared" si="122"/>
        <v/>
      </c>
      <c r="AE234" s="7" t="str">
        <f t="shared" si="123"/>
        <v/>
      </c>
      <c r="AF234" s="48" t="str">
        <f t="shared" si="130"/>
        <v/>
      </c>
      <c r="AG234" s="48" t="str">
        <f t="shared" si="124"/>
        <v/>
      </c>
      <c r="AH234" s="48" t="str">
        <f t="shared" si="125"/>
        <v/>
      </c>
      <c r="AI234" s="48" t="str">
        <f t="shared" si="126"/>
        <v/>
      </c>
      <c r="AJ234" s="49" t="str">
        <f t="shared" si="131"/>
        <v/>
      </c>
      <c r="AK234" s="49" t="str">
        <f t="shared" si="127"/>
        <v/>
      </c>
      <c r="AL234" s="49" t="str">
        <f t="shared" si="128"/>
        <v/>
      </c>
      <c r="AM234" s="49" t="str">
        <f t="shared" si="129"/>
        <v/>
      </c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s="41" customFormat="1" ht="12.75" thickBot="1" x14ac:dyDescent="0.25">
      <c r="A235" s="82">
        <v>41842</v>
      </c>
      <c r="B235" s="81" t="s">
        <v>18</v>
      </c>
      <c r="C235" s="81" t="s">
        <v>19</v>
      </c>
      <c r="D235" s="81">
        <v>847</v>
      </c>
      <c r="E235" s="81">
        <v>8.2899999999999991</v>
      </c>
      <c r="F235" s="81">
        <v>23.8</v>
      </c>
      <c r="G235" s="81">
        <v>6</v>
      </c>
      <c r="H235" s="67">
        <f t="shared" si="103"/>
        <v>1</v>
      </c>
      <c r="I235" s="67">
        <f t="shared" si="104"/>
        <v>7</v>
      </c>
      <c r="J235" s="67">
        <f t="shared" si="105"/>
        <v>2014</v>
      </c>
      <c r="K235" s="2" t="str">
        <f t="shared" si="100"/>
        <v>Summer</v>
      </c>
      <c r="L235" s="3" t="str">
        <f t="shared" si="101"/>
        <v/>
      </c>
      <c r="M235" s="3" t="str">
        <f t="shared" si="102"/>
        <v/>
      </c>
      <c r="N235" s="3" t="str">
        <f t="shared" si="106"/>
        <v/>
      </c>
      <c r="O235" s="3" t="str">
        <f t="shared" si="107"/>
        <v/>
      </c>
      <c r="P235" s="4" t="str">
        <f t="shared" si="108"/>
        <v/>
      </c>
      <c r="Q235" s="4" t="str">
        <f t="shared" si="109"/>
        <v/>
      </c>
      <c r="R235" s="4" t="str">
        <f t="shared" si="110"/>
        <v/>
      </c>
      <c r="S235" s="4" t="str">
        <f t="shared" si="111"/>
        <v/>
      </c>
      <c r="T235" s="5" t="str">
        <f t="shared" si="112"/>
        <v/>
      </c>
      <c r="U235" s="5" t="str">
        <f t="shared" si="113"/>
        <v/>
      </c>
      <c r="V235" s="5" t="str">
        <f t="shared" si="114"/>
        <v/>
      </c>
      <c r="W235" s="5" t="str">
        <f t="shared" si="115"/>
        <v/>
      </c>
      <c r="X235" s="6">
        <f t="shared" si="116"/>
        <v>847</v>
      </c>
      <c r="Y235" s="6">
        <f t="shared" si="117"/>
        <v>8.2899999999999991</v>
      </c>
      <c r="Z235" s="6">
        <f t="shared" si="118"/>
        <v>23.8</v>
      </c>
      <c r="AA235" s="6">
        <f t="shared" si="119"/>
        <v>6</v>
      </c>
      <c r="AB235" s="7" t="str">
        <f t="shared" si="120"/>
        <v/>
      </c>
      <c r="AC235" s="7" t="str">
        <f t="shared" si="121"/>
        <v/>
      </c>
      <c r="AD235" s="7" t="str">
        <f t="shared" si="122"/>
        <v/>
      </c>
      <c r="AE235" s="7" t="str">
        <f t="shared" si="123"/>
        <v/>
      </c>
      <c r="AF235" s="48" t="str">
        <f t="shared" si="130"/>
        <v/>
      </c>
      <c r="AG235" s="48" t="str">
        <f t="shared" si="124"/>
        <v/>
      </c>
      <c r="AH235" s="48" t="str">
        <f t="shared" si="125"/>
        <v/>
      </c>
      <c r="AI235" s="48" t="str">
        <f t="shared" si="126"/>
        <v/>
      </c>
      <c r="AJ235" s="49" t="str">
        <f t="shared" si="131"/>
        <v/>
      </c>
      <c r="AK235" s="49" t="str">
        <f t="shared" si="127"/>
        <v/>
      </c>
      <c r="AL235" s="49" t="str">
        <f t="shared" si="128"/>
        <v/>
      </c>
      <c r="AM235" s="49" t="str">
        <f t="shared" si="129"/>
        <v/>
      </c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s="41" customFormat="1" ht="12.75" thickBot="1" x14ac:dyDescent="0.25">
      <c r="A236" s="82">
        <v>41765</v>
      </c>
      <c r="B236" s="81" t="s">
        <v>18</v>
      </c>
      <c r="C236" s="81" t="s">
        <v>19</v>
      </c>
      <c r="D236" s="81">
        <v>767</v>
      </c>
      <c r="E236" s="81">
        <v>14.15</v>
      </c>
      <c r="F236" s="81">
        <v>14.5</v>
      </c>
      <c r="G236" s="81" t="s">
        <v>24</v>
      </c>
      <c r="H236" s="67">
        <f t="shared" si="103"/>
        <v>1</v>
      </c>
      <c r="I236" s="67">
        <f t="shared" si="104"/>
        <v>5</v>
      </c>
      <c r="J236" s="67">
        <f t="shared" si="105"/>
        <v>2014</v>
      </c>
      <c r="K236" s="2" t="str">
        <f t="shared" si="100"/>
        <v>Spring</v>
      </c>
      <c r="L236" s="3" t="str">
        <f t="shared" si="101"/>
        <v/>
      </c>
      <c r="M236" s="3" t="str">
        <f t="shared" si="102"/>
        <v/>
      </c>
      <c r="N236" s="3" t="str">
        <f t="shared" si="106"/>
        <v/>
      </c>
      <c r="O236" s="3" t="str">
        <f t="shared" si="107"/>
        <v/>
      </c>
      <c r="P236" s="4" t="str">
        <f t="shared" si="108"/>
        <v/>
      </c>
      <c r="Q236" s="4" t="str">
        <f t="shared" si="109"/>
        <v/>
      </c>
      <c r="R236" s="4" t="str">
        <f t="shared" si="110"/>
        <v/>
      </c>
      <c r="S236" s="4" t="str">
        <f t="shared" si="111"/>
        <v/>
      </c>
      <c r="T236" s="5" t="str">
        <f t="shared" si="112"/>
        <v/>
      </c>
      <c r="U236" s="5" t="str">
        <f t="shared" si="113"/>
        <v/>
      </c>
      <c r="V236" s="5" t="str">
        <f t="shared" si="114"/>
        <v/>
      </c>
      <c r="W236" s="5" t="str">
        <f t="shared" si="115"/>
        <v/>
      </c>
      <c r="X236" s="6">
        <f t="shared" si="116"/>
        <v>767</v>
      </c>
      <c r="Y236" s="6">
        <f t="shared" si="117"/>
        <v>14.15</v>
      </c>
      <c r="Z236" s="6">
        <f t="shared" si="118"/>
        <v>14.5</v>
      </c>
      <c r="AA236" s="6" t="str">
        <f t="shared" si="119"/>
        <v>NS</v>
      </c>
      <c r="AB236" s="7" t="str">
        <f t="shared" si="120"/>
        <v/>
      </c>
      <c r="AC236" s="7" t="str">
        <f t="shared" si="121"/>
        <v/>
      </c>
      <c r="AD236" s="7" t="str">
        <f t="shared" si="122"/>
        <v/>
      </c>
      <c r="AE236" s="7" t="str">
        <f t="shared" si="123"/>
        <v/>
      </c>
      <c r="AF236" s="48" t="str">
        <f t="shared" si="130"/>
        <v/>
      </c>
      <c r="AG236" s="48" t="str">
        <f t="shared" si="124"/>
        <v/>
      </c>
      <c r="AH236" s="48" t="str">
        <f t="shared" si="125"/>
        <v/>
      </c>
      <c r="AI236" s="48" t="str">
        <f t="shared" si="126"/>
        <v/>
      </c>
      <c r="AJ236" s="49" t="str">
        <f t="shared" si="131"/>
        <v/>
      </c>
      <c r="AK236" s="49" t="str">
        <f t="shared" si="127"/>
        <v/>
      </c>
      <c r="AL236" s="49" t="str">
        <f t="shared" si="128"/>
        <v/>
      </c>
      <c r="AM236" s="49" t="str">
        <f t="shared" si="129"/>
        <v/>
      </c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s="41" customFormat="1" ht="12.75" thickBot="1" x14ac:dyDescent="0.25">
      <c r="A237" s="82">
        <v>41561</v>
      </c>
      <c r="B237" s="81" t="s">
        <v>18</v>
      </c>
      <c r="C237" s="81" t="s">
        <v>19</v>
      </c>
      <c r="D237" s="81">
        <v>963</v>
      </c>
      <c r="E237" s="81">
        <v>10.37</v>
      </c>
      <c r="F237" s="81">
        <v>12.3</v>
      </c>
      <c r="G237" s="81">
        <v>2.2000000000000002</v>
      </c>
      <c r="H237" s="67">
        <f t="shared" si="103"/>
        <v>1</v>
      </c>
      <c r="I237" s="67">
        <f t="shared" si="104"/>
        <v>10</v>
      </c>
      <c r="J237" s="67">
        <f t="shared" si="105"/>
        <v>2013</v>
      </c>
      <c r="K237" s="2" t="str">
        <f t="shared" si="100"/>
        <v>Fall</v>
      </c>
      <c r="L237" s="3" t="str">
        <f t="shared" si="101"/>
        <v/>
      </c>
      <c r="M237" s="3" t="str">
        <f t="shared" si="102"/>
        <v/>
      </c>
      <c r="N237" s="3" t="str">
        <f t="shared" si="106"/>
        <v/>
      </c>
      <c r="O237" s="3" t="str">
        <f t="shared" si="107"/>
        <v/>
      </c>
      <c r="P237" s="4" t="str">
        <f t="shared" si="108"/>
        <v/>
      </c>
      <c r="Q237" s="4" t="str">
        <f t="shared" si="109"/>
        <v/>
      </c>
      <c r="R237" s="4" t="str">
        <f t="shared" si="110"/>
        <v/>
      </c>
      <c r="S237" s="4" t="str">
        <f t="shared" si="111"/>
        <v/>
      </c>
      <c r="T237" s="5" t="str">
        <f t="shared" si="112"/>
        <v/>
      </c>
      <c r="U237" s="5" t="str">
        <f t="shared" si="113"/>
        <v/>
      </c>
      <c r="V237" s="5" t="str">
        <f t="shared" si="114"/>
        <v/>
      </c>
      <c r="W237" s="5" t="str">
        <f t="shared" si="115"/>
        <v/>
      </c>
      <c r="X237" s="6">
        <f t="shared" si="116"/>
        <v>963</v>
      </c>
      <c r="Y237" s="6">
        <f t="shared" si="117"/>
        <v>10.37</v>
      </c>
      <c r="Z237" s="6">
        <f t="shared" si="118"/>
        <v>12.3</v>
      </c>
      <c r="AA237" s="6">
        <f t="shared" si="119"/>
        <v>2.2000000000000002</v>
      </c>
      <c r="AB237" s="7" t="str">
        <f t="shared" si="120"/>
        <v/>
      </c>
      <c r="AC237" s="7" t="str">
        <f t="shared" si="121"/>
        <v/>
      </c>
      <c r="AD237" s="7" t="str">
        <f t="shared" si="122"/>
        <v/>
      </c>
      <c r="AE237" s="7" t="str">
        <f t="shared" si="123"/>
        <v/>
      </c>
      <c r="AF237" s="48" t="str">
        <f t="shared" si="130"/>
        <v/>
      </c>
      <c r="AG237" s="48" t="str">
        <f t="shared" si="124"/>
        <v/>
      </c>
      <c r="AH237" s="48" t="str">
        <f t="shared" si="125"/>
        <v/>
      </c>
      <c r="AI237" s="48" t="str">
        <f t="shared" si="126"/>
        <v/>
      </c>
      <c r="AJ237" s="49" t="str">
        <f t="shared" si="131"/>
        <v/>
      </c>
      <c r="AK237" s="49" t="str">
        <f t="shared" si="127"/>
        <v/>
      </c>
      <c r="AL237" s="49" t="str">
        <f t="shared" si="128"/>
        <v/>
      </c>
      <c r="AM237" s="49" t="str">
        <f t="shared" si="129"/>
        <v/>
      </c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s="41" customFormat="1" ht="12.75" thickBot="1" x14ac:dyDescent="0.25">
      <c r="A238" s="82">
        <v>41479</v>
      </c>
      <c r="B238" s="81" t="s">
        <v>18</v>
      </c>
      <c r="C238" s="81" t="s">
        <v>19</v>
      </c>
      <c r="D238" s="81">
        <v>785</v>
      </c>
      <c r="E238" s="81">
        <v>9.0500000000000007</v>
      </c>
      <c r="F238" s="81">
        <v>18.899999999999999</v>
      </c>
      <c r="G238" s="81">
        <v>2.9</v>
      </c>
      <c r="H238" s="67">
        <f t="shared" si="103"/>
        <v>1</v>
      </c>
      <c r="I238" s="67">
        <f t="shared" si="104"/>
        <v>7</v>
      </c>
      <c r="J238" s="67">
        <f t="shared" si="105"/>
        <v>2013</v>
      </c>
      <c r="K238" s="2" t="str">
        <f t="shared" si="100"/>
        <v>Summer</v>
      </c>
      <c r="L238" s="3" t="str">
        <f t="shared" si="101"/>
        <v/>
      </c>
      <c r="M238" s="3" t="str">
        <f t="shared" si="102"/>
        <v/>
      </c>
      <c r="N238" s="3" t="str">
        <f t="shared" si="106"/>
        <v/>
      </c>
      <c r="O238" s="3" t="str">
        <f t="shared" si="107"/>
        <v/>
      </c>
      <c r="P238" s="4" t="str">
        <f t="shared" si="108"/>
        <v/>
      </c>
      <c r="Q238" s="4" t="str">
        <f t="shared" si="109"/>
        <v/>
      </c>
      <c r="R238" s="4" t="str">
        <f t="shared" si="110"/>
        <v/>
      </c>
      <c r="S238" s="4" t="str">
        <f t="shared" si="111"/>
        <v/>
      </c>
      <c r="T238" s="5" t="str">
        <f t="shared" si="112"/>
        <v/>
      </c>
      <c r="U238" s="5" t="str">
        <f t="shared" si="113"/>
        <v/>
      </c>
      <c r="V238" s="5" t="str">
        <f t="shared" si="114"/>
        <v/>
      </c>
      <c r="W238" s="5" t="str">
        <f t="shared" si="115"/>
        <v/>
      </c>
      <c r="X238" s="6">
        <f t="shared" si="116"/>
        <v>785</v>
      </c>
      <c r="Y238" s="6">
        <f t="shared" si="117"/>
        <v>9.0500000000000007</v>
      </c>
      <c r="Z238" s="6">
        <f t="shared" si="118"/>
        <v>18.899999999999999</v>
      </c>
      <c r="AA238" s="6">
        <f t="shared" si="119"/>
        <v>2.9</v>
      </c>
      <c r="AB238" s="7" t="str">
        <f t="shared" si="120"/>
        <v/>
      </c>
      <c r="AC238" s="7" t="str">
        <f t="shared" si="121"/>
        <v/>
      </c>
      <c r="AD238" s="7" t="str">
        <f t="shared" si="122"/>
        <v/>
      </c>
      <c r="AE238" s="7" t="str">
        <f t="shared" si="123"/>
        <v/>
      </c>
      <c r="AF238" s="48" t="str">
        <f t="shared" si="130"/>
        <v/>
      </c>
      <c r="AG238" s="48" t="str">
        <f t="shared" si="124"/>
        <v/>
      </c>
      <c r="AH238" s="48" t="str">
        <f t="shared" si="125"/>
        <v/>
      </c>
      <c r="AI238" s="48" t="str">
        <f t="shared" si="126"/>
        <v/>
      </c>
      <c r="AJ238" s="49" t="str">
        <f t="shared" si="131"/>
        <v/>
      </c>
      <c r="AK238" s="49" t="str">
        <f t="shared" si="127"/>
        <v/>
      </c>
      <c r="AL238" s="49" t="str">
        <f t="shared" si="128"/>
        <v/>
      </c>
      <c r="AM238" s="49" t="str">
        <f t="shared" si="129"/>
        <v/>
      </c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s="41" customFormat="1" ht="12.75" thickBot="1" x14ac:dyDescent="0.25">
      <c r="A239" s="82">
        <v>41400</v>
      </c>
      <c r="B239" s="81" t="s">
        <v>18</v>
      </c>
      <c r="C239" s="81" t="s">
        <v>19</v>
      </c>
      <c r="D239" s="81">
        <v>690</v>
      </c>
      <c r="E239" s="81" t="s">
        <v>77</v>
      </c>
      <c r="F239" s="81">
        <v>16.7</v>
      </c>
      <c r="G239" s="81" t="s">
        <v>3</v>
      </c>
      <c r="H239" s="67">
        <f t="shared" si="103"/>
        <v>1</v>
      </c>
      <c r="I239" s="67">
        <f t="shared" si="104"/>
        <v>5</v>
      </c>
      <c r="J239" s="67">
        <f t="shared" si="105"/>
        <v>2013</v>
      </c>
      <c r="K239" s="2" t="str">
        <f t="shared" si="100"/>
        <v>Spring</v>
      </c>
      <c r="L239" s="3" t="str">
        <f t="shared" si="101"/>
        <v/>
      </c>
      <c r="M239" s="3" t="str">
        <f t="shared" si="102"/>
        <v/>
      </c>
      <c r="N239" s="3" t="str">
        <f t="shared" si="106"/>
        <v/>
      </c>
      <c r="O239" s="3" t="str">
        <f t="shared" si="107"/>
        <v/>
      </c>
      <c r="P239" s="4" t="str">
        <f t="shared" si="108"/>
        <v/>
      </c>
      <c r="Q239" s="4" t="str">
        <f t="shared" si="109"/>
        <v/>
      </c>
      <c r="R239" s="4" t="str">
        <f t="shared" si="110"/>
        <v/>
      </c>
      <c r="S239" s="4" t="str">
        <f t="shared" si="111"/>
        <v/>
      </c>
      <c r="T239" s="5" t="str">
        <f t="shared" si="112"/>
        <v/>
      </c>
      <c r="U239" s="5" t="str">
        <f t="shared" si="113"/>
        <v/>
      </c>
      <c r="V239" s="5" t="str">
        <f t="shared" si="114"/>
        <v/>
      </c>
      <c r="W239" s="5" t="str">
        <f t="shared" si="115"/>
        <v/>
      </c>
      <c r="X239" s="6">
        <f t="shared" si="116"/>
        <v>690</v>
      </c>
      <c r="Y239" s="6" t="str">
        <f t="shared" si="117"/>
        <v>AD</v>
      </c>
      <c r="Z239" s="6">
        <f t="shared" si="118"/>
        <v>16.7</v>
      </c>
      <c r="AA239" s="6" t="str">
        <f t="shared" si="119"/>
        <v>ns</v>
      </c>
      <c r="AB239" s="7" t="str">
        <f t="shared" si="120"/>
        <v/>
      </c>
      <c r="AC239" s="7" t="str">
        <f t="shared" si="121"/>
        <v/>
      </c>
      <c r="AD239" s="7" t="str">
        <f t="shared" si="122"/>
        <v/>
      </c>
      <c r="AE239" s="7" t="str">
        <f t="shared" si="123"/>
        <v/>
      </c>
      <c r="AF239" s="48" t="str">
        <f t="shared" si="130"/>
        <v/>
      </c>
      <c r="AG239" s="48" t="str">
        <f t="shared" si="124"/>
        <v/>
      </c>
      <c r="AH239" s="48" t="str">
        <f t="shared" si="125"/>
        <v/>
      </c>
      <c r="AI239" s="48" t="str">
        <f t="shared" si="126"/>
        <v/>
      </c>
      <c r="AJ239" s="49" t="str">
        <f t="shared" si="131"/>
        <v/>
      </c>
      <c r="AK239" s="49" t="str">
        <f t="shared" si="127"/>
        <v/>
      </c>
      <c r="AL239" s="49" t="str">
        <f t="shared" si="128"/>
        <v/>
      </c>
      <c r="AM239" s="49" t="str">
        <f t="shared" si="129"/>
        <v/>
      </c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ht="12.75" thickBot="1" x14ac:dyDescent="0.25">
      <c r="A240" s="82">
        <v>41190</v>
      </c>
      <c r="B240" s="81" t="s">
        <v>18</v>
      </c>
      <c r="C240" s="81" t="s">
        <v>19</v>
      </c>
      <c r="D240" s="81">
        <v>999</v>
      </c>
      <c r="E240" s="81">
        <v>11.51</v>
      </c>
      <c r="F240" s="81">
        <v>8.5</v>
      </c>
      <c r="G240" s="81">
        <v>1.5</v>
      </c>
      <c r="H240" s="67">
        <f t="shared" si="103"/>
        <v>1</v>
      </c>
      <c r="I240" s="67">
        <f t="shared" si="104"/>
        <v>10</v>
      </c>
      <c r="J240" s="67">
        <f t="shared" si="105"/>
        <v>2012</v>
      </c>
      <c r="K240" s="2" t="str">
        <f t="shared" si="100"/>
        <v>Fall</v>
      </c>
      <c r="L240" s="3" t="str">
        <f t="shared" si="101"/>
        <v/>
      </c>
      <c r="M240" s="3" t="str">
        <f t="shared" si="102"/>
        <v/>
      </c>
      <c r="N240" s="3" t="str">
        <f t="shared" si="106"/>
        <v/>
      </c>
      <c r="O240" s="3" t="str">
        <f t="shared" si="107"/>
        <v/>
      </c>
      <c r="P240" s="4" t="str">
        <f t="shared" si="108"/>
        <v/>
      </c>
      <c r="Q240" s="4" t="str">
        <f t="shared" si="109"/>
        <v/>
      </c>
      <c r="R240" s="4" t="str">
        <f t="shared" si="110"/>
        <v/>
      </c>
      <c r="S240" s="4" t="str">
        <f t="shared" si="111"/>
        <v/>
      </c>
      <c r="T240" s="5" t="str">
        <f t="shared" si="112"/>
        <v/>
      </c>
      <c r="U240" s="5" t="str">
        <f t="shared" si="113"/>
        <v/>
      </c>
      <c r="V240" s="5" t="str">
        <f t="shared" si="114"/>
        <v/>
      </c>
      <c r="W240" s="5" t="str">
        <f t="shared" si="115"/>
        <v/>
      </c>
      <c r="X240" s="6">
        <f t="shared" si="116"/>
        <v>999</v>
      </c>
      <c r="Y240" s="6">
        <f t="shared" si="117"/>
        <v>11.51</v>
      </c>
      <c r="Z240" s="6">
        <f t="shared" si="118"/>
        <v>8.5</v>
      </c>
      <c r="AA240" s="6">
        <f t="shared" si="119"/>
        <v>1.5</v>
      </c>
      <c r="AB240" s="7" t="str">
        <f t="shared" si="120"/>
        <v/>
      </c>
      <c r="AC240" s="7" t="str">
        <f t="shared" si="121"/>
        <v/>
      </c>
      <c r="AD240" s="7" t="str">
        <f t="shared" si="122"/>
        <v/>
      </c>
      <c r="AE240" s="7" t="str">
        <f t="shared" si="123"/>
        <v/>
      </c>
      <c r="AF240" s="48" t="str">
        <f t="shared" si="130"/>
        <v/>
      </c>
      <c r="AG240" s="48" t="str">
        <f t="shared" si="124"/>
        <v/>
      </c>
      <c r="AH240" s="48" t="str">
        <f t="shared" si="125"/>
        <v/>
      </c>
      <c r="AI240" s="48" t="str">
        <f t="shared" si="126"/>
        <v/>
      </c>
      <c r="AJ240" s="49" t="str">
        <f t="shared" si="131"/>
        <v/>
      </c>
      <c r="AK240" s="49" t="str">
        <f t="shared" si="127"/>
        <v/>
      </c>
      <c r="AL240" s="49" t="str">
        <f t="shared" si="128"/>
        <v/>
      </c>
      <c r="AM240" s="49" t="str">
        <f t="shared" si="129"/>
        <v/>
      </c>
      <c r="BB240" s="8"/>
      <c r="BC240" s="8"/>
      <c r="BD240" s="8"/>
    </row>
    <row r="241" spans="1:56" ht="12.75" thickBot="1" x14ac:dyDescent="0.25">
      <c r="A241" s="82">
        <v>41190</v>
      </c>
      <c r="B241" s="81" t="s">
        <v>18</v>
      </c>
      <c r="C241" s="81" t="s">
        <v>19</v>
      </c>
      <c r="D241" s="81">
        <v>999</v>
      </c>
      <c r="E241" s="81">
        <v>11.51</v>
      </c>
      <c r="F241" s="81">
        <v>8.5</v>
      </c>
      <c r="G241" s="81">
        <v>1.5</v>
      </c>
      <c r="H241" s="67">
        <f t="shared" si="103"/>
        <v>1</v>
      </c>
      <c r="I241" s="67">
        <f t="shared" si="104"/>
        <v>10</v>
      </c>
      <c r="J241" s="67">
        <f t="shared" si="105"/>
        <v>2012</v>
      </c>
      <c r="K241" s="2" t="str">
        <f t="shared" si="100"/>
        <v>Fall</v>
      </c>
      <c r="L241" s="3" t="str">
        <f t="shared" si="101"/>
        <v/>
      </c>
      <c r="M241" s="3" t="str">
        <f t="shared" si="102"/>
        <v/>
      </c>
      <c r="N241" s="3" t="str">
        <f t="shared" si="106"/>
        <v/>
      </c>
      <c r="O241" s="3" t="str">
        <f t="shared" si="107"/>
        <v/>
      </c>
      <c r="P241" s="4" t="str">
        <f t="shared" si="108"/>
        <v/>
      </c>
      <c r="Q241" s="4" t="str">
        <f t="shared" si="109"/>
        <v/>
      </c>
      <c r="R241" s="4" t="str">
        <f t="shared" si="110"/>
        <v/>
      </c>
      <c r="S241" s="4" t="str">
        <f t="shared" si="111"/>
        <v/>
      </c>
      <c r="T241" s="5" t="str">
        <f t="shared" si="112"/>
        <v/>
      </c>
      <c r="U241" s="5" t="str">
        <f t="shared" si="113"/>
        <v/>
      </c>
      <c r="V241" s="5" t="str">
        <f t="shared" si="114"/>
        <v/>
      </c>
      <c r="W241" s="5" t="str">
        <f t="shared" si="115"/>
        <v/>
      </c>
      <c r="X241" s="6">
        <f t="shared" si="116"/>
        <v>999</v>
      </c>
      <c r="Y241" s="6">
        <f t="shared" si="117"/>
        <v>11.51</v>
      </c>
      <c r="Z241" s="6">
        <f t="shared" si="118"/>
        <v>8.5</v>
      </c>
      <c r="AA241" s="6">
        <f t="shared" si="119"/>
        <v>1.5</v>
      </c>
      <c r="AB241" s="7" t="str">
        <f t="shared" si="120"/>
        <v/>
      </c>
      <c r="AC241" s="7" t="str">
        <f t="shared" si="121"/>
        <v/>
      </c>
      <c r="AD241" s="7" t="str">
        <f t="shared" si="122"/>
        <v/>
      </c>
      <c r="AE241" s="7" t="str">
        <f t="shared" si="123"/>
        <v/>
      </c>
      <c r="AF241" s="48" t="str">
        <f t="shared" si="130"/>
        <v/>
      </c>
      <c r="AG241" s="48" t="str">
        <f t="shared" si="124"/>
        <v/>
      </c>
      <c r="AH241" s="48" t="str">
        <f t="shared" si="125"/>
        <v/>
      </c>
      <c r="AI241" s="48" t="str">
        <f t="shared" si="126"/>
        <v/>
      </c>
      <c r="AJ241" s="49" t="str">
        <f t="shared" si="131"/>
        <v/>
      </c>
      <c r="AK241" s="49" t="str">
        <f t="shared" si="127"/>
        <v/>
      </c>
      <c r="AL241" s="49" t="str">
        <f t="shared" si="128"/>
        <v/>
      </c>
      <c r="AM241" s="49" t="str">
        <f t="shared" si="129"/>
        <v/>
      </c>
      <c r="BB241" s="8"/>
      <c r="BC241" s="8"/>
      <c r="BD241" s="8"/>
    </row>
    <row r="242" spans="1:56" ht="12.75" thickBot="1" x14ac:dyDescent="0.25">
      <c r="A242" s="82">
        <v>41114</v>
      </c>
      <c r="B242" s="81" t="s">
        <v>18</v>
      </c>
      <c r="C242" s="81" t="s">
        <v>19</v>
      </c>
      <c r="D242" s="81">
        <v>855</v>
      </c>
      <c r="E242" s="81">
        <v>9.6199999999999992</v>
      </c>
      <c r="F242" s="81">
        <v>26.2</v>
      </c>
      <c r="G242" s="81">
        <v>3.6</v>
      </c>
      <c r="H242" s="67">
        <f t="shared" si="103"/>
        <v>1</v>
      </c>
      <c r="I242" s="67">
        <f t="shared" si="104"/>
        <v>7</v>
      </c>
      <c r="J242" s="67">
        <f t="shared" si="105"/>
        <v>2012</v>
      </c>
      <c r="K242" s="2" t="str">
        <f t="shared" si="100"/>
        <v>Summer</v>
      </c>
      <c r="L242" s="3" t="str">
        <f t="shared" si="101"/>
        <v/>
      </c>
      <c r="M242" s="3" t="str">
        <f t="shared" si="102"/>
        <v/>
      </c>
      <c r="N242" s="3" t="str">
        <f t="shared" si="106"/>
        <v/>
      </c>
      <c r="O242" s="3" t="str">
        <f t="shared" si="107"/>
        <v/>
      </c>
      <c r="P242" s="4" t="str">
        <f t="shared" si="108"/>
        <v/>
      </c>
      <c r="Q242" s="4" t="str">
        <f t="shared" si="109"/>
        <v/>
      </c>
      <c r="R242" s="4" t="str">
        <f t="shared" si="110"/>
        <v/>
      </c>
      <c r="S242" s="4" t="str">
        <f t="shared" si="111"/>
        <v/>
      </c>
      <c r="T242" s="5" t="str">
        <f t="shared" si="112"/>
        <v/>
      </c>
      <c r="U242" s="5" t="str">
        <f t="shared" si="113"/>
        <v/>
      </c>
      <c r="V242" s="5" t="str">
        <f t="shared" si="114"/>
        <v/>
      </c>
      <c r="W242" s="5" t="str">
        <f t="shared" si="115"/>
        <v/>
      </c>
      <c r="X242" s="6">
        <f t="shared" si="116"/>
        <v>855</v>
      </c>
      <c r="Y242" s="6">
        <f t="shared" si="117"/>
        <v>9.6199999999999992</v>
      </c>
      <c r="Z242" s="6">
        <f t="shared" si="118"/>
        <v>26.2</v>
      </c>
      <c r="AA242" s="6">
        <f t="shared" si="119"/>
        <v>3.6</v>
      </c>
      <c r="AB242" s="7" t="str">
        <f t="shared" si="120"/>
        <v/>
      </c>
      <c r="AC242" s="7" t="str">
        <f t="shared" si="121"/>
        <v/>
      </c>
      <c r="AD242" s="7" t="str">
        <f t="shared" si="122"/>
        <v/>
      </c>
      <c r="AE242" s="7" t="str">
        <f t="shared" si="123"/>
        <v/>
      </c>
      <c r="AF242" s="48" t="str">
        <f t="shared" si="130"/>
        <v/>
      </c>
      <c r="AG242" s="48" t="str">
        <f t="shared" si="124"/>
        <v/>
      </c>
      <c r="AH242" s="48" t="str">
        <f t="shared" si="125"/>
        <v/>
      </c>
      <c r="AI242" s="48" t="str">
        <f t="shared" si="126"/>
        <v/>
      </c>
      <c r="AJ242" s="49" t="str">
        <f t="shared" si="131"/>
        <v/>
      </c>
      <c r="AK242" s="49" t="str">
        <f t="shared" si="127"/>
        <v/>
      </c>
      <c r="AL242" s="49" t="str">
        <f t="shared" si="128"/>
        <v/>
      </c>
      <c r="AM242" s="49" t="str">
        <f t="shared" si="129"/>
        <v/>
      </c>
      <c r="BB242" s="8"/>
      <c r="BC242" s="8"/>
      <c r="BD242" s="8"/>
    </row>
    <row r="243" spans="1:56" ht="12.75" thickBot="1" x14ac:dyDescent="0.25">
      <c r="A243" s="82">
        <v>41037</v>
      </c>
      <c r="B243" s="81" t="s">
        <v>18</v>
      </c>
      <c r="C243" s="81" t="s">
        <v>19</v>
      </c>
      <c r="D243" s="81">
        <v>558</v>
      </c>
      <c r="E243" s="81">
        <v>14.87</v>
      </c>
      <c r="F243" s="81">
        <v>15.4</v>
      </c>
      <c r="G243" s="81" t="s">
        <v>3</v>
      </c>
      <c r="H243" s="67">
        <f t="shared" si="103"/>
        <v>1</v>
      </c>
      <c r="I243" s="67">
        <f t="shared" si="104"/>
        <v>5</v>
      </c>
      <c r="J243" s="67">
        <f t="shared" si="105"/>
        <v>2012</v>
      </c>
      <c r="K243" s="2" t="str">
        <f t="shared" si="100"/>
        <v>Spring</v>
      </c>
      <c r="L243" s="3" t="str">
        <f t="shared" si="101"/>
        <v/>
      </c>
      <c r="M243" s="3" t="str">
        <f t="shared" si="102"/>
        <v/>
      </c>
      <c r="N243" s="3" t="str">
        <f t="shared" si="106"/>
        <v/>
      </c>
      <c r="O243" s="3" t="str">
        <f t="shared" si="107"/>
        <v/>
      </c>
      <c r="P243" s="4" t="str">
        <f t="shared" si="108"/>
        <v/>
      </c>
      <c r="Q243" s="4" t="str">
        <f t="shared" si="109"/>
        <v/>
      </c>
      <c r="R243" s="4" t="str">
        <f t="shared" si="110"/>
        <v/>
      </c>
      <c r="S243" s="4" t="str">
        <f t="shared" si="111"/>
        <v/>
      </c>
      <c r="T243" s="5" t="str">
        <f t="shared" si="112"/>
        <v/>
      </c>
      <c r="U243" s="5" t="str">
        <f t="shared" si="113"/>
        <v/>
      </c>
      <c r="V243" s="5" t="str">
        <f t="shared" si="114"/>
        <v/>
      </c>
      <c r="W243" s="5" t="str">
        <f t="shared" si="115"/>
        <v/>
      </c>
      <c r="X243" s="6">
        <f t="shared" si="116"/>
        <v>558</v>
      </c>
      <c r="Y243" s="6">
        <f t="shared" si="117"/>
        <v>14.87</v>
      </c>
      <c r="Z243" s="6">
        <f t="shared" si="118"/>
        <v>15.4</v>
      </c>
      <c r="AA243" s="6" t="str">
        <f t="shared" si="119"/>
        <v>ns</v>
      </c>
      <c r="AB243" s="7" t="str">
        <f t="shared" si="120"/>
        <v/>
      </c>
      <c r="AC243" s="7" t="str">
        <f t="shared" si="121"/>
        <v/>
      </c>
      <c r="AD243" s="7" t="str">
        <f t="shared" si="122"/>
        <v/>
      </c>
      <c r="AE243" s="7" t="str">
        <f t="shared" si="123"/>
        <v/>
      </c>
      <c r="AF243" s="48" t="str">
        <f t="shared" si="130"/>
        <v/>
      </c>
      <c r="AG243" s="48" t="str">
        <f t="shared" si="124"/>
        <v/>
      </c>
      <c r="AH243" s="48" t="str">
        <f t="shared" si="125"/>
        <v/>
      </c>
      <c r="AI243" s="48" t="str">
        <f t="shared" si="126"/>
        <v/>
      </c>
      <c r="AJ243" s="49" t="str">
        <f t="shared" si="131"/>
        <v/>
      </c>
      <c r="AK243" s="49" t="str">
        <f t="shared" si="127"/>
        <v/>
      </c>
      <c r="AL243" s="49" t="str">
        <f t="shared" si="128"/>
        <v/>
      </c>
      <c r="AM243" s="49" t="str">
        <f t="shared" si="129"/>
        <v/>
      </c>
      <c r="BB243" s="8"/>
      <c r="BC243" s="8"/>
      <c r="BD243" s="8"/>
    </row>
    <row r="244" spans="1:56" ht="12.75" thickBot="1" x14ac:dyDescent="0.25">
      <c r="A244" s="82">
        <v>40806</v>
      </c>
      <c r="B244" s="81" t="s">
        <v>18</v>
      </c>
      <c r="C244" s="81" t="s">
        <v>19</v>
      </c>
      <c r="D244" s="81">
        <v>926</v>
      </c>
      <c r="E244" s="81">
        <v>18</v>
      </c>
      <c r="F244" s="81">
        <v>16.7</v>
      </c>
      <c r="G244" s="81">
        <v>1.2</v>
      </c>
      <c r="H244" s="67">
        <f t="shared" si="103"/>
        <v>1</v>
      </c>
      <c r="I244" s="67">
        <f t="shared" si="104"/>
        <v>9</v>
      </c>
      <c r="J244" s="67">
        <f t="shared" si="105"/>
        <v>2011</v>
      </c>
      <c r="K244" s="2" t="str">
        <f t="shared" si="100"/>
        <v>Fall</v>
      </c>
      <c r="L244" s="3" t="str">
        <f t="shared" si="101"/>
        <v/>
      </c>
      <c r="M244" s="3" t="str">
        <f t="shared" si="102"/>
        <v/>
      </c>
      <c r="N244" s="3" t="str">
        <f t="shared" si="106"/>
        <v/>
      </c>
      <c r="O244" s="3" t="str">
        <f t="shared" si="107"/>
        <v/>
      </c>
      <c r="P244" s="4" t="str">
        <f t="shared" si="108"/>
        <v/>
      </c>
      <c r="Q244" s="4" t="str">
        <f t="shared" si="109"/>
        <v/>
      </c>
      <c r="R244" s="4" t="str">
        <f t="shared" si="110"/>
        <v/>
      </c>
      <c r="S244" s="4" t="str">
        <f t="shared" si="111"/>
        <v/>
      </c>
      <c r="T244" s="5" t="str">
        <f t="shared" si="112"/>
        <v/>
      </c>
      <c r="U244" s="5" t="str">
        <f t="shared" si="113"/>
        <v/>
      </c>
      <c r="V244" s="5" t="str">
        <f t="shared" si="114"/>
        <v/>
      </c>
      <c r="W244" s="5" t="str">
        <f t="shared" si="115"/>
        <v/>
      </c>
      <c r="X244" s="6">
        <f t="shared" si="116"/>
        <v>926</v>
      </c>
      <c r="Y244" s="6">
        <f t="shared" si="117"/>
        <v>18</v>
      </c>
      <c r="Z244" s="6">
        <f t="shared" si="118"/>
        <v>16.7</v>
      </c>
      <c r="AA244" s="6">
        <f t="shared" si="119"/>
        <v>1.2</v>
      </c>
      <c r="AB244" s="7" t="str">
        <f t="shared" si="120"/>
        <v/>
      </c>
      <c r="AC244" s="7" t="str">
        <f t="shared" si="121"/>
        <v/>
      </c>
      <c r="AD244" s="7" t="str">
        <f t="shared" si="122"/>
        <v/>
      </c>
      <c r="AE244" s="7" t="str">
        <f t="shared" si="123"/>
        <v/>
      </c>
      <c r="AF244" s="48" t="str">
        <f t="shared" si="130"/>
        <v/>
      </c>
      <c r="AG244" s="48" t="str">
        <f t="shared" si="124"/>
        <v/>
      </c>
      <c r="AH244" s="48" t="str">
        <f t="shared" si="125"/>
        <v/>
      </c>
      <c r="AI244" s="48" t="str">
        <f t="shared" si="126"/>
        <v/>
      </c>
      <c r="AJ244" s="49" t="str">
        <f t="shared" si="131"/>
        <v/>
      </c>
      <c r="AK244" s="49" t="str">
        <f t="shared" si="127"/>
        <v/>
      </c>
      <c r="AL244" s="49" t="str">
        <f t="shared" si="128"/>
        <v/>
      </c>
      <c r="AM244" s="49" t="str">
        <f t="shared" si="129"/>
        <v/>
      </c>
      <c r="BB244" s="8"/>
      <c r="BC244" s="8"/>
      <c r="BD244" s="8"/>
    </row>
    <row r="245" spans="1:56" ht="12.75" thickBot="1" x14ac:dyDescent="0.25">
      <c r="A245" s="82">
        <v>40750</v>
      </c>
      <c r="B245" s="81" t="s">
        <v>18</v>
      </c>
      <c r="C245" s="81" t="s">
        <v>19</v>
      </c>
      <c r="D245" s="81">
        <v>734</v>
      </c>
      <c r="E245" s="81" t="s">
        <v>77</v>
      </c>
      <c r="F245" s="81">
        <v>23.7</v>
      </c>
      <c r="G245" s="81">
        <v>17.899999999999999</v>
      </c>
      <c r="H245" s="67">
        <f t="shared" si="103"/>
        <v>1</v>
      </c>
      <c r="I245" s="67">
        <f t="shared" si="104"/>
        <v>7</v>
      </c>
      <c r="J245" s="67">
        <f t="shared" si="105"/>
        <v>2011</v>
      </c>
      <c r="K245" s="2" t="str">
        <f t="shared" si="100"/>
        <v>Summer</v>
      </c>
      <c r="L245" s="3" t="str">
        <f t="shared" si="101"/>
        <v/>
      </c>
      <c r="M245" s="3" t="str">
        <f t="shared" si="102"/>
        <v/>
      </c>
      <c r="N245" s="3" t="str">
        <f t="shared" si="106"/>
        <v/>
      </c>
      <c r="O245" s="3" t="str">
        <f t="shared" si="107"/>
        <v/>
      </c>
      <c r="P245" s="4" t="str">
        <f t="shared" si="108"/>
        <v/>
      </c>
      <c r="Q245" s="4" t="str">
        <f t="shared" si="109"/>
        <v/>
      </c>
      <c r="R245" s="4" t="str">
        <f t="shared" si="110"/>
        <v/>
      </c>
      <c r="S245" s="4" t="str">
        <f t="shared" si="111"/>
        <v/>
      </c>
      <c r="T245" s="5" t="str">
        <f t="shared" si="112"/>
        <v/>
      </c>
      <c r="U245" s="5" t="str">
        <f t="shared" si="113"/>
        <v/>
      </c>
      <c r="V245" s="5" t="str">
        <f t="shared" si="114"/>
        <v/>
      </c>
      <c r="W245" s="5" t="str">
        <f t="shared" si="115"/>
        <v/>
      </c>
      <c r="X245" s="6">
        <f t="shared" si="116"/>
        <v>734</v>
      </c>
      <c r="Y245" s="6" t="str">
        <f t="shared" si="117"/>
        <v>AD</v>
      </c>
      <c r="Z245" s="6">
        <f t="shared" si="118"/>
        <v>23.7</v>
      </c>
      <c r="AA245" s="6">
        <f t="shared" si="119"/>
        <v>17.899999999999999</v>
      </c>
      <c r="AB245" s="7" t="str">
        <f t="shared" si="120"/>
        <v/>
      </c>
      <c r="AC245" s="7" t="str">
        <f t="shared" si="121"/>
        <v/>
      </c>
      <c r="AD245" s="7" t="str">
        <f t="shared" si="122"/>
        <v/>
      </c>
      <c r="AE245" s="7" t="str">
        <f t="shared" si="123"/>
        <v/>
      </c>
      <c r="AF245" s="48" t="str">
        <f t="shared" si="130"/>
        <v/>
      </c>
      <c r="AG245" s="48" t="str">
        <f t="shared" si="124"/>
        <v/>
      </c>
      <c r="AH245" s="48" t="str">
        <f t="shared" si="125"/>
        <v/>
      </c>
      <c r="AI245" s="48" t="str">
        <f t="shared" si="126"/>
        <v/>
      </c>
      <c r="AJ245" s="49" t="str">
        <f t="shared" si="131"/>
        <v/>
      </c>
      <c r="AK245" s="49" t="str">
        <f t="shared" si="127"/>
        <v/>
      </c>
      <c r="AL245" s="49" t="str">
        <f t="shared" si="128"/>
        <v/>
      </c>
      <c r="AM245" s="49" t="str">
        <f t="shared" si="129"/>
        <v/>
      </c>
      <c r="BB245" s="8"/>
      <c r="BC245" s="8"/>
      <c r="BD245" s="8"/>
    </row>
    <row r="246" spans="1:56" ht="12.75" thickBot="1" x14ac:dyDescent="0.25">
      <c r="A246" s="82">
        <v>40674</v>
      </c>
      <c r="B246" s="81" t="s">
        <v>18</v>
      </c>
      <c r="C246" s="81" t="s">
        <v>19</v>
      </c>
      <c r="D246" s="81">
        <v>753.8</v>
      </c>
      <c r="E246" s="81">
        <v>14.42</v>
      </c>
      <c r="F246" s="81">
        <v>19</v>
      </c>
      <c r="G246" s="81" t="s">
        <v>3</v>
      </c>
      <c r="H246" s="67">
        <f t="shared" si="103"/>
        <v>1</v>
      </c>
      <c r="I246" s="67">
        <f t="shared" si="104"/>
        <v>5</v>
      </c>
      <c r="J246" s="67">
        <f t="shared" si="105"/>
        <v>2011</v>
      </c>
      <c r="K246" s="2" t="str">
        <f t="shared" si="100"/>
        <v>Spring</v>
      </c>
      <c r="L246" s="3" t="str">
        <f t="shared" si="101"/>
        <v/>
      </c>
      <c r="M246" s="3" t="str">
        <f t="shared" si="102"/>
        <v/>
      </c>
      <c r="N246" s="3" t="str">
        <f t="shared" si="106"/>
        <v/>
      </c>
      <c r="O246" s="3" t="str">
        <f t="shared" si="107"/>
        <v/>
      </c>
      <c r="P246" s="4" t="str">
        <f t="shared" si="108"/>
        <v/>
      </c>
      <c r="Q246" s="4" t="str">
        <f t="shared" si="109"/>
        <v/>
      </c>
      <c r="R246" s="4" t="str">
        <f t="shared" si="110"/>
        <v/>
      </c>
      <c r="S246" s="4" t="str">
        <f t="shared" si="111"/>
        <v/>
      </c>
      <c r="T246" s="5" t="str">
        <f t="shared" si="112"/>
        <v/>
      </c>
      <c r="U246" s="5" t="str">
        <f t="shared" si="113"/>
        <v/>
      </c>
      <c r="V246" s="5" t="str">
        <f t="shared" si="114"/>
        <v/>
      </c>
      <c r="W246" s="5" t="str">
        <f t="shared" si="115"/>
        <v/>
      </c>
      <c r="X246" s="6">
        <f t="shared" si="116"/>
        <v>753.8</v>
      </c>
      <c r="Y246" s="6">
        <f t="shared" si="117"/>
        <v>14.42</v>
      </c>
      <c r="Z246" s="6">
        <f t="shared" si="118"/>
        <v>19</v>
      </c>
      <c r="AA246" s="6" t="str">
        <f t="shared" si="119"/>
        <v>ns</v>
      </c>
      <c r="AB246" s="7" t="str">
        <f t="shared" si="120"/>
        <v/>
      </c>
      <c r="AC246" s="7" t="str">
        <f t="shared" si="121"/>
        <v/>
      </c>
      <c r="AD246" s="7" t="str">
        <f t="shared" si="122"/>
        <v/>
      </c>
      <c r="AE246" s="7" t="str">
        <f t="shared" si="123"/>
        <v/>
      </c>
      <c r="AF246" s="48" t="str">
        <f t="shared" si="130"/>
        <v/>
      </c>
      <c r="AG246" s="48" t="str">
        <f t="shared" si="124"/>
        <v/>
      </c>
      <c r="AH246" s="48" t="str">
        <f t="shared" si="125"/>
        <v/>
      </c>
      <c r="AI246" s="48" t="str">
        <f t="shared" si="126"/>
        <v/>
      </c>
      <c r="AJ246" s="49" t="str">
        <f t="shared" si="131"/>
        <v/>
      </c>
      <c r="AK246" s="49" t="str">
        <f t="shared" si="127"/>
        <v/>
      </c>
      <c r="AL246" s="49" t="str">
        <f t="shared" si="128"/>
        <v/>
      </c>
      <c r="AM246" s="49" t="str">
        <f t="shared" si="129"/>
        <v/>
      </c>
      <c r="BB246" s="8"/>
      <c r="BC246" s="8"/>
      <c r="BD246" s="8"/>
    </row>
    <row r="247" spans="1:56" ht="12.75" thickBot="1" x14ac:dyDescent="0.25">
      <c r="A247" s="82">
        <v>40455</v>
      </c>
      <c r="B247" s="81" t="s">
        <v>18</v>
      </c>
      <c r="C247" s="81" t="s">
        <v>19</v>
      </c>
      <c r="D247" s="81">
        <v>946</v>
      </c>
      <c r="E247" s="81">
        <v>11.8</v>
      </c>
      <c r="F247" s="81">
        <v>11.1</v>
      </c>
      <c r="G247" s="81">
        <v>49</v>
      </c>
      <c r="H247" s="67">
        <f t="shared" si="103"/>
        <v>1</v>
      </c>
      <c r="I247" s="67">
        <f t="shared" si="104"/>
        <v>10</v>
      </c>
      <c r="J247" s="67">
        <f t="shared" si="105"/>
        <v>2010</v>
      </c>
      <c r="K247" s="2" t="str">
        <f t="shared" si="100"/>
        <v>Fall</v>
      </c>
      <c r="L247" s="3" t="str">
        <f t="shared" si="101"/>
        <v/>
      </c>
      <c r="M247" s="3" t="str">
        <f t="shared" si="102"/>
        <v/>
      </c>
      <c r="N247" s="3" t="str">
        <f t="shared" si="106"/>
        <v/>
      </c>
      <c r="O247" s="3" t="str">
        <f t="shared" si="107"/>
        <v/>
      </c>
      <c r="P247" s="4" t="str">
        <f t="shared" si="108"/>
        <v/>
      </c>
      <c r="Q247" s="4" t="str">
        <f t="shared" si="109"/>
        <v/>
      </c>
      <c r="R247" s="4" t="str">
        <f t="shared" si="110"/>
        <v/>
      </c>
      <c r="S247" s="4" t="str">
        <f t="shared" si="111"/>
        <v/>
      </c>
      <c r="T247" s="5" t="str">
        <f t="shared" si="112"/>
        <v/>
      </c>
      <c r="U247" s="5" t="str">
        <f t="shared" si="113"/>
        <v/>
      </c>
      <c r="V247" s="5" t="str">
        <f t="shared" si="114"/>
        <v/>
      </c>
      <c r="W247" s="5" t="str">
        <f t="shared" si="115"/>
        <v/>
      </c>
      <c r="X247" s="6">
        <f t="shared" si="116"/>
        <v>946</v>
      </c>
      <c r="Y247" s="6">
        <f t="shared" si="117"/>
        <v>11.8</v>
      </c>
      <c r="Z247" s="6">
        <f t="shared" si="118"/>
        <v>11.1</v>
      </c>
      <c r="AA247" s="6">
        <f t="shared" si="119"/>
        <v>49</v>
      </c>
      <c r="AB247" s="7" t="str">
        <f t="shared" si="120"/>
        <v/>
      </c>
      <c r="AC247" s="7" t="str">
        <f t="shared" si="121"/>
        <v/>
      </c>
      <c r="AD247" s="7" t="str">
        <f t="shared" si="122"/>
        <v/>
      </c>
      <c r="AE247" s="7" t="str">
        <f t="shared" si="123"/>
        <v/>
      </c>
      <c r="AF247" s="48" t="str">
        <f t="shared" si="130"/>
        <v/>
      </c>
      <c r="AG247" s="48" t="str">
        <f t="shared" si="124"/>
        <v/>
      </c>
      <c r="AH247" s="48" t="str">
        <f t="shared" si="125"/>
        <v/>
      </c>
      <c r="AI247" s="48" t="str">
        <f t="shared" si="126"/>
        <v/>
      </c>
      <c r="AJ247" s="49" t="str">
        <f t="shared" si="131"/>
        <v/>
      </c>
      <c r="AK247" s="49" t="str">
        <f t="shared" si="127"/>
        <v/>
      </c>
      <c r="AL247" s="49" t="str">
        <f t="shared" si="128"/>
        <v/>
      </c>
      <c r="AM247" s="49" t="str">
        <f t="shared" si="129"/>
        <v/>
      </c>
      <c r="BB247" s="8"/>
      <c r="BC247" s="8"/>
      <c r="BD247" s="8"/>
    </row>
    <row r="248" spans="1:56" ht="12.75" thickBot="1" x14ac:dyDescent="0.25">
      <c r="A248" s="82">
        <v>40372</v>
      </c>
      <c r="B248" s="81" t="s">
        <v>18</v>
      </c>
      <c r="C248" s="81" t="s">
        <v>19</v>
      </c>
      <c r="D248" s="81">
        <v>683</v>
      </c>
      <c r="E248" s="81">
        <v>7.44</v>
      </c>
      <c r="F248" s="81">
        <v>21.4</v>
      </c>
      <c r="G248" s="81">
        <v>154</v>
      </c>
      <c r="H248" s="67">
        <f t="shared" si="103"/>
        <v>1</v>
      </c>
      <c r="I248" s="67">
        <f t="shared" si="104"/>
        <v>7</v>
      </c>
      <c r="J248" s="67">
        <f t="shared" si="105"/>
        <v>2010</v>
      </c>
      <c r="K248" s="2" t="str">
        <f t="shared" si="100"/>
        <v>Summer</v>
      </c>
      <c r="L248" s="3" t="str">
        <f t="shared" si="101"/>
        <v/>
      </c>
      <c r="M248" s="3" t="str">
        <f t="shared" si="102"/>
        <v/>
      </c>
      <c r="N248" s="3" t="str">
        <f t="shared" si="106"/>
        <v/>
      </c>
      <c r="O248" s="3" t="str">
        <f t="shared" si="107"/>
        <v/>
      </c>
      <c r="P248" s="4" t="str">
        <f t="shared" si="108"/>
        <v/>
      </c>
      <c r="Q248" s="4" t="str">
        <f t="shared" si="109"/>
        <v/>
      </c>
      <c r="R248" s="4" t="str">
        <f t="shared" si="110"/>
        <v/>
      </c>
      <c r="S248" s="4" t="str">
        <f t="shared" si="111"/>
        <v/>
      </c>
      <c r="T248" s="5" t="str">
        <f t="shared" si="112"/>
        <v/>
      </c>
      <c r="U248" s="5" t="str">
        <f t="shared" si="113"/>
        <v/>
      </c>
      <c r="V248" s="5" t="str">
        <f t="shared" si="114"/>
        <v/>
      </c>
      <c r="W248" s="5" t="str">
        <f t="shared" si="115"/>
        <v/>
      </c>
      <c r="X248" s="6">
        <f t="shared" si="116"/>
        <v>683</v>
      </c>
      <c r="Y248" s="6">
        <f t="shared" si="117"/>
        <v>7.44</v>
      </c>
      <c r="Z248" s="6">
        <f t="shared" si="118"/>
        <v>21.4</v>
      </c>
      <c r="AA248" s="6">
        <f t="shared" si="119"/>
        <v>154</v>
      </c>
      <c r="AB248" s="7" t="str">
        <f t="shared" si="120"/>
        <v/>
      </c>
      <c r="AC248" s="7" t="str">
        <f t="shared" si="121"/>
        <v/>
      </c>
      <c r="AD248" s="7" t="str">
        <f t="shared" si="122"/>
        <v/>
      </c>
      <c r="AE248" s="7" t="str">
        <f t="shared" si="123"/>
        <v/>
      </c>
      <c r="AF248" s="48" t="str">
        <f t="shared" si="130"/>
        <v/>
      </c>
      <c r="AG248" s="48" t="str">
        <f t="shared" si="124"/>
        <v/>
      </c>
      <c r="AH248" s="48" t="str">
        <f t="shared" si="125"/>
        <v/>
      </c>
      <c r="AI248" s="48" t="str">
        <f t="shared" si="126"/>
        <v/>
      </c>
      <c r="AJ248" s="49" t="str">
        <f t="shared" si="131"/>
        <v/>
      </c>
      <c r="AK248" s="49" t="str">
        <f t="shared" si="127"/>
        <v/>
      </c>
      <c r="AL248" s="49" t="str">
        <f t="shared" si="128"/>
        <v/>
      </c>
      <c r="AM248" s="49" t="str">
        <f t="shared" si="129"/>
        <v/>
      </c>
      <c r="BB248" s="8"/>
      <c r="BC248" s="8"/>
      <c r="BD248" s="8"/>
    </row>
    <row r="249" spans="1:56" ht="12.75" thickBot="1" x14ac:dyDescent="0.25">
      <c r="A249" s="82">
        <v>40310</v>
      </c>
      <c r="B249" s="81" t="s">
        <v>18</v>
      </c>
      <c r="C249" s="81" t="s">
        <v>19</v>
      </c>
      <c r="D249" s="81">
        <v>815</v>
      </c>
      <c r="E249" s="81">
        <v>15.97</v>
      </c>
      <c r="F249" s="81">
        <v>12.8</v>
      </c>
      <c r="G249" s="81">
        <v>110</v>
      </c>
      <c r="H249" s="67">
        <f t="shared" si="103"/>
        <v>1</v>
      </c>
      <c r="I249" s="67">
        <f t="shared" si="104"/>
        <v>5</v>
      </c>
      <c r="J249" s="67">
        <f t="shared" si="105"/>
        <v>2010</v>
      </c>
      <c r="K249" s="2" t="str">
        <f t="shared" si="100"/>
        <v>Spring</v>
      </c>
      <c r="L249" s="3" t="str">
        <f t="shared" si="101"/>
        <v/>
      </c>
      <c r="M249" s="3" t="str">
        <f t="shared" si="102"/>
        <v/>
      </c>
      <c r="N249" s="3" t="str">
        <f t="shared" si="106"/>
        <v/>
      </c>
      <c r="O249" s="3" t="str">
        <f t="shared" si="107"/>
        <v/>
      </c>
      <c r="P249" s="4" t="str">
        <f t="shared" si="108"/>
        <v/>
      </c>
      <c r="Q249" s="4" t="str">
        <f t="shared" si="109"/>
        <v/>
      </c>
      <c r="R249" s="4" t="str">
        <f t="shared" si="110"/>
        <v/>
      </c>
      <c r="S249" s="4" t="str">
        <f t="shared" si="111"/>
        <v/>
      </c>
      <c r="T249" s="5" t="str">
        <f t="shared" si="112"/>
        <v/>
      </c>
      <c r="U249" s="5" t="str">
        <f t="shared" si="113"/>
        <v/>
      </c>
      <c r="V249" s="5" t="str">
        <f t="shared" si="114"/>
        <v/>
      </c>
      <c r="W249" s="5" t="str">
        <f t="shared" si="115"/>
        <v/>
      </c>
      <c r="X249" s="6">
        <f t="shared" si="116"/>
        <v>815</v>
      </c>
      <c r="Y249" s="6">
        <f t="shared" si="117"/>
        <v>15.97</v>
      </c>
      <c r="Z249" s="6">
        <f t="shared" si="118"/>
        <v>12.8</v>
      </c>
      <c r="AA249" s="6">
        <f t="shared" si="119"/>
        <v>110</v>
      </c>
      <c r="AB249" s="7" t="str">
        <f t="shared" si="120"/>
        <v/>
      </c>
      <c r="AC249" s="7" t="str">
        <f t="shared" si="121"/>
        <v/>
      </c>
      <c r="AD249" s="7" t="str">
        <f t="shared" si="122"/>
        <v/>
      </c>
      <c r="AE249" s="7" t="str">
        <f t="shared" si="123"/>
        <v/>
      </c>
      <c r="AF249" s="48" t="str">
        <f t="shared" si="130"/>
        <v/>
      </c>
      <c r="AG249" s="48" t="str">
        <f t="shared" si="124"/>
        <v/>
      </c>
      <c r="AH249" s="48" t="str">
        <f t="shared" si="125"/>
        <v/>
      </c>
      <c r="AI249" s="48" t="str">
        <f t="shared" si="126"/>
        <v/>
      </c>
      <c r="AJ249" s="49" t="str">
        <f t="shared" si="131"/>
        <v/>
      </c>
      <c r="AK249" s="49" t="str">
        <f t="shared" si="127"/>
        <v/>
      </c>
      <c r="AL249" s="49" t="str">
        <f t="shared" si="128"/>
        <v/>
      </c>
      <c r="AM249" s="49" t="str">
        <f t="shared" si="129"/>
        <v/>
      </c>
      <c r="BB249" s="8"/>
      <c r="BC249" s="8"/>
      <c r="BD249" s="8"/>
    </row>
    <row r="250" spans="1:56" ht="12.75" thickBot="1" x14ac:dyDescent="0.25">
      <c r="A250" s="82">
        <v>40086</v>
      </c>
      <c r="B250" s="81" t="s">
        <v>18</v>
      </c>
      <c r="C250" s="81" t="s">
        <v>19</v>
      </c>
      <c r="D250" s="81">
        <v>799</v>
      </c>
      <c r="E250" s="81">
        <v>9.84</v>
      </c>
      <c r="F250" s="81">
        <v>13.9</v>
      </c>
      <c r="G250" s="81">
        <v>0.56000000000000005</v>
      </c>
      <c r="H250" s="67">
        <f t="shared" si="103"/>
        <v>1</v>
      </c>
      <c r="I250" s="67">
        <f t="shared" si="104"/>
        <v>9</v>
      </c>
      <c r="J250" s="67">
        <f t="shared" si="105"/>
        <v>2009</v>
      </c>
      <c r="K250" s="2" t="str">
        <f t="shared" si="100"/>
        <v>Fall</v>
      </c>
      <c r="L250" s="3" t="str">
        <f t="shared" si="101"/>
        <v/>
      </c>
      <c r="M250" s="3" t="str">
        <f t="shared" si="102"/>
        <v/>
      </c>
      <c r="N250" s="3" t="str">
        <f t="shared" si="106"/>
        <v/>
      </c>
      <c r="O250" s="3" t="str">
        <f t="shared" si="107"/>
        <v/>
      </c>
      <c r="P250" s="4" t="str">
        <f t="shared" si="108"/>
        <v/>
      </c>
      <c r="Q250" s="4" t="str">
        <f t="shared" si="109"/>
        <v/>
      </c>
      <c r="R250" s="4" t="str">
        <f t="shared" si="110"/>
        <v/>
      </c>
      <c r="S250" s="4" t="str">
        <f t="shared" si="111"/>
        <v/>
      </c>
      <c r="T250" s="5" t="str">
        <f t="shared" si="112"/>
        <v/>
      </c>
      <c r="U250" s="5" t="str">
        <f t="shared" si="113"/>
        <v/>
      </c>
      <c r="V250" s="5" t="str">
        <f t="shared" si="114"/>
        <v/>
      </c>
      <c r="W250" s="5" t="str">
        <f t="shared" si="115"/>
        <v/>
      </c>
      <c r="X250" s="6">
        <f t="shared" si="116"/>
        <v>799</v>
      </c>
      <c r="Y250" s="6">
        <f t="shared" si="117"/>
        <v>9.84</v>
      </c>
      <c r="Z250" s="6">
        <f t="shared" si="118"/>
        <v>13.9</v>
      </c>
      <c r="AA250" s="6">
        <f t="shared" si="119"/>
        <v>0.56000000000000005</v>
      </c>
      <c r="AB250" s="7" t="str">
        <f t="shared" si="120"/>
        <v/>
      </c>
      <c r="AC250" s="7" t="str">
        <f t="shared" si="121"/>
        <v/>
      </c>
      <c r="AD250" s="7" t="str">
        <f t="shared" si="122"/>
        <v/>
      </c>
      <c r="AE250" s="7" t="str">
        <f t="shared" si="123"/>
        <v/>
      </c>
      <c r="AF250" s="48" t="str">
        <f t="shared" si="130"/>
        <v/>
      </c>
      <c r="AG250" s="48" t="str">
        <f t="shared" si="124"/>
        <v/>
      </c>
      <c r="AH250" s="48" t="str">
        <f t="shared" si="125"/>
        <v/>
      </c>
      <c r="AI250" s="48" t="str">
        <f t="shared" si="126"/>
        <v/>
      </c>
      <c r="AJ250" s="49" t="str">
        <f t="shared" si="131"/>
        <v/>
      </c>
      <c r="AK250" s="49" t="str">
        <f t="shared" si="127"/>
        <v/>
      </c>
      <c r="AL250" s="49" t="str">
        <f t="shared" si="128"/>
        <v/>
      </c>
      <c r="AM250" s="49" t="str">
        <f t="shared" si="129"/>
        <v/>
      </c>
      <c r="BB250" s="8"/>
      <c r="BC250" s="8"/>
      <c r="BD250" s="8"/>
    </row>
    <row r="251" spans="1:56" ht="12.75" thickBot="1" x14ac:dyDescent="0.25">
      <c r="A251" s="82">
        <v>40016</v>
      </c>
      <c r="B251" s="81" t="s">
        <v>18</v>
      </c>
      <c r="C251" s="81" t="s">
        <v>19</v>
      </c>
      <c r="D251" s="81">
        <v>839</v>
      </c>
      <c r="E251" s="81">
        <v>7.55</v>
      </c>
      <c r="F251" s="81">
        <v>19.3</v>
      </c>
      <c r="G251" s="81">
        <v>0.3</v>
      </c>
      <c r="H251" s="67">
        <f t="shared" si="103"/>
        <v>1</v>
      </c>
      <c r="I251" s="67">
        <f t="shared" si="104"/>
        <v>7</v>
      </c>
      <c r="J251" s="67">
        <f t="shared" si="105"/>
        <v>2009</v>
      </c>
      <c r="K251" s="2" t="str">
        <f t="shared" si="100"/>
        <v>Summer</v>
      </c>
      <c r="L251" s="3" t="str">
        <f t="shared" si="101"/>
        <v/>
      </c>
      <c r="M251" s="3" t="str">
        <f t="shared" si="102"/>
        <v/>
      </c>
      <c r="N251" s="3" t="str">
        <f t="shared" si="106"/>
        <v/>
      </c>
      <c r="O251" s="3" t="str">
        <f t="shared" si="107"/>
        <v/>
      </c>
      <c r="P251" s="4" t="str">
        <f t="shared" si="108"/>
        <v/>
      </c>
      <c r="Q251" s="4" t="str">
        <f t="shared" si="109"/>
        <v/>
      </c>
      <c r="R251" s="4" t="str">
        <f t="shared" si="110"/>
        <v/>
      </c>
      <c r="S251" s="4" t="str">
        <f t="shared" si="111"/>
        <v/>
      </c>
      <c r="T251" s="5" t="str">
        <f t="shared" si="112"/>
        <v/>
      </c>
      <c r="U251" s="5" t="str">
        <f t="shared" si="113"/>
        <v/>
      </c>
      <c r="V251" s="5" t="str">
        <f t="shared" si="114"/>
        <v/>
      </c>
      <c r="W251" s="5" t="str">
        <f t="shared" si="115"/>
        <v/>
      </c>
      <c r="X251" s="6">
        <f t="shared" si="116"/>
        <v>839</v>
      </c>
      <c r="Y251" s="6">
        <f t="shared" si="117"/>
        <v>7.55</v>
      </c>
      <c r="Z251" s="6">
        <f t="shared" si="118"/>
        <v>19.3</v>
      </c>
      <c r="AA251" s="6">
        <f t="shared" si="119"/>
        <v>0.3</v>
      </c>
      <c r="AB251" s="7" t="str">
        <f t="shared" si="120"/>
        <v/>
      </c>
      <c r="AC251" s="7" t="str">
        <f t="shared" si="121"/>
        <v/>
      </c>
      <c r="AD251" s="7" t="str">
        <f t="shared" si="122"/>
        <v/>
      </c>
      <c r="AE251" s="7" t="str">
        <f t="shared" si="123"/>
        <v/>
      </c>
      <c r="AF251" s="48" t="str">
        <f t="shared" si="130"/>
        <v/>
      </c>
      <c r="AG251" s="48" t="str">
        <f t="shared" si="124"/>
        <v/>
      </c>
      <c r="AH251" s="48" t="str">
        <f t="shared" si="125"/>
        <v/>
      </c>
      <c r="AI251" s="48" t="str">
        <f t="shared" si="126"/>
        <v/>
      </c>
      <c r="AJ251" s="49" t="str">
        <f t="shared" si="131"/>
        <v/>
      </c>
      <c r="AK251" s="49" t="str">
        <f t="shared" si="127"/>
        <v/>
      </c>
      <c r="AL251" s="49" t="str">
        <f t="shared" si="128"/>
        <v/>
      </c>
      <c r="AM251" s="49" t="str">
        <f t="shared" si="129"/>
        <v/>
      </c>
      <c r="BB251" s="8"/>
      <c r="BC251" s="8"/>
      <c r="BD251" s="8"/>
    </row>
    <row r="252" spans="1:56" ht="12.75" thickBot="1" x14ac:dyDescent="0.25">
      <c r="A252" s="82">
        <v>39945</v>
      </c>
      <c r="B252" s="81" t="s">
        <v>18</v>
      </c>
      <c r="C252" s="81" t="s">
        <v>19</v>
      </c>
      <c r="D252" s="81">
        <v>784</v>
      </c>
      <c r="E252" s="81">
        <v>15.76</v>
      </c>
      <c r="F252" s="81">
        <v>17.600000000000001</v>
      </c>
      <c r="G252" s="81">
        <v>51.4</v>
      </c>
      <c r="H252" s="67">
        <f t="shared" si="103"/>
        <v>1</v>
      </c>
      <c r="I252" s="67">
        <f t="shared" si="104"/>
        <v>5</v>
      </c>
      <c r="J252" s="67">
        <f t="shared" si="105"/>
        <v>2009</v>
      </c>
      <c r="K252" s="2" t="str">
        <f t="shared" si="100"/>
        <v>Spring</v>
      </c>
      <c r="L252" s="3" t="str">
        <f t="shared" si="101"/>
        <v/>
      </c>
      <c r="M252" s="3" t="str">
        <f t="shared" si="102"/>
        <v/>
      </c>
      <c r="N252" s="3" t="str">
        <f t="shared" si="106"/>
        <v/>
      </c>
      <c r="O252" s="3" t="str">
        <f t="shared" si="107"/>
        <v/>
      </c>
      <c r="P252" s="4" t="str">
        <f t="shared" si="108"/>
        <v/>
      </c>
      <c r="Q252" s="4" t="str">
        <f t="shared" si="109"/>
        <v/>
      </c>
      <c r="R252" s="4" t="str">
        <f t="shared" si="110"/>
        <v/>
      </c>
      <c r="S252" s="4" t="str">
        <f t="shared" si="111"/>
        <v/>
      </c>
      <c r="T252" s="5" t="str">
        <f t="shared" si="112"/>
        <v/>
      </c>
      <c r="U252" s="5" t="str">
        <f t="shared" si="113"/>
        <v/>
      </c>
      <c r="V252" s="5" t="str">
        <f t="shared" si="114"/>
        <v/>
      </c>
      <c r="W252" s="5" t="str">
        <f t="shared" si="115"/>
        <v/>
      </c>
      <c r="X252" s="6">
        <f t="shared" si="116"/>
        <v>784</v>
      </c>
      <c r="Y252" s="6">
        <f t="shared" si="117"/>
        <v>15.76</v>
      </c>
      <c r="Z252" s="6">
        <f t="shared" si="118"/>
        <v>17.600000000000001</v>
      </c>
      <c r="AA252" s="6">
        <f t="shared" si="119"/>
        <v>51.4</v>
      </c>
      <c r="AB252" s="7" t="str">
        <f t="shared" si="120"/>
        <v/>
      </c>
      <c r="AC252" s="7" t="str">
        <f t="shared" si="121"/>
        <v/>
      </c>
      <c r="AD252" s="7" t="str">
        <f t="shared" si="122"/>
        <v/>
      </c>
      <c r="AE252" s="7" t="str">
        <f t="shared" si="123"/>
        <v/>
      </c>
      <c r="AF252" s="48" t="str">
        <f t="shared" si="130"/>
        <v/>
      </c>
      <c r="AG252" s="48" t="str">
        <f t="shared" si="124"/>
        <v/>
      </c>
      <c r="AH252" s="48" t="str">
        <f t="shared" si="125"/>
        <v/>
      </c>
      <c r="AI252" s="48" t="str">
        <f t="shared" si="126"/>
        <v/>
      </c>
      <c r="AJ252" s="49" t="str">
        <f t="shared" si="131"/>
        <v/>
      </c>
      <c r="AK252" s="49" t="str">
        <f t="shared" si="127"/>
        <v/>
      </c>
      <c r="AL252" s="49" t="str">
        <f t="shared" si="128"/>
        <v/>
      </c>
      <c r="AM252" s="49" t="str">
        <f t="shared" si="129"/>
        <v/>
      </c>
      <c r="BB252" s="8"/>
      <c r="BC252" s="8"/>
      <c r="BD252" s="8"/>
    </row>
    <row r="253" spans="1:56" ht="12.75" thickBot="1" x14ac:dyDescent="0.25">
      <c r="A253" s="82">
        <v>39729</v>
      </c>
      <c r="B253" s="81" t="s">
        <v>18</v>
      </c>
      <c r="C253" s="81" t="s">
        <v>19</v>
      </c>
      <c r="D253" s="81">
        <v>680</v>
      </c>
      <c r="E253" s="81">
        <v>9.1999999999999993</v>
      </c>
      <c r="F253" s="81">
        <v>16</v>
      </c>
      <c r="G253" s="81">
        <v>4.3</v>
      </c>
      <c r="H253" s="67">
        <f t="shared" si="103"/>
        <v>1</v>
      </c>
      <c r="I253" s="67">
        <f t="shared" si="104"/>
        <v>10</v>
      </c>
      <c r="J253" s="67">
        <f t="shared" si="105"/>
        <v>2008</v>
      </c>
      <c r="K253" s="2" t="str">
        <f t="shared" si="100"/>
        <v>Fall</v>
      </c>
      <c r="L253" s="3" t="str">
        <f t="shared" si="101"/>
        <v/>
      </c>
      <c r="M253" s="3" t="str">
        <f t="shared" si="102"/>
        <v/>
      </c>
      <c r="N253" s="3" t="str">
        <f t="shared" si="106"/>
        <v/>
      </c>
      <c r="O253" s="3" t="str">
        <f t="shared" si="107"/>
        <v/>
      </c>
      <c r="P253" s="4" t="str">
        <f t="shared" si="108"/>
        <v/>
      </c>
      <c r="Q253" s="4" t="str">
        <f t="shared" si="109"/>
        <v/>
      </c>
      <c r="R253" s="4" t="str">
        <f t="shared" si="110"/>
        <v/>
      </c>
      <c r="S253" s="4" t="str">
        <f t="shared" si="111"/>
        <v/>
      </c>
      <c r="T253" s="5" t="str">
        <f t="shared" si="112"/>
        <v/>
      </c>
      <c r="U253" s="5" t="str">
        <f t="shared" si="113"/>
        <v/>
      </c>
      <c r="V253" s="5" t="str">
        <f t="shared" si="114"/>
        <v/>
      </c>
      <c r="W253" s="5" t="str">
        <f t="shared" si="115"/>
        <v/>
      </c>
      <c r="X253" s="6">
        <f t="shared" si="116"/>
        <v>680</v>
      </c>
      <c r="Y253" s="6">
        <f t="shared" si="117"/>
        <v>9.1999999999999993</v>
      </c>
      <c r="Z253" s="6">
        <f t="shared" si="118"/>
        <v>16</v>
      </c>
      <c r="AA253" s="6">
        <f t="shared" si="119"/>
        <v>4.3</v>
      </c>
      <c r="AB253" s="7" t="str">
        <f t="shared" si="120"/>
        <v/>
      </c>
      <c r="AC253" s="7" t="str">
        <f t="shared" si="121"/>
        <v/>
      </c>
      <c r="AD253" s="7" t="str">
        <f t="shared" si="122"/>
        <v/>
      </c>
      <c r="AE253" s="7" t="str">
        <f t="shared" si="123"/>
        <v/>
      </c>
      <c r="AF253" s="48" t="str">
        <f t="shared" si="130"/>
        <v/>
      </c>
      <c r="AG253" s="48" t="str">
        <f t="shared" si="124"/>
        <v/>
      </c>
      <c r="AH253" s="48" t="str">
        <f t="shared" si="125"/>
        <v/>
      </c>
      <c r="AI253" s="48" t="str">
        <f t="shared" si="126"/>
        <v/>
      </c>
      <c r="AJ253" s="49" t="str">
        <f t="shared" si="131"/>
        <v/>
      </c>
      <c r="AK253" s="49" t="str">
        <f t="shared" si="127"/>
        <v/>
      </c>
      <c r="AL253" s="49" t="str">
        <f t="shared" si="128"/>
        <v/>
      </c>
      <c r="AM253" s="49" t="str">
        <f t="shared" si="129"/>
        <v/>
      </c>
      <c r="BB253" s="8"/>
      <c r="BC253" s="8"/>
      <c r="BD253" s="8"/>
    </row>
    <row r="254" spans="1:56" ht="12.75" thickBot="1" x14ac:dyDescent="0.25">
      <c r="A254" s="82">
        <v>39638</v>
      </c>
      <c r="B254" s="81" t="s">
        <v>18</v>
      </c>
      <c r="C254" s="81" t="s">
        <v>19</v>
      </c>
      <c r="D254" s="81">
        <v>725</v>
      </c>
      <c r="E254" s="81">
        <v>7.9</v>
      </c>
      <c r="F254" s="81">
        <v>21.3</v>
      </c>
      <c r="G254" s="81">
        <v>45.1</v>
      </c>
      <c r="H254" s="67">
        <f t="shared" si="103"/>
        <v>1</v>
      </c>
      <c r="I254" s="67">
        <f t="shared" si="104"/>
        <v>7</v>
      </c>
      <c r="J254" s="67">
        <f t="shared" si="105"/>
        <v>2008</v>
      </c>
      <c r="K254" s="2" t="str">
        <f t="shared" si="100"/>
        <v>Summer</v>
      </c>
      <c r="L254" s="3" t="str">
        <f t="shared" si="101"/>
        <v/>
      </c>
      <c r="M254" s="3" t="str">
        <f t="shared" si="102"/>
        <v/>
      </c>
      <c r="N254" s="3" t="str">
        <f t="shared" si="106"/>
        <v/>
      </c>
      <c r="O254" s="3" t="str">
        <f t="shared" si="107"/>
        <v/>
      </c>
      <c r="P254" s="4" t="str">
        <f t="shared" si="108"/>
        <v/>
      </c>
      <c r="Q254" s="4" t="str">
        <f t="shared" si="109"/>
        <v/>
      </c>
      <c r="R254" s="4" t="str">
        <f t="shared" si="110"/>
        <v/>
      </c>
      <c r="S254" s="4" t="str">
        <f t="shared" si="111"/>
        <v/>
      </c>
      <c r="T254" s="5" t="str">
        <f t="shared" si="112"/>
        <v/>
      </c>
      <c r="U254" s="5" t="str">
        <f t="shared" si="113"/>
        <v/>
      </c>
      <c r="V254" s="5" t="str">
        <f t="shared" si="114"/>
        <v/>
      </c>
      <c r="W254" s="5" t="str">
        <f t="shared" si="115"/>
        <v/>
      </c>
      <c r="X254" s="6">
        <f t="shared" si="116"/>
        <v>725</v>
      </c>
      <c r="Y254" s="6">
        <f t="shared" si="117"/>
        <v>7.9</v>
      </c>
      <c r="Z254" s="6">
        <f t="shared" si="118"/>
        <v>21.3</v>
      </c>
      <c r="AA254" s="6">
        <f t="shared" si="119"/>
        <v>45.1</v>
      </c>
      <c r="AB254" s="7" t="str">
        <f t="shared" si="120"/>
        <v/>
      </c>
      <c r="AC254" s="7" t="str">
        <f t="shared" si="121"/>
        <v/>
      </c>
      <c r="AD254" s="7" t="str">
        <f t="shared" si="122"/>
        <v/>
      </c>
      <c r="AE254" s="7" t="str">
        <f t="shared" si="123"/>
        <v/>
      </c>
      <c r="AF254" s="48" t="str">
        <f t="shared" si="130"/>
        <v/>
      </c>
      <c r="AG254" s="48" t="str">
        <f t="shared" si="124"/>
        <v/>
      </c>
      <c r="AH254" s="48" t="str">
        <f t="shared" si="125"/>
        <v/>
      </c>
      <c r="AI254" s="48" t="str">
        <f t="shared" si="126"/>
        <v/>
      </c>
      <c r="AJ254" s="49" t="str">
        <f t="shared" si="131"/>
        <v/>
      </c>
      <c r="AK254" s="49" t="str">
        <f t="shared" si="127"/>
        <v/>
      </c>
      <c r="AL254" s="49" t="str">
        <f t="shared" si="128"/>
        <v/>
      </c>
      <c r="AM254" s="49" t="str">
        <f t="shared" si="129"/>
        <v/>
      </c>
      <c r="BB254" s="8"/>
      <c r="BC254" s="8"/>
      <c r="BD254" s="8"/>
    </row>
    <row r="255" spans="1:56" ht="12.75" thickBot="1" x14ac:dyDescent="0.25">
      <c r="A255" s="82">
        <v>39581</v>
      </c>
      <c r="B255" s="81" t="s">
        <v>18</v>
      </c>
      <c r="C255" s="81" t="s">
        <v>19</v>
      </c>
      <c r="D255" s="81">
        <v>828</v>
      </c>
      <c r="E255" s="81">
        <v>14.9</v>
      </c>
      <c r="F255" s="81">
        <v>16.5</v>
      </c>
      <c r="G255" s="81">
        <v>34.9</v>
      </c>
      <c r="H255" s="67">
        <f t="shared" si="103"/>
        <v>1</v>
      </c>
      <c r="I255" s="67">
        <f t="shared" si="104"/>
        <v>5</v>
      </c>
      <c r="J255" s="67">
        <f t="shared" si="105"/>
        <v>2008</v>
      </c>
      <c r="K255" s="2" t="str">
        <f t="shared" si="100"/>
        <v>Spring</v>
      </c>
      <c r="L255" s="3" t="str">
        <f t="shared" si="101"/>
        <v/>
      </c>
      <c r="M255" s="3" t="str">
        <f t="shared" si="102"/>
        <v/>
      </c>
      <c r="N255" s="3" t="str">
        <f t="shared" si="106"/>
        <v/>
      </c>
      <c r="O255" s="3" t="str">
        <f t="shared" si="107"/>
        <v/>
      </c>
      <c r="P255" s="4" t="str">
        <f t="shared" si="108"/>
        <v/>
      </c>
      <c r="Q255" s="4" t="str">
        <f t="shared" si="109"/>
        <v/>
      </c>
      <c r="R255" s="4" t="str">
        <f t="shared" si="110"/>
        <v/>
      </c>
      <c r="S255" s="4" t="str">
        <f t="shared" si="111"/>
        <v/>
      </c>
      <c r="T255" s="5" t="str">
        <f t="shared" si="112"/>
        <v/>
      </c>
      <c r="U255" s="5" t="str">
        <f t="shared" si="113"/>
        <v/>
      </c>
      <c r="V255" s="5" t="str">
        <f t="shared" si="114"/>
        <v/>
      </c>
      <c r="W255" s="5" t="str">
        <f t="shared" si="115"/>
        <v/>
      </c>
      <c r="X255" s="6">
        <f t="shared" si="116"/>
        <v>828</v>
      </c>
      <c r="Y255" s="6">
        <f t="shared" si="117"/>
        <v>14.9</v>
      </c>
      <c r="Z255" s="6">
        <f t="shared" si="118"/>
        <v>16.5</v>
      </c>
      <c r="AA255" s="6">
        <f t="shared" si="119"/>
        <v>34.9</v>
      </c>
      <c r="AB255" s="7" t="str">
        <f t="shared" si="120"/>
        <v/>
      </c>
      <c r="AC255" s="7" t="str">
        <f t="shared" si="121"/>
        <v/>
      </c>
      <c r="AD255" s="7" t="str">
        <f t="shared" si="122"/>
        <v/>
      </c>
      <c r="AE255" s="7" t="str">
        <f t="shared" si="123"/>
        <v/>
      </c>
      <c r="AF255" s="48" t="str">
        <f t="shared" si="130"/>
        <v/>
      </c>
      <c r="AG255" s="48" t="str">
        <f t="shared" si="124"/>
        <v/>
      </c>
      <c r="AH255" s="48" t="str">
        <f t="shared" si="125"/>
        <v/>
      </c>
      <c r="AI255" s="48" t="str">
        <f t="shared" si="126"/>
        <v/>
      </c>
      <c r="AJ255" s="49" t="str">
        <f t="shared" si="131"/>
        <v/>
      </c>
      <c r="AK255" s="49" t="str">
        <f t="shared" si="127"/>
        <v/>
      </c>
      <c r="AL255" s="49" t="str">
        <f t="shared" si="128"/>
        <v/>
      </c>
      <c r="AM255" s="49" t="str">
        <f t="shared" si="129"/>
        <v/>
      </c>
      <c r="BB255" s="8"/>
      <c r="BC255" s="8"/>
      <c r="BD255" s="8"/>
    </row>
    <row r="256" spans="1:56" ht="12.75" thickBot="1" x14ac:dyDescent="0.25">
      <c r="A256" s="82">
        <v>39366</v>
      </c>
      <c r="B256" s="81" t="s">
        <v>18</v>
      </c>
      <c r="C256" s="81" t="s">
        <v>19</v>
      </c>
      <c r="D256" s="81">
        <v>943</v>
      </c>
      <c r="E256" s="81">
        <v>11.56</v>
      </c>
      <c r="F256" s="81">
        <v>13.5</v>
      </c>
      <c r="G256" s="81">
        <v>0.31</v>
      </c>
      <c r="H256" s="67">
        <f t="shared" si="103"/>
        <v>1</v>
      </c>
      <c r="I256" s="67">
        <f t="shared" si="104"/>
        <v>10</v>
      </c>
      <c r="J256" s="67">
        <f t="shared" si="105"/>
        <v>2007</v>
      </c>
      <c r="K256" s="2" t="str">
        <f t="shared" si="100"/>
        <v>Fall</v>
      </c>
      <c r="L256" s="3" t="str">
        <f t="shared" si="101"/>
        <v/>
      </c>
      <c r="M256" s="3" t="str">
        <f t="shared" si="102"/>
        <v/>
      </c>
      <c r="N256" s="3" t="str">
        <f t="shared" si="106"/>
        <v/>
      </c>
      <c r="O256" s="3" t="str">
        <f t="shared" si="107"/>
        <v/>
      </c>
      <c r="P256" s="4" t="str">
        <f t="shared" si="108"/>
        <v/>
      </c>
      <c r="Q256" s="4" t="str">
        <f t="shared" si="109"/>
        <v/>
      </c>
      <c r="R256" s="4" t="str">
        <f t="shared" si="110"/>
        <v/>
      </c>
      <c r="S256" s="4" t="str">
        <f t="shared" si="111"/>
        <v/>
      </c>
      <c r="T256" s="5" t="str">
        <f t="shared" si="112"/>
        <v/>
      </c>
      <c r="U256" s="5" t="str">
        <f t="shared" si="113"/>
        <v/>
      </c>
      <c r="V256" s="5" t="str">
        <f t="shared" si="114"/>
        <v/>
      </c>
      <c r="W256" s="5" t="str">
        <f t="shared" si="115"/>
        <v/>
      </c>
      <c r="X256" s="6">
        <f t="shared" si="116"/>
        <v>943</v>
      </c>
      <c r="Y256" s="6">
        <f t="shared" si="117"/>
        <v>11.56</v>
      </c>
      <c r="Z256" s="6">
        <f t="shared" si="118"/>
        <v>13.5</v>
      </c>
      <c r="AA256" s="6">
        <f t="shared" si="119"/>
        <v>0.31</v>
      </c>
      <c r="AB256" s="7" t="str">
        <f t="shared" si="120"/>
        <v/>
      </c>
      <c r="AC256" s="7" t="str">
        <f t="shared" si="121"/>
        <v/>
      </c>
      <c r="AD256" s="7" t="str">
        <f t="shared" si="122"/>
        <v/>
      </c>
      <c r="AE256" s="7" t="str">
        <f t="shared" si="123"/>
        <v/>
      </c>
      <c r="AF256" s="48" t="str">
        <f t="shared" si="130"/>
        <v/>
      </c>
      <c r="AG256" s="48" t="str">
        <f t="shared" si="124"/>
        <v/>
      </c>
      <c r="AH256" s="48" t="str">
        <f t="shared" si="125"/>
        <v/>
      </c>
      <c r="AI256" s="48" t="str">
        <f t="shared" si="126"/>
        <v/>
      </c>
      <c r="AJ256" s="49" t="str">
        <f t="shared" si="131"/>
        <v/>
      </c>
      <c r="AK256" s="49" t="str">
        <f t="shared" si="127"/>
        <v/>
      </c>
      <c r="AL256" s="49" t="str">
        <f t="shared" si="128"/>
        <v/>
      </c>
      <c r="AM256" s="49" t="str">
        <f t="shared" si="129"/>
        <v/>
      </c>
      <c r="BB256" s="8"/>
      <c r="BC256" s="8"/>
      <c r="BD256" s="8"/>
    </row>
    <row r="257" spans="1:56" ht="12.75" thickBot="1" x14ac:dyDescent="0.25">
      <c r="A257" s="82">
        <v>39280</v>
      </c>
      <c r="B257" s="81" t="s">
        <v>18</v>
      </c>
      <c r="C257" s="81" t="s">
        <v>19</v>
      </c>
      <c r="D257" s="81">
        <v>890.6</v>
      </c>
      <c r="E257" s="81">
        <v>9.25</v>
      </c>
      <c r="F257" s="81">
        <v>21.3</v>
      </c>
      <c r="G257" s="81">
        <v>1.06</v>
      </c>
      <c r="H257" s="67">
        <f t="shared" si="103"/>
        <v>1</v>
      </c>
      <c r="I257" s="67">
        <f t="shared" si="104"/>
        <v>7</v>
      </c>
      <c r="J257" s="67">
        <f t="shared" si="105"/>
        <v>2007</v>
      </c>
      <c r="K257" s="2" t="str">
        <f t="shared" si="100"/>
        <v>Summer</v>
      </c>
      <c r="L257" s="3" t="str">
        <f t="shared" si="101"/>
        <v/>
      </c>
      <c r="M257" s="3" t="str">
        <f t="shared" si="102"/>
        <v/>
      </c>
      <c r="N257" s="3" t="str">
        <f t="shared" si="106"/>
        <v/>
      </c>
      <c r="O257" s="3" t="str">
        <f t="shared" si="107"/>
        <v/>
      </c>
      <c r="P257" s="4" t="str">
        <f t="shared" si="108"/>
        <v/>
      </c>
      <c r="Q257" s="4" t="str">
        <f t="shared" si="109"/>
        <v/>
      </c>
      <c r="R257" s="4" t="str">
        <f t="shared" si="110"/>
        <v/>
      </c>
      <c r="S257" s="4" t="str">
        <f t="shared" si="111"/>
        <v/>
      </c>
      <c r="T257" s="5" t="str">
        <f t="shared" si="112"/>
        <v/>
      </c>
      <c r="U257" s="5" t="str">
        <f t="shared" si="113"/>
        <v/>
      </c>
      <c r="V257" s="5" t="str">
        <f t="shared" si="114"/>
        <v/>
      </c>
      <c r="W257" s="5" t="str">
        <f t="shared" si="115"/>
        <v/>
      </c>
      <c r="X257" s="6">
        <f t="shared" si="116"/>
        <v>890.6</v>
      </c>
      <c r="Y257" s="6">
        <f t="shared" si="117"/>
        <v>9.25</v>
      </c>
      <c r="Z257" s="6">
        <f t="shared" si="118"/>
        <v>21.3</v>
      </c>
      <c r="AA257" s="6">
        <f t="shared" si="119"/>
        <v>1.06</v>
      </c>
      <c r="AB257" s="7" t="str">
        <f t="shared" si="120"/>
        <v/>
      </c>
      <c r="AC257" s="7" t="str">
        <f t="shared" si="121"/>
        <v/>
      </c>
      <c r="AD257" s="7" t="str">
        <f t="shared" si="122"/>
        <v/>
      </c>
      <c r="AE257" s="7" t="str">
        <f t="shared" si="123"/>
        <v/>
      </c>
      <c r="AF257" s="48" t="str">
        <f t="shared" si="130"/>
        <v/>
      </c>
      <c r="AG257" s="48" t="str">
        <f t="shared" si="124"/>
        <v/>
      </c>
      <c r="AH257" s="48" t="str">
        <f t="shared" si="125"/>
        <v/>
      </c>
      <c r="AI257" s="48" t="str">
        <f t="shared" si="126"/>
        <v/>
      </c>
      <c r="AJ257" s="49" t="str">
        <f t="shared" si="131"/>
        <v/>
      </c>
      <c r="AK257" s="49" t="str">
        <f t="shared" si="127"/>
        <v/>
      </c>
      <c r="AL257" s="49" t="str">
        <f t="shared" si="128"/>
        <v/>
      </c>
      <c r="AM257" s="49" t="str">
        <f t="shared" si="129"/>
        <v/>
      </c>
      <c r="BB257" s="8"/>
      <c r="BC257" s="8"/>
      <c r="BD257" s="8"/>
    </row>
    <row r="258" spans="1:56" ht="12.75" thickBot="1" x14ac:dyDescent="0.25">
      <c r="A258" s="82">
        <v>39211</v>
      </c>
      <c r="B258" s="81" t="s">
        <v>18</v>
      </c>
      <c r="C258" s="81" t="s">
        <v>19</v>
      </c>
      <c r="D258" s="81">
        <v>903</v>
      </c>
      <c r="E258" s="81">
        <v>10.83</v>
      </c>
      <c r="F258" s="81">
        <v>19.7</v>
      </c>
      <c r="G258" s="81">
        <v>34.1</v>
      </c>
      <c r="H258" s="67">
        <f t="shared" si="103"/>
        <v>1</v>
      </c>
      <c r="I258" s="67">
        <f t="shared" si="104"/>
        <v>5</v>
      </c>
      <c r="J258" s="67">
        <f t="shared" si="105"/>
        <v>2007</v>
      </c>
      <c r="K258" s="2" t="str">
        <f t="shared" si="100"/>
        <v>Spring</v>
      </c>
      <c r="L258" s="3" t="str">
        <f t="shared" si="101"/>
        <v/>
      </c>
      <c r="M258" s="3" t="str">
        <f t="shared" si="102"/>
        <v/>
      </c>
      <c r="N258" s="3" t="str">
        <f t="shared" si="106"/>
        <v/>
      </c>
      <c r="O258" s="3" t="str">
        <f t="shared" si="107"/>
        <v/>
      </c>
      <c r="P258" s="4" t="str">
        <f t="shared" si="108"/>
        <v/>
      </c>
      <c r="Q258" s="4" t="str">
        <f t="shared" si="109"/>
        <v/>
      </c>
      <c r="R258" s="4" t="str">
        <f t="shared" si="110"/>
        <v/>
      </c>
      <c r="S258" s="4" t="str">
        <f t="shared" si="111"/>
        <v/>
      </c>
      <c r="T258" s="5" t="str">
        <f t="shared" si="112"/>
        <v/>
      </c>
      <c r="U258" s="5" t="str">
        <f t="shared" si="113"/>
        <v/>
      </c>
      <c r="V258" s="5" t="str">
        <f t="shared" si="114"/>
        <v/>
      </c>
      <c r="W258" s="5" t="str">
        <f t="shared" si="115"/>
        <v/>
      </c>
      <c r="X258" s="6">
        <f t="shared" si="116"/>
        <v>903</v>
      </c>
      <c r="Y258" s="6">
        <f t="shared" si="117"/>
        <v>10.83</v>
      </c>
      <c r="Z258" s="6">
        <f t="shared" si="118"/>
        <v>19.7</v>
      </c>
      <c r="AA258" s="6">
        <f t="shared" si="119"/>
        <v>34.1</v>
      </c>
      <c r="AB258" s="7" t="str">
        <f t="shared" si="120"/>
        <v/>
      </c>
      <c r="AC258" s="7" t="str">
        <f t="shared" si="121"/>
        <v/>
      </c>
      <c r="AD258" s="7" t="str">
        <f t="shared" si="122"/>
        <v/>
      </c>
      <c r="AE258" s="7" t="str">
        <f t="shared" si="123"/>
        <v/>
      </c>
      <c r="AF258" s="48" t="str">
        <f t="shared" si="130"/>
        <v/>
      </c>
      <c r="AG258" s="48" t="str">
        <f t="shared" si="124"/>
        <v/>
      </c>
      <c r="AH258" s="48" t="str">
        <f t="shared" si="125"/>
        <v/>
      </c>
      <c r="AI258" s="48" t="str">
        <f t="shared" si="126"/>
        <v/>
      </c>
      <c r="AJ258" s="49" t="str">
        <f t="shared" si="131"/>
        <v/>
      </c>
      <c r="AK258" s="49" t="str">
        <f t="shared" si="127"/>
        <v/>
      </c>
      <c r="AL258" s="49" t="str">
        <f t="shared" si="128"/>
        <v/>
      </c>
      <c r="AM258" s="49" t="str">
        <f t="shared" si="129"/>
        <v/>
      </c>
      <c r="BB258" s="8"/>
      <c r="BC258" s="8"/>
      <c r="BD258" s="8"/>
    </row>
    <row r="259" spans="1:56" ht="12.75" thickBot="1" x14ac:dyDescent="0.25">
      <c r="A259" s="82">
        <v>38986</v>
      </c>
      <c r="B259" s="81" t="s">
        <v>18</v>
      </c>
      <c r="C259" s="81" t="s">
        <v>19</v>
      </c>
      <c r="D259" s="81">
        <v>855</v>
      </c>
      <c r="E259" s="81">
        <v>11.87</v>
      </c>
      <c r="F259" s="81">
        <v>14.5</v>
      </c>
      <c r="G259" s="81">
        <v>0.71</v>
      </c>
      <c r="H259" s="67">
        <f t="shared" si="103"/>
        <v>1</v>
      </c>
      <c r="I259" s="67">
        <f t="shared" si="104"/>
        <v>9</v>
      </c>
      <c r="J259" s="67">
        <f t="shared" si="105"/>
        <v>2006</v>
      </c>
      <c r="K259" s="2" t="str">
        <f t="shared" si="100"/>
        <v>Fall</v>
      </c>
      <c r="L259" s="3" t="str">
        <f t="shared" si="101"/>
        <v/>
      </c>
      <c r="M259" s="3" t="str">
        <f t="shared" si="102"/>
        <v/>
      </c>
      <c r="N259" s="3" t="str">
        <f t="shared" si="106"/>
        <v/>
      </c>
      <c r="O259" s="3" t="str">
        <f t="shared" si="107"/>
        <v/>
      </c>
      <c r="P259" s="4" t="str">
        <f t="shared" si="108"/>
        <v/>
      </c>
      <c r="Q259" s="4" t="str">
        <f t="shared" si="109"/>
        <v/>
      </c>
      <c r="R259" s="4" t="str">
        <f t="shared" si="110"/>
        <v/>
      </c>
      <c r="S259" s="4" t="str">
        <f t="shared" si="111"/>
        <v/>
      </c>
      <c r="T259" s="5" t="str">
        <f t="shared" si="112"/>
        <v/>
      </c>
      <c r="U259" s="5" t="str">
        <f t="shared" si="113"/>
        <v/>
      </c>
      <c r="V259" s="5" t="str">
        <f t="shared" si="114"/>
        <v/>
      </c>
      <c r="W259" s="5" t="str">
        <f t="shared" si="115"/>
        <v/>
      </c>
      <c r="X259" s="6">
        <f t="shared" si="116"/>
        <v>855</v>
      </c>
      <c r="Y259" s="6">
        <f t="shared" si="117"/>
        <v>11.87</v>
      </c>
      <c r="Z259" s="6">
        <f t="shared" si="118"/>
        <v>14.5</v>
      </c>
      <c r="AA259" s="6">
        <f t="shared" si="119"/>
        <v>0.71</v>
      </c>
      <c r="AB259" s="7" t="str">
        <f t="shared" si="120"/>
        <v/>
      </c>
      <c r="AC259" s="7" t="str">
        <f t="shared" si="121"/>
        <v/>
      </c>
      <c r="AD259" s="7" t="str">
        <f t="shared" si="122"/>
        <v/>
      </c>
      <c r="AE259" s="7" t="str">
        <f t="shared" si="123"/>
        <v/>
      </c>
      <c r="AF259" s="48" t="str">
        <f t="shared" si="130"/>
        <v/>
      </c>
      <c r="AG259" s="48" t="str">
        <f t="shared" si="124"/>
        <v/>
      </c>
      <c r="AH259" s="48" t="str">
        <f t="shared" si="125"/>
        <v/>
      </c>
      <c r="AI259" s="48" t="str">
        <f t="shared" si="126"/>
        <v/>
      </c>
      <c r="AJ259" s="49" t="str">
        <f t="shared" si="131"/>
        <v/>
      </c>
      <c r="AK259" s="49" t="str">
        <f t="shared" si="127"/>
        <v/>
      </c>
      <c r="AL259" s="49" t="str">
        <f t="shared" si="128"/>
        <v/>
      </c>
      <c r="AM259" s="49" t="str">
        <f t="shared" si="129"/>
        <v/>
      </c>
      <c r="BB259" s="8"/>
      <c r="BC259" s="8"/>
      <c r="BD259" s="8"/>
    </row>
    <row r="260" spans="1:56" ht="12.75" thickBot="1" x14ac:dyDescent="0.25">
      <c r="A260" s="82">
        <v>38909</v>
      </c>
      <c r="B260" s="81" t="s">
        <v>18</v>
      </c>
      <c r="C260" s="81" t="s">
        <v>19</v>
      </c>
      <c r="D260" s="81">
        <v>888</v>
      </c>
      <c r="E260" s="81">
        <v>9.35</v>
      </c>
      <c r="F260" s="81">
        <v>20.100000000000001</v>
      </c>
      <c r="G260" s="81">
        <v>0.25</v>
      </c>
      <c r="H260" s="67">
        <f t="shared" si="103"/>
        <v>1</v>
      </c>
      <c r="I260" s="67">
        <f t="shared" si="104"/>
        <v>7</v>
      </c>
      <c r="J260" s="67">
        <f t="shared" si="105"/>
        <v>2006</v>
      </c>
      <c r="K260" s="2" t="str">
        <f t="shared" si="100"/>
        <v>Summer</v>
      </c>
      <c r="L260" s="3" t="str">
        <f t="shared" si="101"/>
        <v/>
      </c>
      <c r="M260" s="3" t="str">
        <f t="shared" si="102"/>
        <v/>
      </c>
      <c r="N260" s="3" t="str">
        <f t="shared" si="106"/>
        <v/>
      </c>
      <c r="O260" s="3" t="str">
        <f t="shared" si="107"/>
        <v/>
      </c>
      <c r="P260" s="4" t="str">
        <f t="shared" si="108"/>
        <v/>
      </c>
      <c r="Q260" s="4" t="str">
        <f t="shared" si="109"/>
        <v/>
      </c>
      <c r="R260" s="4" t="str">
        <f t="shared" si="110"/>
        <v/>
      </c>
      <c r="S260" s="4" t="str">
        <f t="shared" si="111"/>
        <v/>
      </c>
      <c r="T260" s="5" t="str">
        <f t="shared" si="112"/>
        <v/>
      </c>
      <c r="U260" s="5" t="str">
        <f t="shared" si="113"/>
        <v/>
      </c>
      <c r="V260" s="5" t="str">
        <f t="shared" si="114"/>
        <v/>
      </c>
      <c r="W260" s="5" t="str">
        <f t="shared" si="115"/>
        <v/>
      </c>
      <c r="X260" s="6">
        <f t="shared" si="116"/>
        <v>888</v>
      </c>
      <c r="Y260" s="6">
        <f t="shared" si="117"/>
        <v>9.35</v>
      </c>
      <c r="Z260" s="6">
        <f t="shared" si="118"/>
        <v>20.100000000000001</v>
      </c>
      <c r="AA260" s="6">
        <f t="shared" si="119"/>
        <v>0.25</v>
      </c>
      <c r="AB260" s="7" t="str">
        <f t="shared" si="120"/>
        <v/>
      </c>
      <c r="AC260" s="7" t="str">
        <f t="shared" si="121"/>
        <v/>
      </c>
      <c r="AD260" s="7" t="str">
        <f t="shared" si="122"/>
        <v/>
      </c>
      <c r="AE260" s="7" t="str">
        <f t="shared" si="123"/>
        <v/>
      </c>
      <c r="AF260" s="48" t="str">
        <f t="shared" si="130"/>
        <v/>
      </c>
      <c r="AG260" s="48" t="str">
        <f t="shared" si="124"/>
        <v/>
      </c>
      <c r="AH260" s="48" t="str">
        <f t="shared" si="125"/>
        <v/>
      </c>
      <c r="AI260" s="48" t="str">
        <f t="shared" si="126"/>
        <v/>
      </c>
      <c r="AJ260" s="49" t="str">
        <f t="shared" si="131"/>
        <v/>
      </c>
      <c r="AK260" s="49" t="str">
        <f t="shared" si="127"/>
        <v/>
      </c>
      <c r="AL260" s="49" t="str">
        <f t="shared" si="128"/>
        <v/>
      </c>
      <c r="AM260" s="49" t="str">
        <f t="shared" si="129"/>
        <v/>
      </c>
      <c r="BB260" s="8"/>
      <c r="BC260" s="8"/>
      <c r="BD260" s="8"/>
    </row>
    <row r="261" spans="1:56" ht="12.75" thickBot="1" x14ac:dyDescent="0.25">
      <c r="A261" s="82">
        <v>38853</v>
      </c>
      <c r="B261" s="81" t="s">
        <v>18</v>
      </c>
      <c r="C261" s="81" t="s">
        <v>19</v>
      </c>
      <c r="D261" s="81">
        <v>683</v>
      </c>
      <c r="E261" s="81">
        <v>10.66</v>
      </c>
      <c r="F261" s="81">
        <v>11.8</v>
      </c>
      <c r="G261" s="81" t="s">
        <v>24</v>
      </c>
      <c r="H261" s="67">
        <f t="shared" si="103"/>
        <v>1</v>
      </c>
      <c r="I261" s="67">
        <f t="shared" si="104"/>
        <v>5</v>
      </c>
      <c r="J261" s="67">
        <f t="shared" si="105"/>
        <v>2006</v>
      </c>
      <c r="K261" s="2" t="str">
        <f t="shared" si="100"/>
        <v>Spring</v>
      </c>
      <c r="L261" s="3" t="str">
        <f t="shared" si="101"/>
        <v/>
      </c>
      <c r="M261" s="3" t="str">
        <f t="shared" si="102"/>
        <v/>
      </c>
      <c r="N261" s="3" t="str">
        <f t="shared" si="106"/>
        <v/>
      </c>
      <c r="O261" s="3" t="str">
        <f t="shared" si="107"/>
        <v/>
      </c>
      <c r="P261" s="4" t="str">
        <f t="shared" si="108"/>
        <v/>
      </c>
      <c r="Q261" s="4" t="str">
        <f t="shared" si="109"/>
        <v/>
      </c>
      <c r="R261" s="4" t="str">
        <f t="shared" si="110"/>
        <v/>
      </c>
      <c r="S261" s="4" t="str">
        <f t="shared" si="111"/>
        <v/>
      </c>
      <c r="T261" s="5" t="str">
        <f t="shared" si="112"/>
        <v/>
      </c>
      <c r="U261" s="5" t="str">
        <f t="shared" si="113"/>
        <v/>
      </c>
      <c r="V261" s="5" t="str">
        <f t="shared" si="114"/>
        <v/>
      </c>
      <c r="W261" s="5" t="str">
        <f t="shared" si="115"/>
        <v/>
      </c>
      <c r="X261" s="6">
        <f t="shared" si="116"/>
        <v>683</v>
      </c>
      <c r="Y261" s="6">
        <f t="shared" si="117"/>
        <v>10.66</v>
      </c>
      <c r="Z261" s="6">
        <f t="shared" si="118"/>
        <v>11.8</v>
      </c>
      <c r="AA261" s="6" t="str">
        <f t="shared" si="119"/>
        <v>NS</v>
      </c>
      <c r="AB261" s="7" t="str">
        <f t="shared" si="120"/>
        <v/>
      </c>
      <c r="AC261" s="7" t="str">
        <f t="shared" si="121"/>
        <v/>
      </c>
      <c r="AD261" s="7" t="str">
        <f t="shared" si="122"/>
        <v/>
      </c>
      <c r="AE261" s="7" t="str">
        <f t="shared" si="123"/>
        <v/>
      </c>
      <c r="AF261" s="48" t="str">
        <f t="shared" si="130"/>
        <v/>
      </c>
      <c r="AG261" s="48" t="str">
        <f t="shared" si="124"/>
        <v/>
      </c>
      <c r="AH261" s="48" t="str">
        <f t="shared" si="125"/>
        <v/>
      </c>
      <c r="AI261" s="48" t="str">
        <f t="shared" si="126"/>
        <v/>
      </c>
      <c r="AJ261" s="49" t="str">
        <f t="shared" si="131"/>
        <v/>
      </c>
      <c r="AK261" s="49" t="str">
        <f t="shared" si="127"/>
        <v/>
      </c>
      <c r="AL261" s="49" t="str">
        <f t="shared" si="128"/>
        <v/>
      </c>
      <c r="AM261" s="49" t="str">
        <f t="shared" si="129"/>
        <v/>
      </c>
      <c r="BB261" s="8"/>
      <c r="BC261" s="8"/>
      <c r="BD261" s="8"/>
    </row>
    <row r="262" spans="1:56" ht="12.75" thickBot="1" x14ac:dyDescent="0.25">
      <c r="A262" s="82">
        <v>38636</v>
      </c>
      <c r="B262" s="81" t="s">
        <v>18</v>
      </c>
      <c r="C262" s="81" t="s">
        <v>19</v>
      </c>
      <c r="D262" s="81">
        <v>906.2</v>
      </c>
      <c r="E262" s="81">
        <v>13.4</v>
      </c>
      <c r="F262" s="81">
        <v>12.8</v>
      </c>
      <c r="G262" s="81">
        <v>0.88</v>
      </c>
      <c r="H262" s="67">
        <f t="shared" si="103"/>
        <v>1</v>
      </c>
      <c r="I262" s="67">
        <f t="shared" si="104"/>
        <v>10</v>
      </c>
      <c r="J262" s="67">
        <f t="shared" si="105"/>
        <v>2005</v>
      </c>
      <c r="K262" s="2" t="str">
        <f t="shared" ref="K262:K326" si="132">IF($I262="","",IF($I262&lt;7,"Spring",IF($I262&lt;9,"Summer","Fall")))</f>
        <v>Fall</v>
      </c>
      <c r="L262" s="3" t="str">
        <f t="shared" ref="L262:L326" si="133">IF($C262="Apple Creek",IF(LEFT($D262,1)="&lt;",VALUE(MID($D262,2,4)),IF(LEFT($D262,1)="&gt;",VALUE(MID($D262,2,4)),$D262)),"")</f>
        <v/>
      </c>
      <c r="M262" s="3" t="str">
        <f t="shared" ref="M262:M326" si="134">IF($C262="Apple Creek",IF(LEFT($E262,1)="&lt;",VALUE(MID($E262,2,4)),IF(LEFT($E262,1)="&gt;",VALUE(MID($E262,2,4)),$E262)),"")</f>
        <v/>
      </c>
      <c r="N262" s="3" t="str">
        <f t="shared" si="106"/>
        <v/>
      </c>
      <c r="O262" s="3" t="str">
        <f t="shared" si="107"/>
        <v/>
      </c>
      <c r="P262" s="4" t="str">
        <f t="shared" si="108"/>
        <v/>
      </c>
      <c r="Q262" s="4" t="str">
        <f t="shared" si="109"/>
        <v/>
      </c>
      <c r="R262" s="4" t="str">
        <f t="shared" si="110"/>
        <v/>
      </c>
      <c r="S262" s="4" t="str">
        <f t="shared" si="111"/>
        <v/>
      </c>
      <c r="T262" s="5" t="str">
        <f t="shared" si="112"/>
        <v/>
      </c>
      <c r="U262" s="5" t="str">
        <f t="shared" si="113"/>
        <v/>
      </c>
      <c r="V262" s="5" t="str">
        <f t="shared" si="114"/>
        <v/>
      </c>
      <c r="W262" s="5" t="str">
        <f t="shared" si="115"/>
        <v/>
      </c>
      <c r="X262" s="6">
        <f t="shared" si="116"/>
        <v>906.2</v>
      </c>
      <c r="Y262" s="6">
        <f t="shared" si="117"/>
        <v>13.4</v>
      </c>
      <c r="Z262" s="6">
        <f t="shared" si="118"/>
        <v>12.8</v>
      </c>
      <c r="AA262" s="6">
        <f t="shared" si="119"/>
        <v>0.88</v>
      </c>
      <c r="AB262" s="7" t="str">
        <f t="shared" si="120"/>
        <v/>
      </c>
      <c r="AC262" s="7" t="str">
        <f t="shared" si="121"/>
        <v/>
      </c>
      <c r="AD262" s="7" t="str">
        <f t="shared" si="122"/>
        <v/>
      </c>
      <c r="AE262" s="7" t="str">
        <f t="shared" si="123"/>
        <v/>
      </c>
      <c r="AF262" s="48" t="str">
        <f t="shared" si="130"/>
        <v/>
      </c>
      <c r="AG262" s="48" t="str">
        <f t="shared" si="124"/>
        <v/>
      </c>
      <c r="AH262" s="48" t="str">
        <f t="shared" si="125"/>
        <v/>
      </c>
      <c r="AI262" s="48" t="str">
        <f t="shared" si="126"/>
        <v/>
      </c>
      <c r="AJ262" s="49" t="str">
        <f t="shared" si="131"/>
        <v/>
      </c>
      <c r="AK262" s="49" t="str">
        <f t="shared" si="127"/>
        <v/>
      </c>
      <c r="AL262" s="49" t="str">
        <f t="shared" si="128"/>
        <v/>
      </c>
      <c r="AM262" s="49" t="str">
        <f t="shared" si="129"/>
        <v/>
      </c>
      <c r="BB262" s="8"/>
      <c r="BC262" s="8"/>
      <c r="BD262" s="8"/>
    </row>
    <row r="263" spans="1:56" ht="12.75" thickBot="1" x14ac:dyDescent="0.25">
      <c r="A263" s="82">
        <v>38545</v>
      </c>
      <c r="B263" s="81" t="s">
        <v>18</v>
      </c>
      <c r="C263" s="81" t="s">
        <v>19</v>
      </c>
      <c r="D263" s="81">
        <v>803.2</v>
      </c>
      <c r="E263" s="81">
        <v>7.84</v>
      </c>
      <c r="F263" s="81">
        <v>24</v>
      </c>
      <c r="G263" s="81">
        <v>87.44</v>
      </c>
      <c r="H263" s="67">
        <f t="shared" ref="H263:H326" si="135">IF(A263="","",VLOOKUP(B263,$BU$6:$BV$20,2,FALSE))</f>
        <v>1</v>
      </c>
      <c r="I263" s="67">
        <f t="shared" ref="I263:I326" si="136">IF(A263="","",MONTH(A263))</f>
        <v>7</v>
      </c>
      <c r="J263" s="67">
        <f t="shared" ref="J263:J326" si="137">IF(A263="","",YEAR(A263))</f>
        <v>2005</v>
      </c>
      <c r="K263" s="2" t="str">
        <f t="shared" si="132"/>
        <v>Summer</v>
      </c>
      <c r="L263" s="3" t="str">
        <f t="shared" si="133"/>
        <v/>
      </c>
      <c r="M263" s="3" t="str">
        <f t="shared" si="134"/>
        <v/>
      </c>
      <c r="N263" s="3" t="str">
        <f t="shared" ref="N263:N326" si="138">IF($C263="Apple Creek",IF(LEFT($F263,1)="&lt;",VALUE(MID($F263,2,4)),IF(LEFT($F263,1)="&gt;",VALUE(MID($F263,2,4)),$F263)),"")</f>
        <v/>
      </c>
      <c r="O263" s="3" t="str">
        <f t="shared" ref="O263:O326" si="139">IF($C263="Apple Creek",IF(LEFT($G263,1)="&lt;",VALUE(MID($G263,2,4)),IF(LEFT($G263,1)="&gt;",VALUE(MID($G263,2,4)),$G263)),"")</f>
        <v/>
      </c>
      <c r="P263" s="4" t="str">
        <f t="shared" ref="P263:P326" si="140">IF($C263="Ashwaubenon Creek",IF(LEFT($D263,1)="&lt;",VALUE(MID($D263,2,4)),IF(LEFT($D263,1)="&gt;",VALUE(MID($D263,2,4)),$D263)),"")</f>
        <v/>
      </c>
      <c r="Q263" s="4" t="str">
        <f t="shared" ref="Q263:Q326" si="141">IF($C263="Ashwaubenon Creek",IF(LEFT($E263,1)="&lt;",VALUE(MID($E263,2,4)),IF(LEFT($E263,1)="&gt;",VALUE(MID($E263,2,4)),$E263)),"")</f>
        <v/>
      </c>
      <c r="R263" s="4" t="str">
        <f t="shared" ref="R263:R326" si="142">IF($C263="Ashwaubenon Creek",IF(LEFT($F263,1)="&lt;",VALUE(MID($F263,2,4)),IF(LEFT($F263,1)="&gt;",VALUE(MID($F263,2,4)),$F263)),"")</f>
        <v/>
      </c>
      <c r="S263" s="4" t="str">
        <f t="shared" ref="S263:S326" si="143">IF($C263="Ashwaubenon Creek",IF(LEFT($G263,1)="&lt;",VALUE(MID($G263,2,4)),IF(LEFT($G263,1)="&gt;",VALUE(MID($G263,2,4)),$G263)),"")</f>
        <v/>
      </c>
      <c r="T263" s="5" t="str">
        <f t="shared" ref="T263:T326" si="144">IF($C263="Baird Creek",IF(LEFT($D263,1)="&lt;",VALUE(MID($D263,2,4)),IF(LEFT($D263,1)="&gt;",VALUE(MID($D263,2,4)),$D263)),"")</f>
        <v/>
      </c>
      <c r="U263" s="5" t="str">
        <f t="shared" ref="U263:U326" si="145">IF($C263="Baird Creek",IF(LEFT($E263,1)="&lt;",VALUE(MID($E263,2,4)),IF(LEFT($E263,1)="&gt;",VALUE(MID($E263,2,4)),$E263)),"")</f>
        <v/>
      </c>
      <c r="V263" s="5" t="str">
        <f t="shared" ref="V263:V326" si="146">IF($C263="Baird Creek",IF(LEFT($F263,1)="&lt;",VALUE(MID($F263,2,4)),IF(LEFT($F263,1)="&gt;",VALUE(MID($F263,2,4)),$F263)),"")</f>
        <v/>
      </c>
      <c r="W263" s="5" t="str">
        <f t="shared" ref="W263:W326" si="147">IF($C263="Baird Creek",IF(LEFT($G263,1)="&lt;",VALUE(MID($G263,2,4)),IF(LEFT($G263,1)="&gt;",VALUE(MID($G263,2,4)),$G263)),"")</f>
        <v/>
      </c>
      <c r="X263" s="6">
        <f t="shared" ref="X263:X326" si="148">IF($C263="Duck Creek",IF(LEFT($D263,1)="&lt;",VALUE(MID($D263,2,4)),IF(LEFT($D263,1)="&gt;",VALUE(MID($D263,2,4)),$D263)),"")</f>
        <v>803.2</v>
      </c>
      <c r="Y263" s="6">
        <f t="shared" ref="Y263:Y326" si="149">IF($C263="Duck Creek",IF(LEFT($E263,1)="&lt;",VALUE(MID($E263,2,4)),IF(LEFT($E263,1)="&gt;",VALUE(MID($E263,2,4)),$E263)),"")</f>
        <v>7.84</v>
      </c>
      <c r="Z263" s="6">
        <f t="shared" ref="Z263:Z326" si="150">IF($C263="Duck Creek",IF(LEFT($F263,1)="&lt;",VALUE(MID($F263,2,4)),IF(LEFT($F263,1)="&gt;",VALUE(MID($F263,2,4)),$F263)),"")</f>
        <v>24</v>
      </c>
      <c r="AA263" s="6">
        <f t="shared" ref="AA263:AA326" si="151">IF($C263="Duck Creek",IF(LEFT($G263,1)="&lt;",VALUE(MID($G263,2,4)),IF(LEFT($G263,1)="&gt;",VALUE(MID($G263,2,4)),$G263)),"")</f>
        <v>87.44</v>
      </c>
      <c r="AB263" s="7" t="str">
        <f t="shared" ref="AB263:AB326" si="152">IF($C263="Spring Brook",IF(LEFT($D263,1)="&lt;",VALUE(MID($D263,2,4)),IF(LEFT($D263,1)="&gt;",VALUE(MID($D263,2,4)),$D263)),"")</f>
        <v/>
      </c>
      <c r="AC263" s="7" t="str">
        <f t="shared" ref="AC263:AC326" si="153">IF($C263="Spring Brook",IF(LEFT($E263,1)="&lt;",VALUE(MID($E263,2,4)),IF(LEFT($E263,1)="&gt;",VALUE(MID($E263,2,4)),$E263)),"")</f>
        <v/>
      </c>
      <c r="AD263" s="7" t="str">
        <f t="shared" ref="AD263:AD326" si="154">IF($C263="Spring Brook",IF(LEFT($F263,1)="&lt;",VALUE(MID($F263,2,4)),IF(LEFT($F263,1)="&gt;",VALUE(MID($F263,2,4)),$F263)),"")</f>
        <v/>
      </c>
      <c r="AE263" s="7" t="str">
        <f t="shared" ref="AE263:AE326" si="155">IF($C263="Spring Brook",IF(LEFT($G263,1)="&lt;",VALUE(MID($G263,2,4)),IF(LEFT($G263,1)="&gt;",VALUE(MID($G263,2,4)),$G263)),"")</f>
        <v/>
      </c>
      <c r="AF263" s="48" t="str">
        <f t="shared" si="130"/>
        <v/>
      </c>
      <c r="AG263" s="48" t="str">
        <f t="shared" ref="AG263:AG326" si="156">IF($C263="Dutchman Creek",IF(LEFT($E263,1)="&lt;",VALUE(MID($E263,2,4)),IF(LEFT($E263,1)="&gt;",VALUE(MID($E263,2,4)),$E263)),"")</f>
        <v/>
      </c>
      <c r="AH263" s="48" t="str">
        <f t="shared" ref="AH263:AH326" si="157">IF($C263="Dutchman Creek",IF(LEFT($F263,1)="&lt;",VALUE(MID($F263,2,4)),IF(LEFT($F263,1)="&gt;",VALUE(MID($F263,2,4)),$F263)),"")</f>
        <v/>
      </c>
      <c r="AI263" s="48" t="str">
        <f t="shared" ref="AI263:AI326" si="158">IF($C263="Dutchman Creek",IF(LEFT($G263,1)="&lt;",VALUE(MID($G263,2,4)),IF(LEFT($G263,1)="&gt;",VALUE(MID($G263,2,4)),$G263)),"")</f>
        <v/>
      </c>
      <c r="AJ263" s="49" t="str">
        <f t="shared" si="131"/>
        <v/>
      </c>
      <c r="AK263" s="49" t="str">
        <f t="shared" ref="AK263:AK326" si="159">IF($C263="Trout Creek",IF(LEFT($E263,1)="&lt;",VALUE(MID($E263,2,4)),IF(LEFT($E263,1)="&gt;",VALUE(MID($E263,2,4)),$E263)),"")</f>
        <v/>
      </c>
      <c r="AL263" s="49" t="str">
        <f t="shared" ref="AL263:AL326" si="160">IF($C263="Trout Creek",IF(LEFT($F263,1)="&lt;",VALUE(MID($F263,2,4)),IF(LEFT($F263,1)="&gt;",VALUE(MID($F263,2,4)),$F263)),"")</f>
        <v/>
      </c>
      <c r="AM263" s="49" t="str">
        <f t="shared" ref="AM263:AM326" si="161">IF($C263="Trout Creek",IF(LEFT($G263,1)="&lt;",VALUE(MID($G263,2,4)),IF(LEFT($G263,1)="&gt;",VALUE(MID($G263,2,4)),$G263)),"")</f>
        <v/>
      </c>
      <c r="BB263" s="8"/>
      <c r="BC263" s="8"/>
      <c r="BD263" s="8"/>
    </row>
    <row r="264" spans="1:56" ht="12.75" thickBot="1" x14ac:dyDescent="0.25">
      <c r="A264" s="82">
        <v>38482</v>
      </c>
      <c r="B264" s="81" t="s">
        <v>18</v>
      </c>
      <c r="C264" s="81" t="s">
        <v>19</v>
      </c>
      <c r="D264" s="81">
        <v>809.2</v>
      </c>
      <c r="E264" s="81">
        <v>12.32</v>
      </c>
      <c r="F264" s="81">
        <v>20.6</v>
      </c>
      <c r="G264" s="81">
        <v>29.2</v>
      </c>
      <c r="H264" s="67">
        <f t="shared" si="135"/>
        <v>1</v>
      </c>
      <c r="I264" s="67">
        <f t="shared" si="136"/>
        <v>5</v>
      </c>
      <c r="J264" s="67">
        <f t="shared" si="137"/>
        <v>2005</v>
      </c>
      <c r="K264" s="2" t="str">
        <f t="shared" si="132"/>
        <v>Spring</v>
      </c>
      <c r="L264" s="3" t="str">
        <f t="shared" si="133"/>
        <v/>
      </c>
      <c r="M264" s="3" t="str">
        <f t="shared" si="134"/>
        <v/>
      </c>
      <c r="N264" s="3" t="str">
        <f t="shared" si="138"/>
        <v/>
      </c>
      <c r="O264" s="3" t="str">
        <f t="shared" si="139"/>
        <v/>
      </c>
      <c r="P264" s="4" t="str">
        <f t="shared" si="140"/>
        <v/>
      </c>
      <c r="Q264" s="4" t="str">
        <f t="shared" si="141"/>
        <v/>
      </c>
      <c r="R264" s="4" t="str">
        <f t="shared" si="142"/>
        <v/>
      </c>
      <c r="S264" s="4" t="str">
        <f t="shared" si="143"/>
        <v/>
      </c>
      <c r="T264" s="5" t="str">
        <f t="shared" si="144"/>
        <v/>
      </c>
      <c r="U264" s="5" t="str">
        <f t="shared" si="145"/>
        <v/>
      </c>
      <c r="V264" s="5" t="str">
        <f t="shared" si="146"/>
        <v/>
      </c>
      <c r="W264" s="5" t="str">
        <f t="shared" si="147"/>
        <v/>
      </c>
      <c r="X264" s="6">
        <f t="shared" si="148"/>
        <v>809.2</v>
      </c>
      <c r="Y264" s="6">
        <f t="shared" si="149"/>
        <v>12.32</v>
      </c>
      <c r="Z264" s="6">
        <f t="shared" si="150"/>
        <v>20.6</v>
      </c>
      <c r="AA264" s="6">
        <f t="shared" si="151"/>
        <v>29.2</v>
      </c>
      <c r="AB264" s="7" t="str">
        <f t="shared" si="152"/>
        <v/>
      </c>
      <c r="AC264" s="7" t="str">
        <f t="shared" si="153"/>
        <v/>
      </c>
      <c r="AD264" s="7" t="str">
        <f t="shared" si="154"/>
        <v/>
      </c>
      <c r="AE264" s="7" t="str">
        <f t="shared" si="155"/>
        <v/>
      </c>
      <c r="AF264" s="48" t="str">
        <f t="shared" si="130"/>
        <v/>
      </c>
      <c r="AG264" s="48" t="str">
        <f t="shared" si="156"/>
        <v/>
      </c>
      <c r="AH264" s="48" t="str">
        <f t="shared" si="157"/>
        <v/>
      </c>
      <c r="AI264" s="48" t="str">
        <f t="shared" si="158"/>
        <v/>
      </c>
      <c r="AJ264" s="49" t="str">
        <f t="shared" si="131"/>
        <v/>
      </c>
      <c r="AK264" s="49" t="str">
        <f t="shared" si="159"/>
        <v/>
      </c>
      <c r="AL264" s="49" t="str">
        <f t="shared" si="160"/>
        <v/>
      </c>
      <c r="AM264" s="49" t="str">
        <f t="shared" si="161"/>
        <v/>
      </c>
      <c r="BB264" s="8"/>
      <c r="BC264" s="8"/>
      <c r="BD264" s="8"/>
    </row>
    <row r="265" spans="1:56" ht="12.75" thickBot="1" x14ac:dyDescent="0.25">
      <c r="A265" s="82">
        <v>38259</v>
      </c>
      <c r="B265" s="81" t="s">
        <v>18</v>
      </c>
      <c r="C265" s="81" t="s">
        <v>19</v>
      </c>
      <c r="D265" s="81">
        <v>949</v>
      </c>
      <c r="E265" s="81">
        <v>9.26</v>
      </c>
      <c r="F265" s="81">
        <v>14.5</v>
      </c>
      <c r="G265" s="81">
        <v>0</v>
      </c>
      <c r="H265" s="67">
        <f t="shared" si="135"/>
        <v>1</v>
      </c>
      <c r="I265" s="67">
        <f t="shared" si="136"/>
        <v>9</v>
      </c>
      <c r="J265" s="67">
        <f t="shared" si="137"/>
        <v>2004</v>
      </c>
      <c r="K265" s="2" t="str">
        <f t="shared" si="132"/>
        <v>Fall</v>
      </c>
      <c r="L265" s="3" t="str">
        <f t="shared" si="133"/>
        <v/>
      </c>
      <c r="M265" s="3" t="str">
        <f t="shared" si="134"/>
        <v/>
      </c>
      <c r="N265" s="3" t="str">
        <f t="shared" si="138"/>
        <v/>
      </c>
      <c r="O265" s="3" t="str">
        <f t="shared" si="139"/>
        <v/>
      </c>
      <c r="P265" s="4" t="str">
        <f t="shared" si="140"/>
        <v/>
      </c>
      <c r="Q265" s="4" t="str">
        <f t="shared" si="141"/>
        <v/>
      </c>
      <c r="R265" s="4" t="str">
        <f t="shared" si="142"/>
        <v/>
      </c>
      <c r="S265" s="4" t="str">
        <f t="shared" si="143"/>
        <v/>
      </c>
      <c r="T265" s="5" t="str">
        <f t="shared" si="144"/>
        <v/>
      </c>
      <c r="U265" s="5" t="str">
        <f t="shared" si="145"/>
        <v/>
      </c>
      <c r="V265" s="5" t="str">
        <f t="shared" si="146"/>
        <v/>
      </c>
      <c r="W265" s="5" t="str">
        <f t="shared" si="147"/>
        <v/>
      </c>
      <c r="X265" s="6">
        <f t="shared" si="148"/>
        <v>949</v>
      </c>
      <c r="Y265" s="6">
        <f t="shared" si="149"/>
        <v>9.26</v>
      </c>
      <c r="Z265" s="6">
        <f t="shared" si="150"/>
        <v>14.5</v>
      </c>
      <c r="AA265" s="6">
        <f t="shared" si="151"/>
        <v>0</v>
      </c>
      <c r="AB265" s="7" t="str">
        <f t="shared" si="152"/>
        <v/>
      </c>
      <c r="AC265" s="7" t="str">
        <f t="shared" si="153"/>
        <v/>
      </c>
      <c r="AD265" s="7" t="str">
        <f t="shared" si="154"/>
        <v/>
      </c>
      <c r="AE265" s="7" t="str">
        <f t="shared" si="155"/>
        <v/>
      </c>
      <c r="AF265" s="48" t="str">
        <f t="shared" si="130"/>
        <v/>
      </c>
      <c r="AG265" s="48" t="str">
        <f t="shared" si="156"/>
        <v/>
      </c>
      <c r="AH265" s="48" t="str">
        <f t="shared" si="157"/>
        <v/>
      </c>
      <c r="AI265" s="48" t="str">
        <f t="shared" si="158"/>
        <v/>
      </c>
      <c r="AJ265" s="49" t="str">
        <f t="shared" si="131"/>
        <v/>
      </c>
      <c r="AK265" s="49" t="str">
        <f t="shared" si="159"/>
        <v/>
      </c>
      <c r="AL265" s="49" t="str">
        <f t="shared" si="160"/>
        <v/>
      </c>
      <c r="AM265" s="49" t="str">
        <f t="shared" si="161"/>
        <v/>
      </c>
      <c r="BB265" s="8"/>
      <c r="BC265" s="8"/>
      <c r="BD265" s="8"/>
    </row>
    <row r="266" spans="1:56" ht="12.75" thickBot="1" x14ac:dyDescent="0.25">
      <c r="A266" s="82">
        <v>38181</v>
      </c>
      <c r="B266" s="81" t="s">
        <v>18</v>
      </c>
      <c r="C266" s="81" t="s">
        <v>19</v>
      </c>
      <c r="D266" s="81">
        <v>829</v>
      </c>
      <c r="E266" s="81">
        <v>10.65</v>
      </c>
      <c r="F266" s="81">
        <v>23</v>
      </c>
      <c r="G266" s="81">
        <v>19.899999999999999</v>
      </c>
      <c r="H266" s="67">
        <f t="shared" si="135"/>
        <v>1</v>
      </c>
      <c r="I266" s="67">
        <f t="shared" si="136"/>
        <v>7</v>
      </c>
      <c r="J266" s="67">
        <f t="shared" si="137"/>
        <v>2004</v>
      </c>
      <c r="K266" s="2" t="str">
        <f t="shared" si="132"/>
        <v>Summer</v>
      </c>
      <c r="L266" s="3" t="str">
        <f t="shared" si="133"/>
        <v/>
      </c>
      <c r="M266" s="3" t="str">
        <f t="shared" si="134"/>
        <v/>
      </c>
      <c r="N266" s="3" t="str">
        <f t="shared" si="138"/>
        <v/>
      </c>
      <c r="O266" s="3" t="str">
        <f t="shared" si="139"/>
        <v/>
      </c>
      <c r="P266" s="4" t="str">
        <f t="shared" si="140"/>
        <v/>
      </c>
      <c r="Q266" s="4" t="str">
        <f t="shared" si="141"/>
        <v/>
      </c>
      <c r="R266" s="4" t="str">
        <f t="shared" si="142"/>
        <v/>
      </c>
      <c r="S266" s="4" t="str">
        <f t="shared" si="143"/>
        <v/>
      </c>
      <c r="T266" s="5" t="str">
        <f t="shared" si="144"/>
        <v/>
      </c>
      <c r="U266" s="5" t="str">
        <f t="shared" si="145"/>
        <v/>
      </c>
      <c r="V266" s="5" t="str">
        <f t="shared" si="146"/>
        <v/>
      </c>
      <c r="W266" s="5" t="str">
        <f t="shared" si="147"/>
        <v/>
      </c>
      <c r="X266" s="6">
        <f t="shared" si="148"/>
        <v>829</v>
      </c>
      <c r="Y266" s="6">
        <f t="shared" si="149"/>
        <v>10.65</v>
      </c>
      <c r="Z266" s="6">
        <f t="shared" si="150"/>
        <v>23</v>
      </c>
      <c r="AA266" s="6">
        <f t="shared" si="151"/>
        <v>19.899999999999999</v>
      </c>
      <c r="AB266" s="7" t="str">
        <f t="shared" si="152"/>
        <v/>
      </c>
      <c r="AC266" s="7" t="str">
        <f t="shared" si="153"/>
        <v/>
      </c>
      <c r="AD266" s="7" t="str">
        <f t="shared" si="154"/>
        <v/>
      </c>
      <c r="AE266" s="7" t="str">
        <f t="shared" si="155"/>
        <v/>
      </c>
      <c r="AF266" s="48" t="str">
        <f t="shared" si="130"/>
        <v/>
      </c>
      <c r="AG266" s="48" t="str">
        <f t="shared" si="156"/>
        <v/>
      </c>
      <c r="AH266" s="48" t="str">
        <f t="shared" si="157"/>
        <v/>
      </c>
      <c r="AI266" s="48" t="str">
        <f t="shared" si="158"/>
        <v/>
      </c>
      <c r="AJ266" s="49" t="str">
        <f t="shared" si="131"/>
        <v/>
      </c>
      <c r="AK266" s="49" t="str">
        <f t="shared" si="159"/>
        <v/>
      </c>
      <c r="AL266" s="49" t="str">
        <f t="shared" si="160"/>
        <v/>
      </c>
      <c r="AM266" s="49" t="str">
        <f t="shared" si="161"/>
        <v/>
      </c>
      <c r="BB266" s="8"/>
      <c r="BC266" s="8"/>
      <c r="BD266" s="8"/>
    </row>
    <row r="267" spans="1:56" ht="12.75" thickBot="1" x14ac:dyDescent="0.25">
      <c r="A267" s="82">
        <v>38153</v>
      </c>
      <c r="B267" s="81" t="s">
        <v>18</v>
      </c>
      <c r="C267" s="81" t="s">
        <v>19</v>
      </c>
      <c r="D267" s="81">
        <v>493</v>
      </c>
      <c r="E267" s="81">
        <v>8.15</v>
      </c>
      <c r="F267" s="81">
        <v>19</v>
      </c>
      <c r="G267" s="81" t="s">
        <v>24</v>
      </c>
      <c r="H267" s="67">
        <f t="shared" si="135"/>
        <v>1</v>
      </c>
      <c r="I267" s="67">
        <f t="shared" si="136"/>
        <v>6</v>
      </c>
      <c r="J267" s="67">
        <f t="shared" si="137"/>
        <v>2004</v>
      </c>
      <c r="K267" s="2" t="str">
        <f t="shared" si="132"/>
        <v>Spring</v>
      </c>
      <c r="L267" s="3" t="str">
        <f t="shared" si="133"/>
        <v/>
      </c>
      <c r="M267" s="3" t="str">
        <f t="shared" si="134"/>
        <v/>
      </c>
      <c r="N267" s="3" t="str">
        <f t="shared" si="138"/>
        <v/>
      </c>
      <c r="O267" s="3" t="str">
        <f t="shared" si="139"/>
        <v/>
      </c>
      <c r="P267" s="4" t="str">
        <f t="shared" si="140"/>
        <v/>
      </c>
      <c r="Q267" s="4" t="str">
        <f t="shared" si="141"/>
        <v/>
      </c>
      <c r="R267" s="4" t="str">
        <f t="shared" si="142"/>
        <v/>
      </c>
      <c r="S267" s="4" t="str">
        <f t="shared" si="143"/>
        <v/>
      </c>
      <c r="T267" s="5" t="str">
        <f t="shared" si="144"/>
        <v/>
      </c>
      <c r="U267" s="5" t="str">
        <f t="shared" si="145"/>
        <v/>
      </c>
      <c r="V267" s="5" t="str">
        <f t="shared" si="146"/>
        <v/>
      </c>
      <c r="W267" s="5" t="str">
        <f t="shared" si="147"/>
        <v/>
      </c>
      <c r="X267" s="6">
        <f t="shared" si="148"/>
        <v>493</v>
      </c>
      <c r="Y267" s="6">
        <f t="shared" si="149"/>
        <v>8.15</v>
      </c>
      <c r="Z267" s="6">
        <f t="shared" si="150"/>
        <v>19</v>
      </c>
      <c r="AA267" s="6" t="str">
        <f t="shared" si="151"/>
        <v>NS</v>
      </c>
      <c r="AB267" s="7" t="str">
        <f t="shared" si="152"/>
        <v/>
      </c>
      <c r="AC267" s="7" t="str">
        <f t="shared" si="153"/>
        <v/>
      </c>
      <c r="AD267" s="7" t="str">
        <f t="shared" si="154"/>
        <v/>
      </c>
      <c r="AE267" s="7" t="str">
        <f t="shared" si="155"/>
        <v/>
      </c>
      <c r="AF267" s="48" t="str">
        <f t="shared" si="130"/>
        <v/>
      </c>
      <c r="AG267" s="48" t="str">
        <f t="shared" si="156"/>
        <v/>
      </c>
      <c r="AH267" s="48" t="str">
        <f t="shared" si="157"/>
        <v/>
      </c>
      <c r="AI267" s="48" t="str">
        <f t="shared" si="158"/>
        <v/>
      </c>
      <c r="AJ267" s="49" t="str">
        <f t="shared" si="131"/>
        <v/>
      </c>
      <c r="AK267" s="49" t="str">
        <f t="shared" si="159"/>
        <v/>
      </c>
      <c r="AL267" s="49" t="str">
        <f t="shared" si="160"/>
        <v/>
      </c>
      <c r="AM267" s="49" t="str">
        <f t="shared" si="161"/>
        <v/>
      </c>
      <c r="BB267" s="8"/>
      <c r="BC267" s="8"/>
      <c r="BD267" s="8"/>
    </row>
    <row r="268" spans="1:56" ht="12.75" thickBot="1" x14ac:dyDescent="0.25">
      <c r="A268" s="82">
        <v>38118</v>
      </c>
      <c r="B268" s="81" t="s">
        <v>18</v>
      </c>
      <c r="C268" s="81" t="s">
        <v>19</v>
      </c>
      <c r="D268" s="81">
        <v>658</v>
      </c>
      <c r="E268" s="81">
        <v>10.3</v>
      </c>
      <c r="F268" s="81">
        <v>16.3</v>
      </c>
      <c r="G268" s="81">
        <v>213.5</v>
      </c>
      <c r="H268" s="67">
        <f t="shared" si="135"/>
        <v>1</v>
      </c>
      <c r="I268" s="67">
        <f t="shared" si="136"/>
        <v>5</v>
      </c>
      <c r="J268" s="67">
        <f t="shared" si="137"/>
        <v>2004</v>
      </c>
      <c r="K268" s="2" t="str">
        <f t="shared" si="132"/>
        <v>Spring</v>
      </c>
      <c r="L268" s="3" t="str">
        <f t="shared" si="133"/>
        <v/>
      </c>
      <c r="M268" s="3" t="str">
        <f t="shared" si="134"/>
        <v/>
      </c>
      <c r="N268" s="3" t="str">
        <f t="shared" si="138"/>
        <v/>
      </c>
      <c r="O268" s="3" t="str">
        <f t="shared" si="139"/>
        <v/>
      </c>
      <c r="P268" s="4" t="str">
        <f t="shared" si="140"/>
        <v/>
      </c>
      <c r="Q268" s="4" t="str">
        <f t="shared" si="141"/>
        <v/>
      </c>
      <c r="R268" s="4" t="str">
        <f t="shared" si="142"/>
        <v/>
      </c>
      <c r="S268" s="4" t="str">
        <f t="shared" si="143"/>
        <v/>
      </c>
      <c r="T268" s="5" t="str">
        <f t="shared" si="144"/>
        <v/>
      </c>
      <c r="U268" s="5" t="str">
        <f t="shared" si="145"/>
        <v/>
      </c>
      <c r="V268" s="5" t="str">
        <f t="shared" si="146"/>
        <v/>
      </c>
      <c r="W268" s="5" t="str">
        <f t="shared" si="147"/>
        <v/>
      </c>
      <c r="X268" s="6">
        <f t="shared" si="148"/>
        <v>658</v>
      </c>
      <c r="Y268" s="6">
        <f t="shared" si="149"/>
        <v>10.3</v>
      </c>
      <c r="Z268" s="6">
        <f t="shared" si="150"/>
        <v>16.3</v>
      </c>
      <c r="AA268" s="6">
        <f t="shared" si="151"/>
        <v>213.5</v>
      </c>
      <c r="AB268" s="7" t="str">
        <f t="shared" si="152"/>
        <v/>
      </c>
      <c r="AC268" s="7" t="str">
        <f t="shared" si="153"/>
        <v/>
      </c>
      <c r="AD268" s="7" t="str">
        <f t="shared" si="154"/>
        <v/>
      </c>
      <c r="AE268" s="7" t="str">
        <f t="shared" si="155"/>
        <v/>
      </c>
      <c r="AF268" s="48" t="str">
        <f t="shared" si="130"/>
        <v/>
      </c>
      <c r="AG268" s="48" t="str">
        <f t="shared" si="156"/>
        <v/>
      </c>
      <c r="AH268" s="48" t="str">
        <f t="shared" si="157"/>
        <v/>
      </c>
      <c r="AI268" s="48" t="str">
        <f t="shared" si="158"/>
        <v/>
      </c>
      <c r="AJ268" s="49" t="str">
        <f t="shared" si="131"/>
        <v/>
      </c>
      <c r="AK268" s="49" t="str">
        <f t="shared" si="159"/>
        <v/>
      </c>
      <c r="AL268" s="49" t="str">
        <f t="shared" si="160"/>
        <v/>
      </c>
      <c r="AM268" s="49" t="str">
        <f t="shared" si="161"/>
        <v/>
      </c>
      <c r="BB268" s="8"/>
      <c r="BC268" s="8"/>
      <c r="BD268" s="8"/>
    </row>
    <row r="269" spans="1:56" ht="12.75" thickBot="1" x14ac:dyDescent="0.25">
      <c r="A269" s="82">
        <v>37915</v>
      </c>
      <c r="B269" s="81" t="s">
        <v>18</v>
      </c>
      <c r="C269" s="81" t="s">
        <v>19</v>
      </c>
      <c r="D269" s="81" t="s">
        <v>24</v>
      </c>
      <c r="E269" s="81" t="s">
        <v>24</v>
      </c>
      <c r="F269" s="81" t="s">
        <v>24</v>
      </c>
      <c r="G269" s="81" t="s">
        <v>24</v>
      </c>
      <c r="H269" s="67">
        <f t="shared" si="135"/>
        <v>1</v>
      </c>
      <c r="I269" s="67">
        <f t="shared" si="136"/>
        <v>10</v>
      </c>
      <c r="J269" s="67">
        <f t="shared" si="137"/>
        <v>2003</v>
      </c>
      <c r="K269" s="2" t="str">
        <f t="shared" si="132"/>
        <v>Fall</v>
      </c>
      <c r="L269" s="3" t="str">
        <f t="shared" si="133"/>
        <v/>
      </c>
      <c r="M269" s="3" t="str">
        <f t="shared" si="134"/>
        <v/>
      </c>
      <c r="N269" s="3" t="str">
        <f t="shared" si="138"/>
        <v/>
      </c>
      <c r="O269" s="3" t="str">
        <f t="shared" si="139"/>
        <v/>
      </c>
      <c r="P269" s="4" t="str">
        <f t="shared" si="140"/>
        <v/>
      </c>
      <c r="Q269" s="4" t="str">
        <f t="shared" si="141"/>
        <v/>
      </c>
      <c r="R269" s="4" t="str">
        <f t="shared" si="142"/>
        <v/>
      </c>
      <c r="S269" s="4" t="str">
        <f t="shared" si="143"/>
        <v/>
      </c>
      <c r="T269" s="5" t="str">
        <f t="shared" si="144"/>
        <v/>
      </c>
      <c r="U269" s="5" t="str">
        <f t="shared" si="145"/>
        <v/>
      </c>
      <c r="V269" s="5" t="str">
        <f t="shared" si="146"/>
        <v/>
      </c>
      <c r="W269" s="5" t="str">
        <f t="shared" si="147"/>
        <v/>
      </c>
      <c r="X269" s="6" t="str">
        <f t="shared" si="148"/>
        <v>NS</v>
      </c>
      <c r="Y269" s="6" t="str">
        <f t="shared" si="149"/>
        <v>NS</v>
      </c>
      <c r="Z269" s="6" t="str">
        <f t="shared" si="150"/>
        <v>NS</v>
      </c>
      <c r="AA269" s="6" t="str">
        <f t="shared" si="151"/>
        <v>NS</v>
      </c>
      <c r="AB269" s="7" t="str">
        <f t="shared" si="152"/>
        <v/>
      </c>
      <c r="AC269" s="7" t="str">
        <f t="shared" si="153"/>
        <v/>
      </c>
      <c r="AD269" s="7" t="str">
        <f t="shared" si="154"/>
        <v/>
      </c>
      <c r="AE269" s="7" t="str">
        <f t="shared" si="155"/>
        <v/>
      </c>
      <c r="AF269" s="48" t="str">
        <f t="shared" si="130"/>
        <v/>
      </c>
      <c r="AG269" s="48" t="str">
        <f t="shared" si="156"/>
        <v/>
      </c>
      <c r="AH269" s="48" t="str">
        <f t="shared" si="157"/>
        <v/>
      </c>
      <c r="AI269" s="48" t="str">
        <f t="shared" si="158"/>
        <v/>
      </c>
      <c r="AJ269" s="49" t="str">
        <f t="shared" si="131"/>
        <v/>
      </c>
      <c r="AK269" s="49" t="str">
        <f t="shared" si="159"/>
        <v/>
      </c>
      <c r="AL269" s="49" t="str">
        <f t="shared" si="160"/>
        <v/>
      </c>
      <c r="AM269" s="49" t="str">
        <f t="shared" si="161"/>
        <v/>
      </c>
      <c r="BB269" s="8"/>
      <c r="BC269" s="8"/>
      <c r="BD269" s="8"/>
    </row>
    <row r="270" spans="1:56" ht="12.75" thickBot="1" x14ac:dyDescent="0.25">
      <c r="A270" s="82">
        <v>37901</v>
      </c>
      <c r="B270" s="81" t="s">
        <v>18</v>
      </c>
      <c r="C270" s="81" t="s">
        <v>19</v>
      </c>
      <c r="D270" s="81">
        <v>930</v>
      </c>
      <c r="E270" s="81">
        <v>12.11</v>
      </c>
      <c r="F270" s="81">
        <v>11</v>
      </c>
      <c r="G270" s="81">
        <v>10.3</v>
      </c>
      <c r="H270" s="67">
        <f t="shared" si="135"/>
        <v>1</v>
      </c>
      <c r="I270" s="67">
        <f t="shared" si="136"/>
        <v>10</v>
      </c>
      <c r="J270" s="67">
        <f t="shared" si="137"/>
        <v>2003</v>
      </c>
      <c r="K270" s="2" t="str">
        <f t="shared" si="132"/>
        <v>Fall</v>
      </c>
      <c r="L270" s="3" t="str">
        <f t="shared" si="133"/>
        <v/>
      </c>
      <c r="M270" s="3" t="str">
        <f t="shared" si="134"/>
        <v/>
      </c>
      <c r="N270" s="3" t="str">
        <f t="shared" si="138"/>
        <v/>
      </c>
      <c r="O270" s="3" t="str">
        <f t="shared" si="139"/>
        <v/>
      </c>
      <c r="P270" s="4" t="str">
        <f t="shared" si="140"/>
        <v/>
      </c>
      <c r="Q270" s="4" t="str">
        <f t="shared" si="141"/>
        <v/>
      </c>
      <c r="R270" s="4" t="str">
        <f t="shared" si="142"/>
        <v/>
      </c>
      <c r="S270" s="4" t="str">
        <f t="shared" si="143"/>
        <v/>
      </c>
      <c r="T270" s="5" t="str">
        <f t="shared" si="144"/>
        <v/>
      </c>
      <c r="U270" s="5" t="str">
        <f t="shared" si="145"/>
        <v/>
      </c>
      <c r="V270" s="5" t="str">
        <f t="shared" si="146"/>
        <v/>
      </c>
      <c r="W270" s="5" t="str">
        <f t="shared" si="147"/>
        <v/>
      </c>
      <c r="X270" s="6">
        <f t="shared" si="148"/>
        <v>930</v>
      </c>
      <c r="Y270" s="6">
        <f t="shared" si="149"/>
        <v>12.11</v>
      </c>
      <c r="Z270" s="6">
        <f t="shared" si="150"/>
        <v>11</v>
      </c>
      <c r="AA270" s="6">
        <f t="shared" si="151"/>
        <v>10.3</v>
      </c>
      <c r="AB270" s="7" t="str">
        <f t="shared" si="152"/>
        <v/>
      </c>
      <c r="AC270" s="7" t="str">
        <f t="shared" si="153"/>
        <v/>
      </c>
      <c r="AD270" s="7" t="str">
        <f t="shared" si="154"/>
        <v/>
      </c>
      <c r="AE270" s="7" t="str">
        <f t="shared" si="155"/>
        <v/>
      </c>
      <c r="AF270" s="48" t="str">
        <f t="shared" si="130"/>
        <v/>
      </c>
      <c r="AG270" s="48" t="str">
        <f t="shared" si="156"/>
        <v/>
      </c>
      <c r="AH270" s="48" t="str">
        <f t="shared" si="157"/>
        <v/>
      </c>
      <c r="AI270" s="48" t="str">
        <f t="shared" si="158"/>
        <v/>
      </c>
      <c r="AJ270" s="49" t="str">
        <f t="shared" si="131"/>
        <v/>
      </c>
      <c r="AK270" s="49" t="str">
        <f t="shared" si="159"/>
        <v/>
      </c>
      <c r="AL270" s="49" t="str">
        <f t="shared" si="160"/>
        <v/>
      </c>
      <c r="AM270" s="49" t="str">
        <f t="shared" si="161"/>
        <v/>
      </c>
      <c r="BB270" s="8"/>
      <c r="BC270" s="8"/>
      <c r="BD270" s="8"/>
    </row>
    <row r="271" spans="1:56" ht="12.75" thickBot="1" x14ac:dyDescent="0.25">
      <c r="A271" s="82">
        <v>42284</v>
      </c>
      <c r="B271" s="81" t="s">
        <v>20</v>
      </c>
      <c r="C271" s="81" t="s">
        <v>19</v>
      </c>
      <c r="D271" s="81" t="s">
        <v>77</v>
      </c>
      <c r="E271" s="81">
        <v>4.46</v>
      </c>
      <c r="F271" s="81">
        <v>14.1</v>
      </c>
      <c r="G271" s="81">
        <v>3.21</v>
      </c>
      <c r="H271" s="67">
        <f t="shared" si="135"/>
        <v>2</v>
      </c>
      <c r="I271" s="67">
        <f t="shared" si="136"/>
        <v>10</v>
      </c>
      <c r="J271" s="67">
        <f t="shared" si="137"/>
        <v>2015</v>
      </c>
      <c r="K271" s="2" t="str">
        <f t="shared" si="132"/>
        <v>Fall</v>
      </c>
      <c r="L271" s="3" t="str">
        <f t="shared" si="133"/>
        <v/>
      </c>
      <c r="M271" s="3" t="str">
        <f t="shared" si="134"/>
        <v/>
      </c>
      <c r="N271" s="3" t="str">
        <f t="shared" si="138"/>
        <v/>
      </c>
      <c r="O271" s="3" t="str">
        <f t="shared" si="139"/>
        <v/>
      </c>
      <c r="P271" s="4" t="str">
        <f t="shared" si="140"/>
        <v/>
      </c>
      <c r="Q271" s="4" t="str">
        <f t="shared" si="141"/>
        <v/>
      </c>
      <c r="R271" s="4" t="str">
        <f t="shared" si="142"/>
        <v/>
      </c>
      <c r="S271" s="4" t="str">
        <f t="shared" si="143"/>
        <v/>
      </c>
      <c r="T271" s="5" t="str">
        <f t="shared" si="144"/>
        <v/>
      </c>
      <c r="U271" s="5" t="str">
        <f t="shared" si="145"/>
        <v/>
      </c>
      <c r="V271" s="5" t="str">
        <f t="shared" si="146"/>
        <v/>
      </c>
      <c r="W271" s="5" t="str">
        <f t="shared" si="147"/>
        <v/>
      </c>
      <c r="X271" s="6" t="str">
        <f t="shared" si="148"/>
        <v>AD</v>
      </c>
      <c r="Y271" s="6">
        <f t="shared" si="149"/>
        <v>4.46</v>
      </c>
      <c r="Z271" s="6">
        <f t="shared" si="150"/>
        <v>14.1</v>
      </c>
      <c r="AA271" s="6">
        <f t="shared" si="151"/>
        <v>3.21</v>
      </c>
      <c r="AB271" s="7" t="str">
        <f t="shared" si="152"/>
        <v/>
      </c>
      <c r="AC271" s="7" t="str">
        <f t="shared" si="153"/>
        <v/>
      </c>
      <c r="AD271" s="7" t="str">
        <f t="shared" si="154"/>
        <v/>
      </c>
      <c r="AE271" s="7" t="str">
        <f t="shared" si="155"/>
        <v/>
      </c>
      <c r="AF271" s="48" t="str">
        <f t="shared" si="130"/>
        <v/>
      </c>
      <c r="AG271" s="48" t="str">
        <f t="shared" si="156"/>
        <v/>
      </c>
      <c r="AH271" s="48" t="str">
        <f t="shared" si="157"/>
        <v/>
      </c>
      <c r="AI271" s="48" t="str">
        <f t="shared" si="158"/>
        <v/>
      </c>
      <c r="AJ271" s="49" t="str">
        <f t="shared" si="131"/>
        <v/>
      </c>
      <c r="AK271" s="49" t="str">
        <f t="shared" si="159"/>
        <v/>
      </c>
      <c r="AL271" s="49" t="str">
        <f t="shared" si="160"/>
        <v/>
      </c>
      <c r="AM271" s="49" t="str">
        <f t="shared" si="161"/>
        <v/>
      </c>
      <c r="BB271" s="8"/>
      <c r="BC271" s="8"/>
      <c r="BD271" s="8"/>
    </row>
    <row r="272" spans="1:56" ht="12.75" thickBot="1" x14ac:dyDescent="0.25">
      <c r="A272" s="82">
        <v>42207</v>
      </c>
      <c r="B272" s="81" t="s">
        <v>20</v>
      </c>
      <c r="C272" s="81" t="s">
        <v>19</v>
      </c>
      <c r="D272" s="81">
        <v>833</v>
      </c>
      <c r="E272" s="81" t="s">
        <v>77</v>
      </c>
      <c r="F272" s="81">
        <v>22.7</v>
      </c>
      <c r="G272" s="81">
        <v>9.2200000000000006</v>
      </c>
      <c r="H272" s="67">
        <f t="shared" si="135"/>
        <v>2</v>
      </c>
      <c r="I272" s="67">
        <f t="shared" si="136"/>
        <v>7</v>
      </c>
      <c r="J272" s="67">
        <f t="shared" si="137"/>
        <v>2015</v>
      </c>
      <c r="K272" s="2" t="str">
        <f t="shared" si="132"/>
        <v>Summer</v>
      </c>
      <c r="L272" s="3" t="str">
        <f t="shared" si="133"/>
        <v/>
      </c>
      <c r="M272" s="3" t="str">
        <f t="shared" si="134"/>
        <v/>
      </c>
      <c r="N272" s="3" t="str">
        <f t="shared" si="138"/>
        <v/>
      </c>
      <c r="O272" s="3" t="str">
        <f t="shared" si="139"/>
        <v/>
      </c>
      <c r="P272" s="4" t="str">
        <f t="shared" si="140"/>
        <v/>
      </c>
      <c r="Q272" s="4" t="str">
        <f t="shared" si="141"/>
        <v/>
      </c>
      <c r="R272" s="4" t="str">
        <f t="shared" si="142"/>
        <v/>
      </c>
      <c r="S272" s="4" t="str">
        <f t="shared" si="143"/>
        <v/>
      </c>
      <c r="T272" s="5" t="str">
        <f t="shared" si="144"/>
        <v/>
      </c>
      <c r="U272" s="5" t="str">
        <f t="shared" si="145"/>
        <v/>
      </c>
      <c r="V272" s="5" t="str">
        <f t="shared" si="146"/>
        <v/>
      </c>
      <c r="W272" s="5" t="str">
        <f t="shared" si="147"/>
        <v/>
      </c>
      <c r="X272" s="6">
        <f t="shared" si="148"/>
        <v>833</v>
      </c>
      <c r="Y272" s="6" t="str">
        <f t="shared" si="149"/>
        <v>AD</v>
      </c>
      <c r="Z272" s="6">
        <f t="shared" si="150"/>
        <v>22.7</v>
      </c>
      <c r="AA272" s="6">
        <f t="shared" si="151"/>
        <v>9.2200000000000006</v>
      </c>
      <c r="AB272" s="7" t="str">
        <f t="shared" si="152"/>
        <v/>
      </c>
      <c r="AC272" s="7" t="str">
        <f t="shared" si="153"/>
        <v/>
      </c>
      <c r="AD272" s="7" t="str">
        <f t="shared" si="154"/>
        <v/>
      </c>
      <c r="AE272" s="7" t="str">
        <f t="shared" si="155"/>
        <v/>
      </c>
      <c r="AF272" s="48" t="str">
        <f t="shared" ref="AF272:AF326" si="162">IF($C272="Dutchman Creek",IF(LEFT($D272,1)="&lt;",VALUE(MID($D272,2,4)),IF(LEFT($D272,1)="&gt;",VALUE(MID($D272,2,4)),$D272)),"")</f>
        <v/>
      </c>
      <c r="AG272" s="48" t="str">
        <f t="shared" si="156"/>
        <v/>
      </c>
      <c r="AH272" s="48" t="str">
        <f t="shared" si="157"/>
        <v/>
      </c>
      <c r="AI272" s="48" t="str">
        <f t="shared" si="158"/>
        <v/>
      </c>
      <c r="AJ272" s="49" t="str">
        <f t="shared" ref="AJ272:AJ326" si="163">IF($C272="Trout Creek",IF(LEFT($D272,1)="&lt;",VALUE(MID($D272,2,4)),IF(LEFT($D272,1)="&gt;",VALUE(MID($D272,2,4)),$D272)),"")</f>
        <v/>
      </c>
      <c r="AK272" s="49" t="str">
        <f t="shared" si="159"/>
        <v/>
      </c>
      <c r="AL272" s="49" t="str">
        <f t="shared" si="160"/>
        <v/>
      </c>
      <c r="AM272" s="49" t="str">
        <f t="shared" si="161"/>
        <v/>
      </c>
      <c r="BB272" s="8"/>
      <c r="BC272" s="8"/>
      <c r="BD272" s="8"/>
    </row>
    <row r="273" spans="1:56" ht="12.75" thickBot="1" x14ac:dyDescent="0.25">
      <c r="A273" s="82">
        <v>42129</v>
      </c>
      <c r="B273" s="81" t="s">
        <v>20</v>
      </c>
      <c r="C273" s="81" t="s">
        <v>19</v>
      </c>
      <c r="D273" s="81">
        <v>878</v>
      </c>
      <c r="E273" s="81">
        <v>10.5</v>
      </c>
      <c r="F273" s="81">
        <v>19</v>
      </c>
      <c r="G273" s="81" t="s">
        <v>24</v>
      </c>
      <c r="H273" s="67">
        <f t="shared" si="135"/>
        <v>2</v>
      </c>
      <c r="I273" s="67">
        <f t="shared" si="136"/>
        <v>5</v>
      </c>
      <c r="J273" s="67">
        <f t="shared" si="137"/>
        <v>2015</v>
      </c>
      <c r="K273" s="2" t="str">
        <f t="shared" si="132"/>
        <v>Spring</v>
      </c>
      <c r="L273" s="3" t="str">
        <f t="shared" si="133"/>
        <v/>
      </c>
      <c r="M273" s="3" t="str">
        <f t="shared" si="134"/>
        <v/>
      </c>
      <c r="N273" s="3" t="str">
        <f t="shared" si="138"/>
        <v/>
      </c>
      <c r="O273" s="3" t="str">
        <f t="shared" si="139"/>
        <v/>
      </c>
      <c r="P273" s="4" t="str">
        <f t="shared" si="140"/>
        <v/>
      </c>
      <c r="Q273" s="4" t="str">
        <f t="shared" si="141"/>
        <v/>
      </c>
      <c r="R273" s="4" t="str">
        <f t="shared" si="142"/>
        <v/>
      </c>
      <c r="S273" s="4" t="str">
        <f t="shared" si="143"/>
        <v/>
      </c>
      <c r="T273" s="5" t="str">
        <f t="shared" si="144"/>
        <v/>
      </c>
      <c r="U273" s="5" t="str">
        <f t="shared" si="145"/>
        <v/>
      </c>
      <c r="V273" s="5" t="str">
        <f t="shared" si="146"/>
        <v/>
      </c>
      <c r="W273" s="5" t="str">
        <f t="shared" si="147"/>
        <v/>
      </c>
      <c r="X273" s="6">
        <f t="shared" si="148"/>
        <v>878</v>
      </c>
      <c r="Y273" s="6">
        <f t="shared" si="149"/>
        <v>10.5</v>
      </c>
      <c r="Z273" s="6">
        <f t="shared" si="150"/>
        <v>19</v>
      </c>
      <c r="AA273" s="6" t="str">
        <f t="shared" si="151"/>
        <v>NS</v>
      </c>
      <c r="AB273" s="7" t="str">
        <f t="shared" si="152"/>
        <v/>
      </c>
      <c r="AC273" s="7" t="str">
        <f t="shared" si="153"/>
        <v/>
      </c>
      <c r="AD273" s="7" t="str">
        <f t="shared" si="154"/>
        <v/>
      </c>
      <c r="AE273" s="7" t="str">
        <f t="shared" si="155"/>
        <v/>
      </c>
      <c r="AF273" s="48" t="str">
        <f t="shared" si="162"/>
        <v/>
      </c>
      <c r="AG273" s="48" t="str">
        <f t="shared" si="156"/>
        <v/>
      </c>
      <c r="AH273" s="48" t="str">
        <f t="shared" si="157"/>
        <v/>
      </c>
      <c r="AI273" s="48" t="str">
        <f t="shared" si="158"/>
        <v/>
      </c>
      <c r="AJ273" s="49" t="str">
        <f t="shared" si="163"/>
        <v/>
      </c>
      <c r="AK273" s="49" t="str">
        <f t="shared" si="159"/>
        <v/>
      </c>
      <c r="AL273" s="49" t="str">
        <f t="shared" si="160"/>
        <v/>
      </c>
      <c r="AM273" s="49" t="str">
        <f t="shared" si="161"/>
        <v/>
      </c>
      <c r="BB273" s="8"/>
      <c r="BC273" s="8"/>
      <c r="BD273" s="8"/>
    </row>
    <row r="274" spans="1:56" ht="12.75" thickBot="1" x14ac:dyDescent="0.25">
      <c r="A274" s="82">
        <v>41919</v>
      </c>
      <c r="B274" s="81" t="s">
        <v>20</v>
      </c>
      <c r="C274" s="81" t="s">
        <v>19</v>
      </c>
      <c r="D274" s="81">
        <v>857</v>
      </c>
      <c r="E274" s="81">
        <v>9.89</v>
      </c>
      <c r="F274" s="81">
        <v>12</v>
      </c>
      <c r="G274" s="81">
        <v>1</v>
      </c>
      <c r="H274" s="67">
        <f t="shared" si="135"/>
        <v>2</v>
      </c>
      <c r="I274" s="67">
        <f t="shared" si="136"/>
        <v>10</v>
      </c>
      <c r="J274" s="67">
        <f t="shared" si="137"/>
        <v>2014</v>
      </c>
      <c r="K274" s="2" t="str">
        <f t="shared" si="132"/>
        <v>Fall</v>
      </c>
      <c r="L274" s="3" t="str">
        <f t="shared" si="133"/>
        <v/>
      </c>
      <c r="M274" s="3" t="str">
        <f t="shared" si="134"/>
        <v/>
      </c>
      <c r="N274" s="3" t="str">
        <f t="shared" si="138"/>
        <v/>
      </c>
      <c r="O274" s="3" t="str">
        <f t="shared" si="139"/>
        <v/>
      </c>
      <c r="P274" s="4" t="str">
        <f t="shared" si="140"/>
        <v/>
      </c>
      <c r="Q274" s="4" t="str">
        <f t="shared" si="141"/>
        <v/>
      </c>
      <c r="R274" s="4" t="str">
        <f t="shared" si="142"/>
        <v/>
      </c>
      <c r="S274" s="4" t="str">
        <f t="shared" si="143"/>
        <v/>
      </c>
      <c r="T274" s="5" t="str">
        <f t="shared" si="144"/>
        <v/>
      </c>
      <c r="U274" s="5" t="str">
        <f t="shared" si="145"/>
        <v/>
      </c>
      <c r="V274" s="5" t="str">
        <f t="shared" si="146"/>
        <v/>
      </c>
      <c r="W274" s="5" t="str">
        <f t="shared" si="147"/>
        <v/>
      </c>
      <c r="X274" s="6">
        <f t="shared" si="148"/>
        <v>857</v>
      </c>
      <c r="Y274" s="6">
        <f t="shared" si="149"/>
        <v>9.89</v>
      </c>
      <c r="Z274" s="6">
        <f t="shared" si="150"/>
        <v>12</v>
      </c>
      <c r="AA274" s="6">
        <f t="shared" si="151"/>
        <v>1</v>
      </c>
      <c r="AB274" s="7" t="str">
        <f t="shared" si="152"/>
        <v/>
      </c>
      <c r="AC274" s="7" t="str">
        <f t="shared" si="153"/>
        <v/>
      </c>
      <c r="AD274" s="7" t="str">
        <f t="shared" si="154"/>
        <v/>
      </c>
      <c r="AE274" s="7" t="str">
        <f t="shared" si="155"/>
        <v/>
      </c>
      <c r="AF274" s="48" t="str">
        <f t="shared" si="162"/>
        <v/>
      </c>
      <c r="AG274" s="48" t="str">
        <f t="shared" si="156"/>
        <v/>
      </c>
      <c r="AH274" s="48" t="str">
        <f t="shared" si="157"/>
        <v/>
      </c>
      <c r="AI274" s="48" t="str">
        <f t="shared" si="158"/>
        <v/>
      </c>
      <c r="AJ274" s="49" t="str">
        <f t="shared" si="163"/>
        <v/>
      </c>
      <c r="AK274" s="49" t="str">
        <f t="shared" si="159"/>
        <v/>
      </c>
      <c r="AL274" s="49" t="str">
        <f t="shared" si="160"/>
        <v/>
      </c>
      <c r="AM274" s="49" t="str">
        <f t="shared" si="161"/>
        <v/>
      </c>
      <c r="BB274" s="8"/>
      <c r="BC274" s="8"/>
      <c r="BD274" s="8"/>
    </row>
    <row r="275" spans="1:56" ht="12.75" thickBot="1" x14ac:dyDescent="0.25">
      <c r="A275" s="82">
        <v>41842</v>
      </c>
      <c r="B275" s="81" t="s">
        <v>20</v>
      </c>
      <c r="C275" s="81" t="s">
        <v>19</v>
      </c>
      <c r="D275" s="81">
        <v>933</v>
      </c>
      <c r="E275" s="81">
        <v>10.77</v>
      </c>
      <c r="F275" s="81">
        <v>24.2</v>
      </c>
      <c r="G275" s="81">
        <v>33.9</v>
      </c>
      <c r="H275" s="67">
        <f t="shared" si="135"/>
        <v>2</v>
      </c>
      <c r="I275" s="67">
        <f t="shared" si="136"/>
        <v>7</v>
      </c>
      <c r="J275" s="67">
        <f t="shared" si="137"/>
        <v>2014</v>
      </c>
      <c r="K275" s="2" t="str">
        <f t="shared" si="132"/>
        <v>Summer</v>
      </c>
      <c r="L275" s="3" t="str">
        <f t="shared" si="133"/>
        <v/>
      </c>
      <c r="M275" s="3" t="str">
        <f t="shared" si="134"/>
        <v/>
      </c>
      <c r="N275" s="3" t="str">
        <f t="shared" si="138"/>
        <v/>
      </c>
      <c r="O275" s="3" t="str">
        <f t="shared" si="139"/>
        <v/>
      </c>
      <c r="P275" s="4" t="str">
        <f t="shared" si="140"/>
        <v/>
      </c>
      <c r="Q275" s="4" t="str">
        <f t="shared" si="141"/>
        <v/>
      </c>
      <c r="R275" s="4" t="str">
        <f t="shared" si="142"/>
        <v/>
      </c>
      <c r="S275" s="4" t="str">
        <f t="shared" si="143"/>
        <v/>
      </c>
      <c r="T275" s="5" t="str">
        <f t="shared" si="144"/>
        <v/>
      </c>
      <c r="U275" s="5" t="str">
        <f t="shared" si="145"/>
        <v/>
      </c>
      <c r="V275" s="5" t="str">
        <f t="shared" si="146"/>
        <v/>
      </c>
      <c r="W275" s="5" t="str">
        <f t="shared" si="147"/>
        <v/>
      </c>
      <c r="X275" s="6">
        <f t="shared" si="148"/>
        <v>933</v>
      </c>
      <c r="Y275" s="6">
        <f t="shared" si="149"/>
        <v>10.77</v>
      </c>
      <c r="Z275" s="6">
        <f t="shared" si="150"/>
        <v>24.2</v>
      </c>
      <c r="AA275" s="6">
        <f t="shared" si="151"/>
        <v>33.9</v>
      </c>
      <c r="AB275" s="7" t="str">
        <f t="shared" si="152"/>
        <v/>
      </c>
      <c r="AC275" s="7" t="str">
        <f t="shared" si="153"/>
        <v/>
      </c>
      <c r="AD275" s="7" t="str">
        <f t="shared" si="154"/>
        <v/>
      </c>
      <c r="AE275" s="7" t="str">
        <f t="shared" si="155"/>
        <v/>
      </c>
      <c r="AF275" s="48" t="str">
        <f t="shared" si="162"/>
        <v/>
      </c>
      <c r="AG275" s="48" t="str">
        <f t="shared" si="156"/>
        <v/>
      </c>
      <c r="AH275" s="48" t="str">
        <f t="shared" si="157"/>
        <v/>
      </c>
      <c r="AI275" s="48" t="str">
        <f t="shared" si="158"/>
        <v/>
      </c>
      <c r="AJ275" s="49" t="str">
        <f t="shared" si="163"/>
        <v/>
      </c>
      <c r="AK275" s="49" t="str">
        <f t="shared" si="159"/>
        <v/>
      </c>
      <c r="AL275" s="49" t="str">
        <f t="shared" si="160"/>
        <v/>
      </c>
      <c r="AM275" s="49" t="str">
        <f t="shared" si="161"/>
        <v/>
      </c>
      <c r="BB275" s="8"/>
      <c r="BC275" s="8"/>
      <c r="BD275" s="8"/>
    </row>
    <row r="276" spans="1:56" ht="12.75" thickBot="1" x14ac:dyDescent="0.25">
      <c r="A276" s="82">
        <v>41765</v>
      </c>
      <c r="B276" s="81" t="s">
        <v>20</v>
      </c>
      <c r="C276" s="81" t="s">
        <v>19</v>
      </c>
      <c r="D276" s="81">
        <v>773</v>
      </c>
      <c r="E276" s="81">
        <v>13.44</v>
      </c>
      <c r="F276" s="81">
        <v>13.1</v>
      </c>
      <c r="G276" s="81" t="s">
        <v>24</v>
      </c>
      <c r="H276" s="67">
        <f t="shared" si="135"/>
        <v>2</v>
      </c>
      <c r="I276" s="67">
        <f t="shared" si="136"/>
        <v>5</v>
      </c>
      <c r="J276" s="67">
        <f t="shared" si="137"/>
        <v>2014</v>
      </c>
      <c r="K276" s="2" t="str">
        <f t="shared" si="132"/>
        <v>Spring</v>
      </c>
      <c r="L276" s="3" t="str">
        <f t="shared" si="133"/>
        <v/>
      </c>
      <c r="M276" s="3" t="str">
        <f t="shared" si="134"/>
        <v/>
      </c>
      <c r="N276" s="3" t="str">
        <f t="shared" si="138"/>
        <v/>
      </c>
      <c r="O276" s="3" t="str">
        <f t="shared" si="139"/>
        <v/>
      </c>
      <c r="P276" s="4" t="str">
        <f t="shared" si="140"/>
        <v/>
      </c>
      <c r="Q276" s="4" t="str">
        <f t="shared" si="141"/>
        <v/>
      </c>
      <c r="R276" s="4" t="str">
        <f t="shared" si="142"/>
        <v/>
      </c>
      <c r="S276" s="4" t="str">
        <f t="shared" si="143"/>
        <v/>
      </c>
      <c r="T276" s="5" t="str">
        <f t="shared" si="144"/>
        <v/>
      </c>
      <c r="U276" s="5" t="str">
        <f t="shared" si="145"/>
        <v/>
      </c>
      <c r="V276" s="5" t="str">
        <f t="shared" si="146"/>
        <v/>
      </c>
      <c r="W276" s="5" t="str">
        <f t="shared" si="147"/>
        <v/>
      </c>
      <c r="X276" s="6">
        <f t="shared" si="148"/>
        <v>773</v>
      </c>
      <c r="Y276" s="6">
        <f t="shared" si="149"/>
        <v>13.44</v>
      </c>
      <c r="Z276" s="6">
        <f t="shared" si="150"/>
        <v>13.1</v>
      </c>
      <c r="AA276" s="6" t="str">
        <f t="shared" si="151"/>
        <v>NS</v>
      </c>
      <c r="AB276" s="7" t="str">
        <f t="shared" si="152"/>
        <v/>
      </c>
      <c r="AC276" s="7" t="str">
        <f t="shared" si="153"/>
        <v/>
      </c>
      <c r="AD276" s="7" t="str">
        <f t="shared" si="154"/>
        <v/>
      </c>
      <c r="AE276" s="7" t="str">
        <f t="shared" si="155"/>
        <v/>
      </c>
      <c r="AF276" s="48" t="str">
        <f t="shared" si="162"/>
        <v/>
      </c>
      <c r="AG276" s="48" t="str">
        <f t="shared" si="156"/>
        <v/>
      </c>
      <c r="AH276" s="48" t="str">
        <f t="shared" si="157"/>
        <v/>
      </c>
      <c r="AI276" s="48" t="str">
        <f t="shared" si="158"/>
        <v/>
      </c>
      <c r="AJ276" s="49" t="str">
        <f t="shared" si="163"/>
        <v/>
      </c>
      <c r="AK276" s="49" t="str">
        <f t="shared" si="159"/>
        <v/>
      </c>
      <c r="AL276" s="49" t="str">
        <f t="shared" si="160"/>
        <v/>
      </c>
      <c r="AM276" s="49" t="str">
        <f t="shared" si="161"/>
        <v/>
      </c>
      <c r="BB276" s="8"/>
      <c r="BC276" s="8"/>
      <c r="BD276" s="8"/>
    </row>
    <row r="277" spans="1:56" ht="12.75" thickBot="1" x14ac:dyDescent="0.25">
      <c r="A277" s="82">
        <v>41561</v>
      </c>
      <c r="B277" s="81" t="s">
        <v>20</v>
      </c>
      <c r="C277" s="81" t="s">
        <v>19</v>
      </c>
      <c r="D277" s="81">
        <v>916</v>
      </c>
      <c r="E277" s="81">
        <v>6.21</v>
      </c>
      <c r="F277" s="81">
        <v>13.5</v>
      </c>
      <c r="G277" s="81">
        <v>4.4000000000000004</v>
      </c>
      <c r="H277" s="67">
        <f t="shared" si="135"/>
        <v>2</v>
      </c>
      <c r="I277" s="67">
        <f t="shared" si="136"/>
        <v>10</v>
      </c>
      <c r="J277" s="67">
        <f t="shared" si="137"/>
        <v>2013</v>
      </c>
      <c r="K277" s="2" t="str">
        <f t="shared" si="132"/>
        <v>Fall</v>
      </c>
      <c r="L277" s="3" t="str">
        <f t="shared" si="133"/>
        <v/>
      </c>
      <c r="M277" s="3" t="str">
        <f t="shared" si="134"/>
        <v/>
      </c>
      <c r="N277" s="3" t="str">
        <f t="shared" si="138"/>
        <v/>
      </c>
      <c r="O277" s="3" t="str">
        <f t="shared" si="139"/>
        <v/>
      </c>
      <c r="P277" s="4" t="str">
        <f t="shared" si="140"/>
        <v/>
      </c>
      <c r="Q277" s="4" t="str">
        <f t="shared" si="141"/>
        <v/>
      </c>
      <c r="R277" s="4" t="str">
        <f t="shared" si="142"/>
        <v/>
      </c>
      <c r="S277" s="4" t="str">
        <f t="shared" si="143"/>
        <v/>
      </c>
      <c r="T277" s="5" t="str">
        <f t="shared" si="144"/>
        <v/>
      </c>
      <c r="U277" s="5" t="str">
        <f t="shared" si="145"/>
        <v/>
      </c>
      <c r="V277" s="5" t="str">
        <f t="shared" si="146"/>
        <v/>
      </c>
      <c r="W277" s="5" t="str">
        <f t="shared" si="147"/>
        <v/>
      </c>
      <c r="X277" s="6">
        <f t="shared" si="148"/>
        <v>916</v>
      </c>
      <c r="Y277" s="6">
        <f t="shared" si="149"/>
        <v>6.21</v>
      </c>
      <c r="Z277" s="6">
        <f t="shared" si="150"/>
        <v>13.5</v>
      </c>
      <c r="AA277" s="6">
        <f t="shared" si="151"/>
        <v>4.4000000000000004</v>
      </c>
      <c r="AB277" s="7" t="str">
        <f t="shared" si="152"/>
        <v/>
      </c>
      <c r="AC277" s="7" t="str">
        <f t="shared" si="153"/>
        <v/>
      </c>
      <c r="AD277" s="7" t="str">
        <f t="shared" si="154"/>
        <v/>
      </c>
      <c r="AE277" s="7" t="str">
        <f t="shared" si="155"/>
        <v/>
      </c>
      <c r="AF277" s="48" t="str">
        <f t="shared" si="162"/>
        <v/>
      </c>
      <c r="AG277" s="48" t="str">
        <f t="shared" si="156"/>
        <v/>
      </c>
      <c r="AH277" s="48" t="str">
        <f t="shared" si="157"/>
        <v/>
      </c>
      <c r="AI277" s="48" t="str">
        <f t="shared" si="158"/>
        <v/>
      </c>
      <c r="AJ277" s="49" t="str">
        <f t="shared" si="163"/>
        <v/>
      </c>
      <c r="AK277" s="49" t="str">
        <f t="shared" si="159"/>
        <v/>
      </c>
      <c r="AL277" s="49" t="str">
        <f t="shared" si="160"/>
        <v/>
      </c>
      <c r="AM277" s="49" t="str">
        <f t="shared" si="161"/>
        <v/>
      </c>
      <c r="BB277" s="8"/>
      <c r="BC277" s="8"/>
      <c r="BD277" s="8"/>
    </row>
    <row r="278" spans="1:56" ht="12.75" thickBot="1" x14ac:dyDescent="0.25">
      <c r="A278" s="82">
        <v>41479</v>
      </c>
      <c r="B278" s="81" t="s">
        <v>20</v>
      </c>
      <c r="C278" s="81" t="s">
        <v>19</v>
      </c>
      <c r="D278" s="81">
        <v>819</v>
      </c>
      <c r="E278" s="81">
        <v>12.8</v>
      </c>
      <c r="F278" s="81">
        <v>21.8</v>
      </c>
      <c r="G278" s="81">
        <v>5.5</v>
      </c>
      <c r="H278" s="67">
        <f t="shared" si="135"/>
        <v>2</v>
      </c>
      <c r="I278" s="67">
        <f t="shared" si="136"/>
        <v>7</v>
      </c>
      <c r="J278" s="67">
        <f t="shared" si="137"/>
        <v>2013</v>
      </c>
      <c r="K278" s="2" t="str">
        <f t="shared" si="132"/>
        <v>Summer</v>
      </c>
      <c r="L278" s="3" t="str">
        <f t="shared" si="133"/>
        <v/>
      </c>
      <c r="M278" s="3" t="str">
        <f t="shared" si="134"/>
        <v/>
      </c>
      <c r="N278" s="3" t="str">
        <f t="shared" si="138"/>
        <v/>
      </c>
      <c r="O278" s="3" t="str">
        <f t="shared" si="139"/>
        <v/>
      </c>
      <c r="P278" s="4" t="str">
        <f t="shared" si="140"/>
        <v/>
      </c>
      <c r="Q278" s="4" t="str">
        <f t="shared" si="141"/>
        <v/>
      </c>
      <c r="R278" s="4" t="str">
        <f t="shared" si="142"/>
        <v/>
      </c>
      <c r="S278" s="4" t="str">
        <f t="shared" si="143"/>
        <v/>
      </c>
      <c r="T278" s="5" t="str">
        <f t="shared" si="144"/>
        <v/>
      </c>
      <c r="U278" s="5" t="str">
        <f t="shared" si="145"/>
        <v/>
      </c>
      <c r="V278" s="5" t="str">
        <f t="shared" si="146"/>
        <v/>
      </c>
      <c r="W278" s="5" t="str">
        <f t="shared" si="147"/>
        <v/>
      </c>
      <c r="X278" s="6">
        <f t="shared" si="148"/>
        <v>819</v>
      </c>
      <c r="Y278" s="6">
        <f t="shared" si="149"/>
        <v>12.8</v>
      </c>
      <c r="Z278" s="6">
        <f t="shared" si="150"/>
        <v>21.8</v>
      </c>
      <c r="AA278" s="6">
        <f t="shared" si="151"/>
        <v>5.5</v>
      </c>
      <c r="AB278" s="7" t="str">
        <f t="shared" si="152"/>
        <v/>
      </c>
      <c r="AC278" s="7" t="str">
        <f t="shared" si="153"/>
        <v/>
      </c>
      <c r="AD278" s="7" t="str">
        <f t="shared" si="154"/>
        <v/>
      </c>
      <c r="AE278" s="7" t="str">
        <f t="shared" si="155"/>
        <v/>
      </c>
      <c r="AF278" s="48" t="str">
        <f t="shared" si="162"/>
        <v/>
      </c>
      <c r="AG278" s="48" t="str">
        <f t="shared" si="156"/>
        <v/>
      </c>
      <c r="AH278" s="48" t="str">
        <f t="shared" si="157"/>
        <v/>
      </c>
      <c r="AI278" s="48" t="str">
        <f t="shared" si="158"/>
        <v/>
      </c>
      <c r="AJ278" s="49" t="str">
        <f t="shared" si="163"/>
        <v/>
      </c>
      <c r="AK278" s="49" t="str">
        <f t="shared" si="159"/>
        <v/>
      </c>
      <c r="AL278" s="49" t="str">
        <f t="shared" si="160"/>
        <v/>
      </c>
      <c r="AM278" s="49" t="str">
        <f t="shared" si="161"/>
        <v/>
      </c>
      <c r="BB278" s="8"/>
      <c r="BC278" s="8"/>
      <c r="BD278" s="8"/>
    </row>
    <row r="279" spans="1:56" ht="12.75" thickBot="1" x14ac:dyDescent="0.25">
      <c r="A279" s="82">
        <v>41400</v>
      </c>
      <c r="B279" s="81" t="s">
        <v>20</v>
      </c>
      <c r="C279" s="81" t="s">
        <v>19</v>
      </c>
      <c r="D279" s="81">
        <v>720</v>
      </c>
      <c r="E279" s="81">
        <v>15.6</v>
      </c>
      <c r="F279" s="81">
        <v>18.5</v>
      </c>
      <c r="G279" s="81" t="s">
        <v>3</v>
      </c>
      <c r="H279" s="67">
        <f t="shared" si="135"/>
        <v>2</v>
      </c>
      <c r="I279" s="67">
        <f t="shared" si="136"/>
        <v>5</v>
      </c>
      <c r="J279" s="67">
        <f t="shared" si="137"/>
        <v>2013</v>
      </c>
      <c r="K279" s="2" t="str">
        <f t="shared" si="132"/>
        <v>Spring</v>
      </c>
      <c r="L279" s="3" t="str">
        <f t="shared" si="133"/>
        <v/>
      </c>
      <c r="M279" s="3" t="str">
        <f t="shared" si="134"/>
        <v/>
      </c>
      <c r="N279" s="3" t="str">
        <f t="shared" si="138"/>
        <v/>
      </c>
      <c r="O279" s="3" t="str">
        <f t="shared" si="139"/>
        <v/>
      </c>
      <c r="P279" s="4" t="str">
        <f t="shared" si="140"/>
        <v/>
      </c>
      <c r="Q279" s="4" t="str">
        <f t="shared" si="141"/>
        <v/>
      </c>
      <c r="R279" s="4" t="str">
        <f t="shared" si="142"/>
        <v/>
      </c>
      <c r="S279" s="4" t="str">
        <f t="shared" si="143"/>
        <v/>
      </c>
      <c r="T279" s="5" t="str">
        <f t="shared" si="144"/>
        <v/>
      </c>
      <c r="U279" s="5" t="str">
        <f t="shared" si="145"/>
        <v/>
      </c>
      <c r="V279" s="5" t="str">
        <f t="shared" si="146"/>
        <v/>
      </c>
      <c r="W279" s="5" t="str">
        <f t="shared" si="147"/>
        <v/>
      </c>
      <c r="X279" s="6">
        <f t="shared" si="148"/>
        <v>720</v>
      </c>
      <c r="Y279" s="6">
        <f t="shared" si="149"/>
        <v>15.6</v>
      </c>
      <c r="Z279" s="6">
        <f t="shared" si="150"/>
        <v>18.5</v>
      </c>
      <c r="AA279" s="6" t="str">
        <f t="shared" si="151"/>
        <v>ns</v>
      </c>
      <c r="AB279" s="7" t="str">
        <f t="shared" si="152"/>
        <v/>
      </c>
      <c r="AC279" s="7" t="str">
        <f t="shared" si="153"/>
        <v/>
      </c>
      <c r="AD279" s="7" t="str">
        <f t="shared" si="154"/>
        <v/>
      </c>
      <c r="AE279" s="7" t="str">
        <f t="shared" si="155"/>
        <v/>
      </c>
      <c r="AF279" s="48" t="str">
        <f t="shared" si="162"/>
        <v/>
      </c>
      <c r="AG279" s="48" t="str">
        <f t="shared" si="156"/>
        <v/>
      </c>
      <c r="AH279" s="48" t="str">
        <f t="shared" si="157"/>
        <v/>
      </c>
      <c r="AI279" s="48" t="str">
        <f t="shared" si="158"/>
        <v/>
      </c>
      <c r="AJ279" s="49" t="str">
        <f t="shared" si="163"/>
        <v/>
      </c>
      <c r="AK279" s="49" t="str">
        <f t="shared" si="159"/>
        <v/>
      </c>
      <c r="AL279" s="49" t="str">
        <f t="shared" si="160"/>
        <v/>
      </c>
      <c r="AM279" s="49" t="str">
        <f t="shared" si="161"/>
        <v/>
      </c>
      <c r="BB279" s="8"/>
      <c r="BC279" s="8"/>
      <c r="BD279" s="8"/>
    </row>
    <row r="280" spans="1:56" s="41" customFormat="1" ht="12.75" thickBot="1" x14ac:dyDescent="0.25">
      <c r="A280" s="82">
        <v>41190</v>
      </c>
      <c r="B280" s="81" t="s">
        <v>20</v>
      </c>
      <c r="C280" s="81" t="s">
        <v>19</v>
      </c>
      <c r="D280" s="81">
        <v>1059</v>
      </c>
      <c r="E280" s="81">
        <v>7.38</v>
      </c>
      <c r="F280" s="81">
        <v>10.6</v>
      </c>
      <c r="G280" s="81">
        <v>1</v>
      </c>
      <c r="H280" s="67">
        <f t="shared" si="135"/>
        <v>2</v>
      </c>
      <c r="I280" s="67">
        <f t="shared" si="136"/>
        <v>10</v>
      </c>
      <c r="J280" s="67">
        <f t="shared" si="137"/>
        <v>2012</v>
      </c>
      <c r="K280" s="2" t="str">
        <f t="shared" si="132"/>
        <v>Fall</v>
      </c>
      <c r="L280" s="3" t="str">
        <f t="shared" si="133"/>
        <v/>
      </c>
      <c r="M280" s="3" t="str">
        <f t="shared" si="134"/>
        <v/>
      </c>
      <c r="N280" s="3" t="str">
        <f t="shared" si="138"/>
        <v/>
      </c>
      <c r="O280" s="3" t="str">
        <f t="shared" si="139"/>
        <v/>
      </c>
      <c r="P280" s="4" t="str">
        <f t="shared" si="140"/>
        <v/>
      </c>
      <c r="Q280" s="4" t="str">
        <f t="shared" si="141"/>
        <v/>
      </c>
      <c r="R280" s="4" t="str">
        <f t="shared" si="142"/>
        <v/>
      </c>
      <c r="S280" s="4" t="str">
        <f t="shared" si="143"/>
        <v/>
      </c>
      <c r="T280" s="5" t="str">
        <f t="shared" si="144"/>
        <v/>
      </c>
      <c r="U280" s="5" t="str">
        <f t="shared" si="145"/>
        <v/>
      </c>
      <c r="V280" s="5" t="str">
        <f t="shared" si="146"/>
        <v/>
      </c>
      <c r="W280" s="5" t="str">
        <f t="shared" si="147"/>
        <v/>
      </c>
      <c r="X280" s="6">
        <f t="shared" si="148"/>
        <v>1059</v>
      </c>
      <c r="Y280" s="6">
        <f t="shared" si="149"/>
        <v>7.38</v>
      </c>
      <c r="Z280" s="6">
        <f t="shared" si="150"/>
        <v>10.6</v>
      </c>
      <c r="AA280" s="6">
        <f t="shared" si="151"/>
        <v>1</v>
      </c>
      <c r="AB280" s="7" t="str">
        <f t="shared" si="152"/>
        <v/>
      </c>
      <c r="AC280" s="7" t="str">
        <f t="shared" si="153"/>
        <v/>
      </c>
      <c r="AD280" s="7" t="str">
        <f t="shared" si="154"/>
        <v/>
      </c>
      <c r="AE280" s="7" t="str">
        <f t="shared" si="155"/>
        <v/>
      </c>
      <c r="AF280" s="48" t="str">
        <f t="shared" si="162"/>
        <v/>
      </c>
      <c r="AG280" s="48" t="str">
        <f t="shared" si="156"/>
        <v/>
      </c>
      <c r="AH280" s="48" t="str">
        <f t="shared" si="157"/>
        <v/>
      </c>
      <c r="AI280" s="48" t="str">
        <f t="shared" si="158"/>
        <v/>
      </c>
      <c r="AJ280" s="49" t="str">
        <f t="shared" si="163"/>
        <v/>
      </c>
      <c r="AK280" s="49" t="str">
        <f t="shared" si="159"/>
        <v/>
      </c>
      <c r="AL280" s="49" t="str">
        <f t="shared" si="160"/>
        <v/>
      </c>
      <c r="AM280" s="49" t="str">
        <f t="shared" si="161"/>
        <v/>
      </c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</row>
    <row r="281" spans="1:56" s="41" customFormat="1" ht="12.75" thickBot="1" x14ac:dyDescent="0.25">
      <c r="A281" s="82">
        <v>41114</v>
      </c>
      <c r="B281" s="81" t="s">
        <v>20</v>
      </c>
      <c r="C281" s="81" t="s">
        <v>19</v>
      </c>
      <c r="D281" s="81">
        <v>786</v>
      </c>
      <c r="E281" s="81">
        <v>11.39</v>
      </c>
      <c r="F281" s="81">
        <v>27.9</v>
      </c>
      <c r="G281" s="81">
        <v>12.7</v>
      </c>
      <c r="H281" s="67">
        <f t="shared" si="135"/>
        <v>2</v>
      </c>
      <c r="I281" s="67">
        <f t="shared" si="136"/>
        <v>7</v>
      </c>
      <c r="J281" s="67">
        <f t="shared" si="137"/>
        <v>2012</v>
      </c>
      <c r="K281" s="2" t="str">
        <f t="shared" si="132"/>
        <v>Summer</v>
      </c>
      <c r="L281" s="3" t="str">
        <f t="shared" si="133"/>
        <v/>
      </c>
      <c r="M281" s="3" t="str">
        <f t="shared" si="134"/>
        <v/>
      </c>
      <c r="N281" s="3" t="str">
        <f t="shared" si="138"/>
        <v/>
      </c>
      <c r="O281" s="3" t="str">
        <f t="shared" si="139"/>
        <v/>
      </c>
      <c r="P281" s="4" t="str">
        <f t="shared" si="140"/>
        <v/>
      </c>
      <c r="Q281" s="4" t="str">
        <f t="shared" si="141"/>
        <v/>
      </c>
      <c r="R281" s="4" t="str">
        <f t="shared" si="142"/>
        <v/>
      </c>
      <c r="S281" s="4" t="str">
        <f t="shared" si="143"/>
        <v/>
      </c>
      <c r="T281" s="5" t="str">
        <f t="shared" si="144"/>
        <v/>
      </c>
      <c r="U281" s="5" t="str">
        <f t="shared" si="145"/>
        <v/>
      </c>
      <c r="V281" s="5" t="str">
        <f t="shared" si="146"/>
        <v/>
      </c>
      <c r="W281" s="5" t="str">
        <f t="shared" si="147"/>
        <v/>
      </c>
      <c r="X281" s="6">
        <f t="shared" si="148"/>
        <v>786</v>
      </c>
      <c r="Y281" s="6">
        <f t="shared" si="149"/>
        <v>11.39</v>
      </c>
      <c r="Z281" s="6">
        <f t="shared" si="150"/>
        <v>27.9</v>
      </c>
      <c r="AA281" s="6">
        <f t="shared" si="151"/>
        <v>12.7</v>
      </c>
      <c r="AB281" s="7" t="str">
        <f t="shared" si="152"/>
        <v/>
      </c>
      <c r="AC281" s="7" t="str">
        <f t="shared" si="153"/>
        <v/>
      </c>
      <c r="AD281" s="7" t="str">
        <f t="shared" si="154"/>
        <v/>
      </c>
      <c r="AE281" s="7" t="str">
        <f t="shared" si="155"/>
        <v/>
      </c>
      <c r="AF281" s="48" t="str">
        <f t="shared" si="162"/>
        <v/>
      </c>
      <c r="AG281" s="48" t="str">
        <f t="shared" si="156"/>
        <v/>
      </c>
      <c r="AH281" s="48" t="str">
        <f t="shared" si="157"/>
        <v/>
      </c>
      <c r="AI281" s="48" t="str">
        <f t="shared" si="158"/>
        <v/>
      </c>
      <c r="AJ281" s="49" t="str">
        <f t="shared" si="163"/>
        <v/>
      </c>
      <c r="AK281" s="49" t="str">
        <f t="shared" si="159"/>
        <v/>
      </c>
      <c r="AL281" s="49" t="str">
        <f t="shared" si="160"/>
        <v/>
      </c>
      <c r="AM281" s="49" t="str">
        <f t="shared" si="161"/>
        <v/>
      </c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</row>
    <row r="282" spans="1:56" s="41" customFormat="1" ht="12.75" thickBot="1" x14ac:dyDescent="0.25">
      <c r="A282" s="82">
        <v>41037</v>
      </c>
      <c r="B282" s="81" t="s">
        <v>20</v>
      </c>
      <c r="C282" s="81" t="s">
        <v>19</v>
      </c>
      <c r="D282" s="81">
        <v>582</v>
      </c>
      <c r="E282" s="81">
        <v>13.4</v>
      </c>
      <c r="F282" s="81">
        <v>17.7</v>
      </c>
      <c r="G282" s="81" t="s">
        <v>3</v>
      </c>
      <c r="H282" s="67">
        <f t="shared" si="135"/>
        <v>2</v>
      </c>
      <c r="I282" s="67">
        <f t="shared" si="136"/>
        <v>5</v>
      </c>
      <c r="J282" s="67">
        <f t="shared" si="137"/>
        <v>2012</v>
      </c>
      <c r="K282" s="2" t="str">
        <f t="shared" si="132"/>
        <v>Spring</v>
      </c>
      <c r="L282" s="3" t="str">
        <f t="shared" si="133"/>
        <v/>
      </c>
      <c r="M282" s="3" t="str">
        <f t="shared" si="134"/>
        <v/>
      </c>
      <c r="N282" s="3" t="str">
        <f t="shared" si="138"/>
        <v/>
      </c>
      <c r="O282" s="3" t="str">
        <f t="shared" si="139"/>
        <v/>
      </c>
      <c r="P282" s="4" t="str">
        <f t="shared" si="140"/>
        <v/>
      </c>
      <c r="Q282" s="4" t="str">
        <f t="shared" si="141"/>
        <v/>
      </c>
      <c r="R282" s="4" t="str">
        <f t="shared" si="142"/>
        <v/>
      </c>
      <c r="S282" s="4" t="str">
        <f t="shared" si="143"/>
        <v/>
      </c>
      <c r="T282" s="5" t="str">
        <f t="shared" si="144"/>
        <v/>
      </c>
      <c r="U282" s="5" t="str">
        <f t="shared" si="145"/>
        <v/>
      </c>
      <c r="V282" s="5" t="str">
        <f t="shared" si="146"/>
        <v/>
      </c>
      <c r="W282" s="5" t="str">
        <f t="shared" si="147"/>
        <v/>
      </c>
      <c r="X282" s="6">
        <f t="shared" si="148"/>
        <v>582</v>
      </c>
      <c r="Y282" s="6">
        <f t="shared" si="149"/>
        <v>13.4</v>
      </c>
      <c r="Z282" s="6">
        <f t="shared" si="150"/>
        <v>17.7</v>
      </c>
      <c r="AA282" s="6" t="str">
        <f t="shared" si="151"/>
        <v>ns</v>
      </c>
      <c r="AB282" s="7" t="str">
        <f t="shared" si="152"/>
        <v/>
      </c>
      <c r="AC282" s="7" t="str">
        <f t="shared" si="153"/>
        <v/>
      </c>
      <c r="AD282" s="7" t="str">
        <f t="shared" si="154"/>
        <v/>
      </c>
      <c r="AE282" s="7" t="str">
        <f t="shared" si="155"/>
        <v/>
      </c>
      <c r="AF282" s="48" t="str">
        <f t="shared" si="162"/>
        <v/>
      </c>
      <c r="AG282" s="48" t="str">
        <f t="shared" si="156"/>
        <v/>
      </c>
      <c r="AH282" s="48" t="str">
        <f t="shared" si="157"/>
        <v/>
      </c>
      <c r="AI282" s="48" t="str">
        <f t="shared" si="158"/>
        <v/>
      </c>
      <c r="AJ282" s="49" t="str">
        <f t="shared" si="163"/>
        <v/>
      </c>
      <c r="AK282" s="49" t="str">
        <f t="shared" si="159"/>
        <v/>
      </c>
      <c r="AL282" s="49" t="str">
        <f t="shared" si="160"/>
        <v/>
      </c>
      <c r="AM282" s="49" t="str">
        <f t="shared" si="161"/>
        <v/>
      </c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</row>
    <row r="283" spans="1:56" s="41" customFormat="1" ht="12.75" thickBot="1" x14ac:dyDescent="0.25">
      <c r="A283" s="82">
        <v>40806</v>
      </c>
      <c r="B283" s="81" t="s">
        <v>20</v>
      </c>
      <c r="C283" s="81" t="s">
        <v>19</v>
      </c>
      <c r="D283" s="81">
        <v>1016</v>
      </c>
      <c r="E283" s="81" t="s">
        <v>77</v>
      </c>
      <c r="F283" s="81">
        <v>16.8</v>
      </c>
      <c r="G283" s="81">
        <v>3.4</v>
      </c>
      <c r="H283" s="8">
        <f t="shared" si="135"/>
        <v>2</v>
      </c>
      <c r="I283" s="8">
        <f t="shared" si="136"/>
        <v>9</v>
      </c>
      <c r="J283" s="8">
        <f t="shared" si="137"/>
        <v>2011</v>
      </c>
      <c r="K283" s="84" t="str">
        <f t="shared" si="132"/>
        <v>Fall</v>
      </c>
      <c r="L283" s="3" t="str">
        <f t="shared" si="133"/>
        <v/>
      </c>
      <c r="M283" s="3" t="str">
        <f t="shared" si="134"/>
        <v/>
      </c>
      <c r="N283" s="3" t="str">
        <f t="shared" si="138"/>
        <v/>
      </c>
      <c r="O283" s="3" t="str">
        <f t="shared" si="139"/>
        <v/>
      </c>
      <c r="P283" s="4" t="str">
        <f t="shared" si="140"/>
        <v/>
      </c>
      <c r="Q283" s="4" t="str">
        <f t="shared" si="141"/>
        <v/>
      </c>
      <c r="R283" s="4" t="str">
        <f t="shared" si="142"/>
        <v/>
      </c>
      <c r="S283" s="4" t="str">
        <f t="shared" si="143"/>
        <v/>
      </c>
      <c r="T283" s="5" t="str">
        <f t="shared" si="144"/>
        <v/>
      </c>
      <c r="U283" s="5" t="str">
        <f t="shared" si="145"/>
        <v/>
      </c>
      <c r="V283" s="5" t="str">
        <f t="shared" si="146"/>
        <v/>
      </c>
      <c r="W283" s="5" t="str">
        <f t="shared" si="147"/>
        <v/>
      </c>
      <c r="X283" s="6">
        <f t="shared" si="148"/>
        <v>1016</v>
      </c>
      <c r="Y283" s="6" t="str">
        <f t="shared" si="149"/>
        <v>AD</v>
      </c>
      <c r="Z283" s="6">
        <f t="shared" si="150"/>
        <v>16.8</v>
      </c>
      <c r="AA283" s="6">
        <f t="shared" si="151"/>
        <v>3.4</v>
      </c>
      <c r="AB283" s="7" t="str">
        <f t="shared" si="152"/>
        <v/>
      </c>
      <c r="AC283" s="7" t="str">
        <f t="shared" si="153"/>
        <v/>
      </c>
      <c r="AD283" s="7" t="str">
        <f t="shared" si="154"/>
        <v/>
      </c>
      <c r="AE283" s="7" t="str">
        <f t="shared" si="155"/>
        <v/>
      </c>
      <c r="AF283" s="48" t="str">
        <f t="shared" si="162"/>
        <v/>
      </c>
      <c r="AG283" s="48" t="str">
        <f t="shared" si="156"/>
        <v/>
      </c>
      <c r="AH283" s="48" t="str">
        <f t="shared" si="157"/>
        <v/>
      </c>
      <c r="AI283" s="48" t="str">
        <f t="shared" si="158"/>
        <v/>
      </c>
      <c r="AJ283" s="49" t="str">
        <f t="shared" si="163"/>
        <v/>
      </c>
      <c r="AK283" s="49" t="str">
        <f t="shared" si="159"/>
        <v/>
      </c>
      <c r="AL283" s="49" t="str">
        <f t="shared" si="160"/>
        <v/>
      </c>
      <c r="AM283" s="49" t="str">
        <f t="shared" si="161"/>
        <v/>
      </c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</row>
    <row r="284" spans="1:56" ht="12.75" thickBot="1" x14ac:dyDescent="0.25">
      <c r="A284" s="82">
        <v>40750</v>
      </c>
      <c r="B284" s="81" t="s">
        <v>20</v>
      </c>
      <c r="C284" s="81" t="s">
        <v>19</v>
      </c>
      <c r="D284" s="81">
        <v>762</v>
      </c>
      <c r="E284" s="81">
        <v>5.8</v>
      </c>
      <c r="F284" s="81">
        <v>23.5</v>
      </c>
      <c r="G284" s="81">
        <v>52</v>
      </c>
      <c r="H284" s="8">
        <f t="shared" si="135"/>
        <v>2</v>
      </c>
      <c r="I284" s="8">
        <f t="shared" si="136"/>
        <v>7</v>
      </c>
      <c r="J284" s="8">
        <f t="shared" si="137"/>
        <v>2011</v>
      </c>
      <c r="K284" s="84" t="str">
        <f t="shared" si="132"/>
        <v>Summer</v>
      </c>
      <c r="L284" s="3" t="str">
        <f t="shared" si="133"/>
        <v/>
      </c>
      <c r="M284" s="3" t="str">
        <f t="shared" si="134"/>
        <v/>
      </c>
      <c r="N284" s="3" t="str">
        <f t="shared" si="138"/>
        <v/>
      </c>
      <c r="O284" s="3" t="str">
        <f t="shared" si="139"/>
        <v/>
      </c>
      <c r="P284" s="4" t="str">
        <f t="shared" si="140"/>
        <v/>
      </c>
      <c r="Q284" s="4" t="str">
        <f t="shared" si="141"/>
        <v/>
      </c>
      <c r="R284" s="4" t="str">
        <f t="shared" si="142"/>
        <v/>
      </c>
      <c r="S284" s="4" t="str">
        <f t="shared" si="143"/>
        <v/>
      </c>
      <c r="T284" s="5" t="str">
        <f t="shared" si="144"/>
        <v/>
      </c>
      <c r="U284" s="5" t="str">
        <f t="shared" si="145"/>
        <v/>
      </c>
      <c r="V284" s="5" t="str">
        <f t="shared" si="146"/>
        <v/>
      </c>
      <c r="W284" s="5" t="str">
        <f t="shared" si="147"/>
        <v/>
      </c>
      <c r="X284" s="6">
        <f t="shared" si="148"/>
        <v>762</v>
      </c>
      <c r="Y284" s="6">
        <f t="shared" si="149"/>
        <v>5.8</v>
      </c>
      <c r="Z284" s="6">
        <f t="shared" si="150"/>
        <v>23.5</v>
      </c>
      <c r="AA284" s="6">
        <f t="shared" si="151"/>
        <v>52</v>
      </c>
      <c r="AB284" s="7" t="str">
        <f t="shared" si="152"/>
        <v/>
      </c>
      <c r="AC284" s="7" t="str">
        <f t="shared" si="153"/>
        <v/>
      </c>
      <c r="AD284" s="7" t="str">
        <f t="shared" si="154"/>
        <v/>
      </c>
      <c r="AE284" s="7" t="str">
        <f t="shared" si="155"/>
        <v/>
      </c>
      <c r="AF284" s="48" t="str">
        <f t="shared" si="162"/>
        <v/>
      </c>
      <c r="AG284" s="48" t="str">
        <f t="shared" si="156"/>
        <v/>
      </c>
      <c r="AH284" s="48" t="str">
        <f t="shared" si="157"/>
        <v/>
      </c>
      <c r="AI284" s="48" t="str">
        <f t="shared" si="158"/>
        <v/>
      </c>
      <c r="AJ284" s="49" t="str">
        <f t="shared" si="163"/>
        <v/>
      </c>
      <c r="AK284" s="49" t="str">
        <f t="shared" si="159"/>
        <v/>
      </c>
      <c r="AL284" s="49" t="str">
        <f t="shared" si="160"/>
        <v/>
      </c>
      <c r="AM284" s="49" t="str">
        <f t="shared" si="161"/>
        <v/>
      </c>
    </row>
    <row r="285" spans="1:56" ht="12.75" thickBot="1" x14ac:dyDescent="0.25">
      <c r="A285" s="82">
        <v>40674</v>
      </c>
      <c r="B285" s="81" t="s">
        <v>20</v>
      </c>
      <c r="C285" s="81" t="s">
        <v>19</v>
      </c>
      <c r="D285" s="81">
        <v>784.4</v>
      </c>
      <c r="E285" s="81">
        <v>14.23</v>
      </c>
      <c r="F285" s="81">
        <v>18.3</v>
      </c>
      <c r="G285" s="81" t="s">
        <v>3</v>
      </c>
      <c r="H285" s="8">
        <f t="shared" si="135"/>
        <v>2</v>
      </c>
      <c r="I285" s="8">
        <f t="shared" si="136"/>
        <v>5</v>
      </c>
      <c r="J285" s="8">
        <f t="shared" si="137"/>
        <v>2011</v>
      </c>
      <c r="K285" s="84" t="str">
        <f t="shared" si="132"/>
        <v>Spring</v>
      </c>
      <c r="L285" s="3" t="str">
        <f t="shared" si="133"/>
        <v/>
      </c>
      <c r="M285" s="3" t="str">
        <f t="shared" si="134"/>
        <v/>
      </c>
      <c r="N285" s="3" t="str">
        <f t="shared" si="138"/>
        <v/>
      </c>
      <c r="O285" s="3" t="str">
        <f t="shared" si="139"/>
        <v/>
      </c>
      <c r="P285" s="4" t="str">
        <f t="shared" si="140"/>
        <v/>
      </c>
      <c r="Q285" s="4" t="str">
        <f t="shared" si="141"/>
        <v/>
      </c>
      <c r="R285" s="4" t="str">
        <f t="shared" si="142"/>
        <v/>
      </c>
      <c r="S285" s="4" t="str">
        <f t="shared" si="143"/>
        <v/>
      </c>
      <c r="T285" s="5" t="str">
        <f t="shared" si="144"/>
        <v/>
      </c>
      <c r="U285" s="5" t="str">
        <f t="shared" si="145"/>
        <v/>
      </c>
      <c r="V285" s="5" t="str">
        <f t="shared" si="146"/>
        <v/>
      </c>
      <c r="W285" s="5" t="str">
        <f t="shared" si="147"/>
        <v/>
      </c>
      <c r="X285" s="6">
        <f t="shared" si="148"/>
        <v>784.4</v>
      </c>
      <c r="Y285" s="6">
        <f t="shared" si="149"/>
        <v>14.23</v>
      </c>
      <c r="Z285" s="6">
        <f t="shared" si="150"/>
        <v>18.3</v>
      </c>
      <c r="AA285" s="6" t="str">
        <f t="shared" si="151"/>
        <v>ns</v>
      </c>
      <c r="AB285" s="7" t="str">
        <f t="shared" si="152"/>
        <v/>
      </c>
      <c r="AC285" s="7" t="str">
        <f t="shared" si="153"/>
        <v/>
      </c>
      <c r="AD285" s="7" t="str">
        <f t="shared" si="154"/>
        <v/>
      </c>
      <c r="AE285" s="7" t="str">
        <f t="shared" si="155"/>
        <v/>
      </c>
      <c r="AF285" s="48" t="str">
        <f t="shared" si="162"/>
        <v/>
      </c>
      <c r="AG285" s="48" t="str">
        <f t="shared" si="156"/>
        <v/>
      </c>
      <c r="AH285" s="48" t="str">
        <f t="shared" si="157"/>
        <v/>
      </c>
      <c r="AI285" s="48" t="str">
        <f t="shared" si="158"/>
        <v/>
      </c>
      <c r="AJ285" s="49" t="str">
        <f t="shared" si="163"/>
        <v/>
      </c>
      <c r="AK285" s="49" t="str">
        <f t="shared" si="159"/>
        <v/>
      </c>
      <c r="AL285" s="49" t="str">
        <f t="shared" si="160"/>
        <v/>
      </c>
      <c r="AM285" s="49" t="str">
        <f t="shared" si="161"/>
        <v/>
      </c>
    </row>
    <row r="286" spans="1:56" ht="12.75" thickBot="1" x14ac:dyDescent="0.25">
      <c r="A286" s="82">
        <v>40455</v>
      </c>
      <c r="B286" s="81" t="s">
        <v>20</v>
      </c>
      <c r="C286" s="81" t="s">
        <v>19</v>
      </c>
      <c r="D286" s="81">
        <v>959</v>
      </c>
      <c r="E286" s="81">
        <v>9.77</v>
      </c>
      <c r="F286" s="81">
        <v>11.8</v>
      </c>
      <c r="G286" s="81">
        <v>33</v>
      </c>
      <c r="H286" s="8">
        <f t="shared" si="135"/>
        <v>2</v>
      </c>
      <c r="I286" s="8">
        <f t="shared" si="136"/>
        <v>10</v>
      </c>
      <c r="J286" s="8">
        <f t="shared" si="137"/>
        <v>2010</v>
      </c>
      <c r="K286" s="84" t="str">
        <f t="shared" si="132"/>
        <v>Fall</v>
      </c>
      <c r="L286" s="3" t="str">
        <f t="shared" si="133"/>
        <v/>
      </c>
      <c r="M286" s="3" t="str">
        <f t="shared" si="134"/>
        <v/>
      </c>
      <c r="N286" s="3" t="str">
        <f t="shared" si="138"/>
        <v/>
      </c>
      <c r="O286" s="3" t="str">
        <f t="shared" si="139"/>
        <v/>
      </c>
      <c r="P286" s="4" t="str">
        <f t="shared" si="140"/>
        <v/>
      </c>
      <c r="Q286" s="4" t="str">
        <f t="shared" si="141"/>
        <v/>
      </c>
      <c r="R286" s="4" t="str">
        <f t="shared" si="142"/>
        <v/>
      </c>
      <c r="S286" s="4" t="str">
        <f t="shared" si="143"/>
        <v/>
      </c>
      <c r="T286" s="5" t="str">
        <f t="shared" si="144"/>
        <v/>
      </c>
      <c r="U286" s="5" t="str">
        <f t="shared" si="145"/>
        <v/>
      </c>
      <c r="V286" s="5" t="str">
        <f t="shared" si="146"/>
        <v/>
      </c>
      <c r="W286" s="5" t="str">
        <f t="shared" si="147"/>
        <v/>
      </c>
      <c r="X286" s="6">
        <f t="shared" si="148"/>
        <v>959</v>
      </c>
      <c r="Y286" s="6">
        <f t="shared" si="149"/>
        <v>9.77</v>
      </c>
      <c r="Z286" s="6">
        <f t="shared" si="150"/>
        <v>11.8</v>
      </c>
      <c r="AA286" s="6">
        <f t="shared" si="151"/>
        <v>33</v>
      </c>
      <c r="AB286" s="7" t="str">
        <f t="shared" si="152"/>
        <v/>
      </c>
      <c r="AC286" s="7" t="str">
        <f t="shared" si="153"/>
        <v/>
      </c>
      <c r="AD286" s="7" t="str">
        <f t="shared" si="154"/>
        <v/>
      </c>
      <c r="AE286" s="7" t="str">
        <f t="shared" si="155"/>
        <v/>
      </c>
      <c r="AF286" s="48" t="str">
        <f t="shared" si="162"/>
        <v/>
      </c>
      <c r="AG286" s="48" t="str">
        <f t="shared" si="156"/>
        <v/>
      </c>
      <c r="AH286" s="48" t="str">
        <f t="shared" si="157"/>
        <v/>
      </c>
      <c r="AI286" s="48" t="str">
        <f t="shared" si="158"/>
        <v/>
      </c>
      <c r="AJ286" s="49" t="str">
        <f t="shared" si="163"/>
        <v/>
      </c>
      <c r="AK286" s="49" t="str">
        <f t="shared" si="159"/>
        <v/>
      </c>
      <c r="AL286" s="49" t="str">
        <f t="shared" si="160"/>
        <v/>
      </c>
      <c r="AM286" s="49" t="str">
        <f t="shared" si="161"/>
        <v/>
      </c>
    </row>
    <row r="287" spans="1:56" ht="12.75" thickBot="1" x14ac:dyDescent="0.25">
      <c r="A287" s="82">
        <v>40372</v>
      </c>
      <c r="B287" s="81" t="s">
        <v>20</v>
      </c>
      <c r="C287" s="81" t="s">
        <v>19</v>
      </c>
      <c r="D287" s="81">
        <v>717</v>
      </c>
      <c r="E287" s="81">
        <v>6.37</v>
      </c>
      <c r="F287" s="81">
        <v>21.8</v>
      </c>
      <c r="G287" s="81">
        <v>202</v>
      </c>
      <c r="H287" s="8">
        <f t="shared" si="135"/>
        <v>2</v>
      </c>
      <c r="I287" s="8">
        <f t="shared" si="136"/>
        <v>7</v>
      </c>
      <c r="J287" s="8">
        <f t="shared" si="137"/>
        <v>2010</v>
      </c>
      <c r="K287" s="84" t="str">
        <f t="shared" si="132"/>
        <v>Summer</v>
      </c>
      <c r="L287" s="3" t="str">
        <f t="shared" si="133"/>
        <v/>
      </c>
      <c r="M287" s="3" t="str">
        <f t="shared" si="134"/>
        <v/>
      </c>
      <c r="N287" s="3" t="str">
        <f t="shared" si="138"/>
        <v/>
      </c>
      <c r="O287" s="3" t="str">
        <f t="shared" si="139"/>
        <v/>
      </c>
      <c r="P287" s="4" t="str">
        <f t="shared" si="140"/>
        <v/>
      </c>
      <c r="Q287" s="4" t="str">
        <f t="shared" si="141"/>
        <v/>
      </c>
      <c r="R287" s="4" t="str">
        <f t="shared" si="142"/>
        <v/>
      </c>
      <c r="S287" s="4" t="str">
        <f t="shared" si="143"/>
        <v/>
      </c>
      <c r="T287" s="5" t="str">
        <f t="shared" si="144"/>
        <v/>
      </c>
      <c r="U287" s="5" t="str">
        <f t="shared" si="145"/>
        <v/>
      </c>
      <c r="V287" s="5" t="str">
        <f t="shared" si="146"/>
        <v/>
      </c>
      <c r="W287" s="5" t="str">
        <f t="shared" si="147"/>
        <v/>
      </c>
      <c r="X287" s="6">
        <f t="shared" si="148"/>
        <v>717</v>
      </c>
      <c r="Y287" s="6">
        <f t="shared" si="149"/>
        <v>6.37</v>
      </c>
      <c r="Z287" s="6">
        <f t="shared" si="150"/>
        <v>21.8</v>
      </c>
      <c r="AA287" s="6">
        <f t="shared" si="151"/>
        <v>202</v>
      </c>
      <c r="AB287" s="7" t="str">
        <f t="shared" si="152"/>
        <v/>
      </c>
      <c r="AC287" s="7" t="str">
        <f t="shared" si="153"/>
        <v/>
      </c>
      <c r="AD287" s="7" t="str">
        <f t="shared" si="154"/>
        <v/>
      </c>
      <c r="AE287" s="7" t="str">
        <f t="shared" si="155"/>
        <v/>
      </c>
      <c r="AF287" s="48" t="str">
        <f t="shared" si="162"/>
        <v/>
      </c>
      <c r="AG287" s="48" t="str">
        <f t="shared" si="156"/>
        <v/>
      </c>
      <c r="AH287" s="48" t="str">
        <f t="shared" si="157"/>
        <v/>
      </c>
      <c r="AI287" s="48" t="str">
        <f t="shared" si="158"/>
        <v/>
      </c>
      <c r="AJ287" s="49" t="str">
        <f t="shared" si="163"/>
        <v/>
      </c>
      <c r="AK287" s="49" t="str">
        <f t="shared" si="159"/>
        <v/>
      </c>
      <c r="AL287" s="49" t="str">
        <f t="shared" si="160"/>
        <v/>
      </c>
      <c r="AM287" s="49" t="str">
        <f t="shared" si="161"/>
        <v/>
      </c>
    </row>
    <row r="288" spans="1:56" ht="12.75" thickBot="1" x14ac:dyDescent="0.25">
      <c r="A288" s="82">
        <v>40310</v>
      </c>
      <c r="B288" s="81" t="s">
        <v>20</v>
      </c>
      <c r="C288" s="81" t="s">
        <v>19</v>
      </c>
      <c r="D288" s="81">
        <v>847</v>
      </c>
      <c r="E288" s="81">
        <v>12.4</v>
      </c>
      <c r="F288" s="81">
        <v>11.2</v>
      </c>
      <c r="G288" s="81">
        <v>74</v>
      </c>
      <c r="H288" s="8">
        <f t="shared" si="135"/>
        <v>2</v>
      </c>
      <c r="I288" s="8">
        <f t="shared" si="136"/>
        <v>5</v>
      </c>
      <c r="J288" s="8">
        <f t="shared" si="137"/>
        <v>2010</v>
      </c>
      <c r="K288" s="84" t="str">
        <f t="shared" si="132"/>
        <v>Spring</v>
      </c>
      <c r="L288" s="3" t="str">
        <f t="shared" si="133"/>
        <v/>
      </c>
      <c r="M288" s="3" t="str">
        <f t="shared" si="134"/>
        <v/>
      </c>
      <c r="N288" s="3" t="str">
        <f t="shared" si="138"/>
        <v/>
      </c>
      <c r="O288" s="3" t="str">
        <f t="shared" si="139"/>
        <v/>
      </c>
      <c r="P288" s="4" t="str">
        <f t="shared" si="140"/>
        <v/>
      </c>
      <c r="Q288" s="4" t="str">
        <f t="shared" si="141"/>
        <v/>
      </c>
      <c r="R288" s="4" t="str">
        <f t="shared" si="142"/>
        <v/>
      </c>
      <c r="S288" s="4" t="str">
        <f t="shared" si="143"/>
        <v/>
      </c>
      <c r="T288" s="5" t="str">
        <f t="shared" si="144"/>
        <v/>
      </c>
      <c r="U288" s="5" t="str">
        <f t="shared" si="145"/>
        <v/>
      </c>
      <c r="V288" s="5" t="str">
        <f t="shared" si="146"/>
        <v/>
      </c>
      <c r="W288" s="5" t="str">
        <f t="shared" si="147"/>
        <v/>
      </c>
      <c r="X288" s="6">
        <f t="shared" si="148"/>
        <v>847</v>
      </c>
      <c r="Y288" s="6">
        <f t="shared" si="149"/>
        <v>12.4</v>
      </c>
      <c r="Z288" s="6">
        <f t="shared" si="150"/>
        <v>11.2</v>
      </c>
      <c r="AA288" s="6">
        <f t="shared" si="151"/>
        <v>74</v>
      </c>
      <c r="AB288" s="7" t="str">
        <f t="shared" si="152"/>
        <v/>
      </c>
      <c r="AC288" s="7" t="str">
        <f t="shared" si="153"/>
        <v/>
      </c>
      <c r="AD288" s="7" t="str">
        <f t="shared" si="154"/>
        <v/>
      </c>
      <c r="AE288" s="7" t="str">
        <f t="shared" si="155"/>
        <v/>
      </c>
      <c r="AF288" s="48" t="str">
        <f t="shared" si="162"/>
        <v/>
      </c>
      <c r="AG288" s="48" t="str">
        <f t="shared" si="156"/>
        <v/>
      </c>
      <c r="AH288" s="48" t="str">
        <f t="shared" si="157"/>
        <v/>
      </c>
      <c r="AI288" s="48" t="str">
        <f t="shared" si="158"/>
        <v/>
      </c>
      <c r="AJ288" s="49" t="str">
        <f t="shared" si="163"/>
        <v/>
      </c>
      <c r="AK288" s="49" t="str">
        <f t="shared" si="159"/>
        <v/>
      </c>
      <c r="AL288" s="49" t="str">
        <f t="shared" si="160"/>
        <v/>
      </c>
      <c r="AM288" s="49" t="str">
        <f t="shared" si="161"/>
        <v/>
      </c>
    </row>
    <row r="289" spans="1:39" ht="12.75" thickBot="1" x14ac:dyDescent="0.25">
      <c r="A289" s="82">
        <v>40086</v>
      </c>
      <c r="B289" s="81" t="s">
        <v>20</v>
      </c>
      <c r="C289" s="81" t="s">
        <v>19</v>
      </c>
      <c r="D289" s="81">
        <v>832</v>
      </c>
      <c r="E289" s="81">
        <v>10.199999999999999</v>
      </c>
      <c r="F289" s="81">
        <v>15.3</v>
      </c>
      <c r="G289" s="81">
        <v>0.38</v>
      </c>
      <c r="H289" s="8">
        <f t="shared" si="135"/>
        <v>2</v>
      </c>
      <c r="I289" s="8">
        <f t="shared" si="136"/>
        <v>9</v>
      </c>
      <c r="J289" s="8">
        <f t="shared" si="137"/>
        <v>2009</v>
      </c>
      <c r="K289" s="84" t="str">
        <f t="shared" si="132"/>
        <v>Fall</v>
      </c>
      <c r="L289" s="3" t="str">
        <f t="shared" si="133"/>
        <v/>
      </c>
      <c r="M289" s="3" t="str">
        <f t="shared" si="134"/>
        <v/>
      </c>
      <c r="N289" s="3" t="str">
        <f t="shared" si="138"/>
        <v/>
      </c>
      <c r="O289" s="3" t="str">
        <f t="shared" si="139"/>
        <v/>
      </c>
      <c r="P289" s="4" t="str">
        <f t="shared" si="140"/>
        <v/>
      </c>
      <c r="Q289" s="4" t="str">
        <f t="shared" si="141"/>
        <v/>
      </c>
      <c r="R289" s="4" t="str">
        <f t="shared" si="142"/>
        <v/>
      </c>
      <c r="S289" s="4" t="str">
        <f t="shared" si="143"/>
        <v/>
      </c>
      <c r="T289" s="5" t="str">
        <f t="shared" si="144"/>
        <v/>
      </c>
      <c r="U289" s="5" t="str">
        <f t="shared" si="145"/>
        <v/>
      </c>
      <c r="V289" s="5" t="str">
        <f t="shared" si="146"/>
        <v/>
      </c>
      <c r="W289" s="5" t="str">
        <f t="shared" si="147"/>
        <v/>
      </c>
      <c r="X289" s="6">
        <f t="shared" si="148"/>
        <v>832</v>
      </c>
      <c r="Y289" s="6">
        <f t="shared" si="149"/>
        <v>10.199999999999999</v>
      </c>
      <c r="Z289" s="6">
        <f t="shared" si="150"/>
        <v>15.3</v>
      </c>
      <c r="AA289" s="6">
        <f t="shared" si="151"/>
        <v>0.38</v>
      </c>
      <c r="AB289" s="7" t="str">
        <f t="shared" si="152"/>
        <v/>
      </c>
      <c r="AC289" s="7" t="str">
        <f t="shared" si="153"/>
        <v/>
      </c>
      <c r="AD289" s="7" t="str">
        <f t="shared" si="154"/>
        <v/>
      </c>
      <c r="AE289" s="7" t="str">
        <f t="shared" si="155"/>
        <v/>
      </c>
      <c r="AF289" s="48" t="str">
        <f t="shared" si="162"/>
        <v/>
      </c>
      <c r="AG289" s="48" t="str">
        <f t="shared" si="156"/>
        <v/>
      </c>
      <c r="AH289" s="48" t="str">
        <f t="shared" si="157"/>
        <v/>
      </c>
      <c r="AI289" s="48" t="str">
        <f t="shared" si="158"/>
        <v/>
      </c>
      <c r="AJ289" s="49" t="str">
        <f t="shared" si="163"/>
        <v/>
      </c>
      <c r="AK289" s="49" t="str">
        <f t="shared" si="159"/>
        <v/>
      </c>
      <c r="AL289" s="49" t="str">
        <f t="shared" si="160"/>
        <v/>
      </c>
      <c r="AM289" s="49" t="str">
        <f t="shared" si="161"/>
        <v/>
      </c>
    </row>
    <row r="290" spans="1:39" ht="12.75" thickBot="1" x14ac:dyDescent="0.25">
      <c r="A290" s="82">
        <v>40017</v>
      </c>
      <c r="B290" s="81" t="s">
        <v>20</v>
      </c>
      <c r="C290" s="81" t="s">
        <v>19</v>
      </c>
      <c r="D290" s="81">
        <v>862</v>
      </c>
      <c r="E290" s="81">
        <v>9.25</v>
      </c>
      <c r="F290" s="81">
        <v>20.3</v>
      </c>
      <c r="G290" s="81">
        <v>1</v>
      </c>
      <c r="H290" s="8">
        <f t="shared" si="135"/>
        <v>2</v>
      </c>
      <c r="I290" s="8">
        <f t="shared" si="136"/>
        <v>7</v>
      </c>
      <c r="J290" s="8">
        <f t="shared" si="137"/>
        <v>2009</v>
      </c>
      <c r="K290" s="84" t="str">
        <f t="shared" si="132"/>
        <v>Summer</v>
      </c>
      <c r="L290" s="3" t="str">
        <f t="shared" si="133"/>
        <v/>
      </c>
      <c r="M290" s="3" t="str">
        <f t="shared" si="134"/>
        <v/>
      </c>
      <c r="N290" s="3" t="str">
        <f t="shared" si="138"/>
        <v/>
      </c>
      <c r="O290" s="3" t="str">
        <f t="shared" si="139"/>
        <v/>
      </c>
      <c r="P290" s="4" t="str">
        <f t="shared" si="140"/>
        <v/>
      </c>
      <c r="Q290" s="4" t="str">
        <f t="shared" si="141"/>
        <v/>
      </c>
      <c r="R290" s="4" t="str">
        <f t="shared" si="142"/>
        <v/>
      </c>
      <c r="S290" s="4" t="str">
        <f t="shared" si="143"/>
        <v/>
      </c>
      <c r="T290" s="5" t="str">
        <f t="shared" si="144"/>
        <v/>
      </c>
      <c r="U290" s="5" t="str">
        <f t="shared" si="145"/>
        <v/>
      </c>
      <c r="V290" s="5" t="str">
        <f t="shared" si="146"/>
        <v/>
      </c>
      <c r="W290" s="5" t="str">
        <f t="shared" si="147"/>
        <v/>
      </c>
      <c r="X290" s="6">
        <f t="shared" si="148"/>
        <v>862</v>
      </c>
      <c r="Y290" s="6">
        <f t="shared" si="149"/>
        <v>9.25</v>
      </c>
      <c r="Z290" s="6">
        <f t="shared" si="150"/>
        <v>20.3</v>
      </c>
      <c r="AA290" s="6">
        <f t="shared" si="151"/>
        <v>1</v>
      </c>
      <c r="AB290" s="7" t="str">
        <f t="shared" si="152"/>
        <v/>
      </c>
      <c r="AC290" s="7" t="str">
        <f t="shared" si="153"/>
        <v/>
      </c>
      <c r="AD290" s="7" t="str">
        <f t="shared" si="154"/>
        <v/>
      </c>
      <c r="AE290" s="7" t="str">
        <f t="shared" si="155"/>
        <v/>
      </c>
      <c r="AF290" s="48" t="str">
        <f t="shared" si="162"/>
        <v/>
      </c>
      <c r="AG290" s="48" t="str">
        <f t="shared" si="156"/>
        <v/>
      </c>
      <c r="AH290" s="48" t="str">
        <f t="shared" si="157"/>
        <v/>
      </c>
      <c r="AI290" s="48" t="str">
        <f t="shared" si="158"/>
        <v/>
      </c>
      <c r="AJ290" s="49" t="str">
        <f t="shared" si="163"/>
        <v/>
      </c>
      <c r="AK290" s="49" t="str">
        <f t="shared" si="159"/>
        <v/>
      </c>
      <c r="AL290" s="49" t="str">
        <f t="shared" si="160"/>
        <v/>
      </c>
      <c r="AM290" s="49" t="str">
        <f t="shared" si="161"/>
        <v/>
      </c>
    </row>
    <row r="291" spans="1:39" ht="12.75" thickBot="1" x14ac:dyDescent="0.25">
      <c r="A291" s="82">
        <v>39944</v>
      </c>
      <c r="B291" s="81" t="s">
        <v>20</v>
      </c>
      <c r="C291" s="81" t="s">
        <v>19</v>
      </c>
      <c r="D291" s="81">
        <v>767</v>
      </c>
      <c r="E291" s="81">
        <v>14.6</v>
      </c>
      <c r="F291" s="81">
        <v>16.5</v>
      </c>
      <c r="G291" s="81">
        <v>59</v>
      </c>
      <c r="H291" s="8">
        <f t="shared" si="135"/>
        <v>2</v>
      </c>
      <c r="I291" s="8">
        <f t="shared" si="136"/>
        <v>5</v>
      </c>
      <c r="J291" s="8">
        <f t="shared" si="137"/>
        <v>2009</v>
      </c>
      <c r="K291" s="84" t="str">
        <f t="shared" si="132"/>
        <v>Spring</v>
      </c>
      <c r="L291" s="3" t="str">
        <f t="shared" si="133"/>
        <v/>
      </c>
      <c r="M291" s="3" t="str">
        <f t="shared" si="134"/>
        <v/>
      </c>
      <c r="N291" s="3" t="str">
        <f t="shared" si="138"/>
        <v/>
      </c>
      <c r="O291" s="3" t="str">
        <f t="shared" si="139"/>
        <v/>
      </c>
      <c r="P291" s="4" t="str">
        <f t="shared" si="140"/>
        <v/>
      </c>
      <c r="Q291" s="4" t="str">
        <f t="shared" si="141"/>
        <v/>
      </c>
      <c r="R291" s="4" t="str">
        <f t="shared" si="142"/>
        <v/>
      </c>
      <c r="S291" s="4" t="str">
        <f t="shared" si="143"/>
        <v/>
      </c>
      <c r="T291" s="5" t="str">
        <f t="shared" si="144"/>
        <v/>
      </c>
      <c r="U291" s="5" t="str">
        <f t="shared" si="145"/>
        <v/>
      </c>
      <c r="V291" s="5" t="str">
        <f t="shared" si="146"/>
        <v/>
      </c>
      <c r="W291" s="5" t="str">
        <f t="shared" si="147"/>
        <v/>
      </c>
      <c r="X291" s="6">
        <f t="shared" si="148"/>
        <v>767</v>
      </c>
      <c r="Y291" s="6">
        <f t="shared" si="149"/>
        <v>14.6</v>
      </c>
      <c r="Z291" s="6">
        <f t="shared" si="150"/>
        <v>16.5</v>
      </c>
      <c r="AA291" s="6">
        <f t="shared" si="151"/>
        <v>59</v>
      </c>
      <c r="AB291" s="7" t="str">
        <f t="shared" si="152"/>
        <v/>
      </c>
      <c r="AC291" s="7" t="str">
        <f t="shared" si="153"/>
        <v/>
      </c>
      <c r="AD291" s="7" t="str">
        <f t="shared" si="154"/>
        <v/>
      </c>
      <c r="AE291" s="7" t="str">
        <f t="shared" si="155"/>
        <v/>
      </c>
      <c r="AF291" s="48" t="str">
        <f t="shared" si="162"/>
        <v/>
      </c>
      <c r="AG291" s="48" t="str">
        <f t="shared" si="156"/>
        <v/>
      </c>
      <c r="AH291" s="48" t="str">
        <f t="shared" si="157"/>
        <v/>
      </c>
      <c r="AI291" s="48" t="str">
        <f t="shared" si="158"/>
        <v/>
      </c>
      <c r="AJ291" s="49" t="str">
        <f t="shared" si="163"/>
        <v/>
      </c>
      <c r="AK291" s="49" t="str">
        <f t="shared" si="159"/>
        <v/>
      </c>
      <c r="AL291" s="49" t="str">
        <f t="shared" si="160"/>
        <v/>
      </c>
      <c r="AM291" s="49" t="str">
        <f t="shared" si="161"/>
        <v/>
      </c>
    </row>
    <row r="292" spans="1:39" ht="12.75" thickBot="1" x14ac:dyDescent="0.25">
      <c r="A292" s="82">
        <v>39729</v>
      </c>
      <c r="B292" s="81" t="s">
        <v>20</v>
      </c>
      <c r="C292" s="81" t="s">
        <v>19</v>
      </c>
      <c r="D292" s="81">
        <v>755</v>
      </c>
      <c r="E292" s="81">
        <v>11.5</v>
      </c>
      <c r="F292" s="81">
        <v>15.3</v>
      </c>
      <c r="G292" s="81">
        <v>1.7</v>
      </c>
      <c r="H292" s="8">
        <f t="shared" si="135"/>
        <v>2</v>
      </c>
      <c r="I292" s="8">
        <f t="shared" si="136"/>
        <v>10</v>
      </c>
      <c r="J292" s="8">
        <f t="shared" si="137"/>
        <v>2008</v>
      </c>
      <c r="K292" s="84" t="str">
        <f t="shared" si="132"/>
        <v>Fall</v>
      </c>
      <c r="L292" s="3" t="str">
        <f t="shared" si="133"/>
        <v/>
      </c>
      <c r="M292" s="3" t="str">
        <f t="shared" si="134"/>
        <v/>
      </c>
      <c r="N292" s="3" t="str">
        <f t="shared" si="138"/>
        <v/>
      </c>
      <c r="O292" s="3" t="str">
        <f t="shared" si="139"/>
        <v/>
      </c>
      <c r="P292" s="4" t="str">
        <f t="shared" si="140"/>
        <v/>
      </c>
      <c r="Q292" s="4" t="str">
        <f t="shared" si="141"/>
        <v/>
      </c>
      <c r="R292" s="4" t="str">
        <f t="shared" si="142"/>
        <v/>
      </c>
      <c r="S292" s="4" t="str">
        <f t="shared" si="143"/>
        <v/>
      </c>
      <c r="T292" s="5" t="str">
        <f t="shared" si="144"/>
        <v/>
      </c>
      <c r="U292" s="5" t="str">
        <f t="shared" si="145"/>
        <v/>
      </c>
      <c r="V292" s="5" t="str">
        <f t="shared" si="146"/>
        <v/>
      </c>
      <c r="W292" s="5" t="str">
        <f t="shared" si="147"/>
        <v/>
      </c>
      <c r="X292" s="6">
        <f t="shared" si="148"/>
        <v>755</v>
      </c>
      <c r="Y292" s="6">
        <f t="shared" si="149"/>
        <v>11.5</v>
      </c>
      <c r="Z292" s="6">
        <f t="shared" si="150"/>
        <v>15.3</v>
      </c>
      <c r="AA292" s="6">
        <f t="shared" si="151"/>
        <v>1.7</v>
      </c>
      <c r="AB292" s="7" t="str">
        <f t="shared" si="152"/>
        <v/>
      </c>
      <c r="AC292" s="7" t="str">
        <f t="shared" si="153"/>
        <v/>
      </c>
      <c r="AD292" s="7" t="str">
        <f t="shared" si="154"/>
        <v/>
      </c>
      <c r="AE292" s="7" t="str">
        <f t="shared" si="155"/>
        <v/>
      </c>
      <c r="AF292" s="48" t="str">
        <f t="shared" si="162"/>
        <v/>
      </c>
      <c r="AG292" s="48" t="str">
        <f t="shared" si="156"/>
        <v/>
      </c>
      <c r="AH292" s="48" t="str">
        <f t="shared" si="157"/>
        <v/>
      </c>
      <c r="AI292" s="48" t="str">
        <f t="shared" si="158"/>
        <v/>
      </c>
      <c r="AJ292" s="49" t="str">
        <f t="shared" si="163"/>
        <v/>
      </c>
      <c r="AK292" s="49" t="str">
        <f t="shared" si="159"/>
        <v/>
      </c>
      <c r="AL292" s="49" t="str">
        <f t="shared" si="160"/>
        <v/>
      </c>
      <c r="AM292" s="49" t="str">
        <f t="shared" si="161"/>
        <v/>
      </c>
    </row>
    <row r="293" spans="1:39" ht="12.75" thickBot="1" x14ac:dyDescent="0.25">
      <c r="A293" s="82">
        <v>39638</v>
      </c>
      <c r="B293" s="81" t="s">
        <v>20</v>
      </c>
      <c r="C293" s="81" t="s">
        <v>19</v>
      </c>
      <c r="D293" s="81">
        <v>750</v>
      </c>
      <c r="E293" s="81">
        <v>7.5</v>
      </c>
      <c r="F293" s="81">
        <v>22</v>
      </c>
      <c r="G293" s="81">
        <v>47.1</v>
      </c>
      <c r="H293" s="8">
        <f t="shared" si="135"/>
        <v>2</v>
      </c>
      <c r="I293" s="8">
        <f t="shared" si="136"/>
        <v>7</v>
      </c>
      <c r="J293" s="8">
        <f t="shared" si="137"/>
        <v>2008</v>
      </c>
      <c r="K293" s="84" t="str">
        <f t="shared" si="132"/>
        <v>Summer</v>
      </c>
      <c r="L293" s="3" t="str">
        <f t="shared" si="133"/>
        <v/>
      </c>
      <c r="M293" s="3" t="str">
        <f t="shared" si="134"/>
        <v/>
      </c>
      <c r="N293" s="3" t="str">
        <f t="shared" si="138"/>
        <v/>
      </c>
      <c r="O293" s="3" t="str">
        <f t="shared" si="139"/>
        <v/>
      </c>
      <c r="P293" s="4" t="str">
        <f t="shared" si="140"/>
        <v/>
      </c>
      <c r="Q293" s="4" t="str">
        <f t="shared" si="141"/>
        <v/>
      </c>
      <c r="R293" s="4" t="str">
        <f t="shared" si="142"/>
        <v/>
      </c>
      <c r="S293" s="4" t="str">
        <f t="shared" si="143"/>
        <v/>
      </c>
      <c r="T293" s="5" t="str">
        <f t="shared" si="144"/>
        <v/>
      </c>
      <c r="U293" s="5" t="str">
        <f t="shared" si="145"/>
        <v/>
      </c>
      <c r="V293" s="5" t="str">
        <f t="shared" si="146"/>
        <v/>
      </c>
      <c r="W293" s="5" t="str">
        <f t="shared" si="147"/>
        <v/>
      </c>
      <c r="X293" s="6">
        <f t="shared" si="148"/>
        <v>750</v>
      </c>
      <c r="Y293" s="6">
        <f t="shared" si="149"/>
        <v>7.5</v>
      </c>
      <c r="Z293" s="6">
        <f t="shared" si="150"/>
        <v>22</v>
      </c>
      <c r="AA293" s="6">
        <f t="shared" si="151"/>
        <v>47.1</v>
      </c>
      <c r="AB293" s="7" t="str">
        <f t="shared" si="152"/>
        <v/>
      </c>
      <c r="AC293" s="7" t="str">
        <f t="shared" si="153"/>
        <v/>
      </c>
      <c r="AD293" s="7" t="str">
        <f t="shared" si="154"/>
        <v/>
      </c>
      <c r="AE293" s="7" t="str">
        <f t="shared" si="155"/>
        <v/>
      </c>
      <c r="AF293" s="48" t="str">
        <f t="shared" si="162"/>
        <v/>
      </c>
      <c r="AG293" s="48" t="str">
        <f t="shared" si="156"/>
        <v/>
      </c>
      <c r="AH293" s="48" t="str">
        <f t="shared" si="157"/>
        <v/>
      </c>
      <c r="AI293" s="48" t="str">
        <f t="shared" si="158"/>
        <v/>
      </c>
      <c r="AJ293" s="49" t="str">
        <f t="shared" si="163"/>
        <v/>
      </c>
      <c r="AK293" s="49" t="str">
        <f t="shared" si="159"/>
        <v/>
      </c>
      <c r="AL293" s="49" t="str">
        <f t="shared" si="160"/>
        <v/>
      </c>
      <c r="AM293" s="49" t="str">
        <f t="shared" si="161"/>
        <v/>
      </c>
    </row>
    <row r="294" spans="1:39" ht="12.75" thickBot="1" x14ac:dyDescent="0.25">
      <c r="A294" s="82">
        <v>39581</v>
      </c>
      <c r="B294" s="81" t="s">
        <v>20</v>
      </c>
      <c r="C294" s="81" t="s">
        <v>19</v>
      </c>
      <c r="D294" s="81">
        <v>841</v>
      </c>
      <c r="E294" s="81">
        <v>14.3</v>
      </c>
      <c r="F294" s="81">
        <v>15.7</v>
      </c>
      <c r="G294" s="81">
        <v>47.32</v>
      </c>
      <c r="H294" s="8">
        <f t="shared" si="135"/>
        <v>2</v>
      </c>
      <c r="I294" s="8">
        <f t="shared" si="136"/>
        <v>5</v>
      </c>
      <c r="J294" s="8">
        <f t="shared" si="137"/>
        <v>2008</v>
      </c>
      <c r="K294" s="84" t="str">
        <f t="shared" si="132"/>
        <v>Spring</v>
      </c>
      <c r="L294" s="3" t="str">
        <f t="shared" si="133"/>
        <v/>
      </c>
      <c r="M294" s="3" t="str">
        <f t="shared" si="134"/>
        <v/>
      </c>
      <c r="N294" s="3" t="str">
        <f t="shared" si="138"/>
        <v/>
      </c>
      <c r="O294" s="3" t="str">
        <f t="shared" si="139"/>
        <v/>
      </c>
      <c r="P294" s="4" t="str">
        <f t="shared" si="140"/>
        <v/>
      </c>
      <c r="Q294" s="4" t="str">
        <f t="shared" si="141"/>
        <v/>
      </c>
      <c r="R294" s="4" t="str">
        <f t="shared" si="142"/>
        <v/>
      </c>
      <c r="S294" s="4" t="str">
        <f t="shared" si="143"/>
        <v/>
      </c>
      <c r="T294" s="5" t="str">
        <f t="shared" si="144"/>
        <v/>
      </c>
      <c r="U294" s="5" t="str">
        <f t="shared" si="145"/>
        <v/>
      </c>
      <c r="V294" s="5" t="str">
        <f t="shared" si="146"/>
        <v/>
      </c>
      <c r="W294" s="5" t="str">
        <f t="shared" si="147"/>
        <v/>
      </c>
      <c r="X294" s="6">
        <f t="shared" si="148"/>
        <v>841</v>
      </c>
      <c r="Y294" s="6">
        <f t="shared" si="149"/>
        <v>14.3</v>
      </c>
      <c r="Z294" s="6">
        <f t="shared" si="150"/>
        <v>15.7</v>
      </c>
      <c r="AA294" s="6">
        <f t="shared" si="151"/>
        <v>47.32</v>
      </c>
      <c r="AB294" s="7" t="str">
        <f t="shared" si="152"/>
        <v/>
      </c>
      <c r="AC294" s="7" t="str">
        <f t="shared" si="153"/>
        <v/>
      </c>
      <c r="AD294" s="7" t="str">
        <f t="shared" si="154"/>
        <v/>
      </c>
      <c r="AE294" s="7" t="str">
        <f t="shared" si="155"/>
        <v/>
      </c>
      <c r="AF294" s="48" t="str">
        <f t="shared" si="162"/>
        <v/>
      </c>
      <c r="AG294" s="48" t="str">
        <f t="shared" si="156"/>
        <v/>
      </c>
      <c r="AH294" s="48" t="str">
        <f t="shared" si="157"/>
        <v/>
      </c>
      <c r="AI294" s="48" t="str">
        <f t="shared" si="158"/>
        <v/>
      </c>
      <c r="AJ294" s="49" t="str">
        <f t="shared" si="163"/>
        <v/>
      </c>
      <c r="AK294" s="49" t="str">
        <f t="shared" si="159"/>
        <v/>
      </c>
      <c r="AL294" s="49" t="str">
        <f t="shared" si="160"/>
        <v/>
      </c>
      <c r="AM294" s="49" t="str">
        <f t="shared" si="161"/>
        <v/>
      </c>
    </row>
    <row r="295" spans="1:39" ht="12.75" thickBot="1" x14ac:dyDescent="0.25">
      <c r="A295" s="82">
        <v>39366</v>
      </c>
      <c r="B295" s="81" t="s">
        <v>20</v>
      </c>
      <c r="C295" s="81" t="s">
        <v>19</v>
      </c>
      <c r="D295" s="81">
        <v>768.4</v>
      </c>
      <c r="E295" s="81">
        <v>3.63</v>
      </c>
      <c r="F295" s="81">
        <v>15.3</v>
      </c>
      <c r="G295" s="81">
        <v>0.84</v>
      </c>
      <c r="H295" s="8">
        <f t="shared" si="135"/>
        <v>2</v>
      </c>
      <c r="I295" s="8">
        <f t="shared" si="136"/>
        <v>10</v>
      </c>
      <c r="J295" s="8">
        <f t="shared" si="137"/>
        <v>2007</v>
      </c>
      <c r="K295" s="84" t="str">
        <f t="shared" si="132"/>
        <v>Fall</v>
      </c>
      <c r="L295" s="3" t="str">
        <f t="shared" si="133"/>
        <v/>
      </c>
      <c r="M295" s="3" t="str">
        <f t="shared" si="134"/>
        <v/>
      </c>
      <c r="N295" s="3" t="str">
        <f t="shared" si="138"/>
        <v/>
      </c>
      <c r="O295" s="3" t="str">
        <f t="shared" si="139"/>
        <v/>
      </c>
      <c r="P295" s="4" t="str">
        <f t="shared" si="140"/>
        <v/>
      </c>
      <c r="Q295" s="4" t="str">
        <f t="shared" si="141"/>
        <v/>
      </c>
      <c r="R295" s="4" t="str">
        <f t="shared" si="142"/>
        <v/>
      </c>
      <c r="S295" s="4" t="str">
        <f t="shared" si="143"/>
        <v/>
      </c>
      <c r="T295" s="5" t="str">
        <f t="shared" si="144"/>
        <v/>
      </c>
      <c r="U295" s="5" t="str">
        <f t="shared" si="145"/>
        <v/>
      </c>
      <c r="V295" s="5" t="str">
        <f t="shared" si="146"/>
        <v/>
      </c>
      <c r="W295" s="5" t="str">
        <f t="shared" si="147"/>
        <v/>
      </c>
      <c r="X295" s="6">
        <f t="shared" si="148"/>
        <v>768.4</v>
      </c>
      <c r="Y295" s="6">
        <f t="shared" si="149"/>
        <v>3.63</v>
      </c>
      <c r="Z295" s="6">
        <f t="shared" si="150"/>
        <v>15.3</v>
      </c>
      <c r="AA295" s="6">
        <f t="shared" si="151"/>
        <v>0.84</v>
      </c>
      <c r="AB295" s="7" t="str">
        <f t="shared" si="152"/>
        <v/>
      </c>
      <c r="AC295" s="7" t="str">
        <f t="shared" si="153"/>
        <v/>
      </c>
      <c r="AD295" s="7" t="str">
        <f t="shared" si="154"/>
        <v/>
      </c>
      <c r="AE295" s="7" t="str">
        <f t="shared" si="155"/>
        <v/>
      </c>
      <c r="AF295" s="48" t="str">
        <f t="shared" si="162"/>
        <v/>
      </c>
      <c r="AG295" s="48" t="str">
        <f t="shared" si="156"/>
        <v/>
      </c>
      <c r="AH295" s="48" t="str">
        <f t="shared" si="157"/>
        <v/>
      </c>
      <c r="AI295" s="48" t="str">
        <f t="shared" si="158"/>
        <v/>
      </c>
      <c r="AJ295" s="49" t="str">
        <f t="shared" si="163"/>
        <v/>
      </c>
      <c r="AK295" s="49" t="str">
        <f t="shared" si="159"/>
        <v/>
      </c>
      <c r="AL295" s="49" t="str">
        <f t="shared" si="160"/>
        <v/>
      </c>
      <c r="AM295" s="49" t="str">
        <f t="shared" si="161"/>
        <v/>
      </c>
    </row>
    <row r="296" spans="1:39" ht="12.75" thickBot="1" x14ac:dyDescent="0.25">
      <c r="A296" s="82">
        <v>39280</v>
      </c>
      <c r="B296" s="81" t="s">
        <v>20</v>
      </c>
      <c r="C296" s="81" t="s">
        <v>19</v>
      </c>
      <c r="D296" s="81">
        <v>922</v>
      </c>
      <c r="E296" s="81">
        <v>10.64</v>
      </c>
      <c r="F296" s="81">
        <v>23.9</v>
      </c>
      <c r="G296" s="81">
        <v>0.65</v>
      </c>
      <c r="H296" s="8">
        <f t="shared" si="135"/>
        <v>2</v>
      </c>
      <c r="I296" s="8">
        <f t="shared" si="136"/>
        <v>7</v>
      </c>
      <c r="J296" s="8">
        <f t="shared" si="137"/>
        <v>2007</v>
      </c>
      <c r="K296" s="84" t="str">
        <f t="shared" si="132"/>
        <v>Summer</v>
      </c>
      <c r="L296" s="3" t="str">
        <f t="shared" si="133"/>
        <v/>
      </c>
      <c r="M296" s="3" t="str">
        <f t="shared" si="134"/>
        <v/>
      </c>
      <c r="N296" s="3" t="str">
        <f t="shared" si="138"/>
        <v/>
      </c>
      <c r="O296" s="3" t="str">
        <f t="shared" si="139"/>
        <v/>
      </c>
      <c r="P296" s="4" t="str">
        <f t="shared" si="140"/>
        <v/>
      </c>
      <c r="Q296" s="4" t="str">
        <f t="shared" si="141"/>
        <v/>
      </c>
      <c r="R296" s="4" t="str">
        <f t="shared" si="142"/>
        <v/>
      </c>
      <c r="S296" s="4" t="str">
        <f t="shared" si="143"/>
        <v/>
      </c>
      <c r="T296" s="5" t="str">
        <f t="shared" si="144"/>
        <v/>
      </c>
      <c r="U296" s="5" t="str">
        <f t="shared" si="145"/>
        <v/>
      </c>
      <c r="V296" s="5" t="str">
        <f t="shared" si="146"/>
        <v/>
      </c>
      <c r="W296" s="5" t="str">
        <f t="shared" si="147"/>
        <v/>
      </c>
      <c r="X296" s="6">
        <f t="shared" si="148"/>
        <v>922</v>
      </c>
      <c r="Y296" s="6">
        <f t="shared" si="149"/>
        <v>10.64</v>
      </c>
      <c r="Z296" s="6">
        <f t="shared" si="150"/>
        <v>23.9</v>
      </c>
      <c r="AA296" s="6">
        <f t="shared" si="151"/>
        <v>0.65</v>
      </c>
      <c r="AB296" s="7" t="str">
        <f t="shared" si="152"/>
        <v/>
      </c>
      <c r="AC296" s="7" t="str">
        <f t="shared" si="153"/>
        <v/>
      </c>
      <c r="AD296" s="7" t="str">
        <f t="shared" si="154"/>
        <v/>
      </c>
      <c r="AE296" s="7" t="str">
        <f t="shared" si="155"/>
        <v/>
      </c>
      <c r="AF296" s="48" t="str">
        <f t="shared" si="162"/>
        <v/>
      </c>
      <c r="AG296" s="48" t="str">
        <f t="shared" si="156"/>
        <v/>
      </c>
      <c r="AH296" s="48" t="str">
        <f t="shared" si="157"/>
        <v/>
      </c>
      <c r="AI296" s="48" t="str">
        <f t="shared" si="158"/>
        <v/>
      </c>
      <c r="AJ296" s="49" t="str">
        <f t="shared" si="163"/>
        <v/>
      </c>
      <c r="AK296" s="49" t="str">
        <f t="shared" si="159"/>
        <v/>
      </c>
      <c r="AL296" s="49" t="str">
        <f t="shared" si="160"/>
        <v/>
      </c>
      <c r="AM296" s="49" t="str">
        <f t="shared" si="161"/>
        <v/>
      </c>
    </row>
    <row r="297" spans="1:39" ht="12.75" thickBot="1" x14ac:dyDescent="0.25">
      <c r="A297" s="82">
        <v>39211</v>
      </c>
      <c r="B297" s="81" t="s">
        <v>20</v>
      </c>
      <c r="C297" s="81" t="s">
        <v>19</v>
      </c>
      <c r="D297" s="81">
        <v>916</v>
      </c>
      <c r="E297" s="81">
        <v>11.18</v>
      </c>
      <c r="F297" s="81">
        <v>18.899999999999999</v>
      </c>
      <c r="G297" s="81">
        <v>78.599999999999994</v>
      </c>
      <c r="H297" s="8">
        <f t="shared" si="135"/>
        <v>2</v>
      </c>
      <c r="I297" s="8">
        <f t="shared" si="136"/>
        <v>5</v>
      </c>
      <c r="J297" s="8">
        <f t="shared" si="137"/>
        <v>2007</v>
      </c>
      <c r="K297" s="84" t="str">
        <f t="shared" si="132"/>
        <v>Spring</v>
      </c>
      <c r="L297" s="3" t="str">
        <f t="shared" si="133"/>
        <v/>
      </c>
      <c r="M297" s="3" t="str">
        <f t="shared" si="134"/>
        <v/>
      </c>
      <c r="N297" s="3" t="str">
        <f t="shared" si="138"/>
        <v/>
      </c>
      <c r="O297" s="3" t="str">
        <f t="shared" si="139"/>
        <v/>
      </c>
      <c r="P297" s="4" t="str">
        <f t="shared" si="140"/>
        <v/>
      </c>
      <c r="Q297" s="4" t="str">
        <f t="shared" si="141"/>
        <v/>
      </c>
      <c r="R297" s="4" t="str">
        <f t="shared" si="142"/>
        <v/>
      </c>
      <c r="S297" s="4" t="str">
        <f t="shared" si="143"/>
        <v/>
      </c>
      <c r="T297" s="5" t="str">
        <f t="shared" si="144"/>
        <v/>
      </c>
      <c r="U297" s="5" t="str">
        <f t="shared" si="145"/>
        <v/>
      </c>
      <c r="V297" s="5" t="str">
        <f t="shared" si="146"/>
        <v/>
      </c>
      <c r="W297" s="5" t="str">
        <f t="shared" si="147"/>
        <v/>
      </c>
      <c r="X297" s="6">
        <f t="shared" si="148"/>
        <v>916</v>
      </c>
      <c r="Y297" s="6">
        <f t="shared" si="149"/>
        <v>11.18</v>
      </c>
      <c r="Z297" s="6">
        <f t="shared" si="150"/>
        <v>18.899999999999999</v>
      </c>
      <c r="AA297" s="6">
        <f t="shared" si="151"/>
        <v>78.599999999999994</v>
      </c>
      <c r="AB297" s="7" t="str">
        <f t="shared" si="152"/>
        <v/>
      </c>
      <c r="AC297" s="7" t="str">
        <f t="shared" si="153"/>
        <v/>
      </c>
      <c r="AD297" s="7" t="str">
        <f t="shared" si="154"/>
        <v/>
      </c>
      <c r="AE297" s="7" t="str">
        <f t="shared" si="155"/>
        <v/>
      </c>
      <c r="AF297" s="48" t="str">
        <f t="shared" si="162"/>
        <v/>
      </c>
      <c r="AG297" s="48" t="str">
        <f t="shared" si="156"/>
        <v/>
      </c>
      <c r="AH297" s="48" t="str">
        <f t="shared" si="157"/>
        <v/>
      </c>
      <c r="AI297" s="48" t="str">
        <f t="shared" si="158"/>
        <v/>
      </c>
      <c r="AJ297" s="49" t="str">
        <f t="shared" si="163"/>
        <v/>
      </c>
      <c r="AK297" s="49" t="str">
        <f t="shared" si="159"/>
        <v/>
      </c>
      <c r="AL297" s="49" t="str">
        <f t="shared" si="160"/>
        <v/>
      </c>
      <c r="AM297" s="49" t="str">
        <f t="shared" si="161"/>
        <v/>
      </c>
    </row>
    <row r="298" spans="1:39" ht="12.75" thickBot="1" x14ac:dyDescent="0.25">
      <c r="A298" s="82">
        <v>38986</v>
      </c>
      <c r="B298" s="81" t="s">
        <v>20</v>
      </c>
      <c r="C298" s="81" t="s">
        <v>19</v>
      </c>
      <c r="D298" s="81">
        <v>976</v>
      </c>
      <c r="E298" s="81">
        <v>7.47</v>
      </c>
      <c r="F298" s="81">
        <v>17.3</v>
      </c>
      <c r="G298" s="81">
        <v>0.2</v>
      </c>
      <c r="H298" s="8">
        <f t="shared" si="135"/>
        <v>2</v>
      </c>
      <c r="I298" s="8">
        <f t="shared" si="136"/>
        <v>9</v>
      </c>
      <c r="J298" s="8">
        <f t="shared" si="137"/>
        <v>2006</v>
      </c>
      <c r="K298" s="84" t="str">
        <f t="shared" si="132"/>
        <v>Fall</v>
      </c>
      <c r="L298" s="3" t="str">
        <f t="shared" si="133"/>
        <v/>
      </c>
      <c r="M298" s="3" t="str">
        <f t="shared" si="134"/>
        <v/>
      </c>
      <c r="N298" s="3" t="str">
        <f t="shared" si="138"/>
        <v/>
      </c>
      <c r="O298" s="3" t="str">
        <f t="shared" si="139"/>
        <v/>
      </c>
      <c r="P298" s="4" t="str">
        <f t="shared" si="140"/>
        <v/>
      </c>
      <c r="Q298" s="4" t="str">
        <f t="shared" si="141"/>
        <v/>
      </c>
      <c r="R298" s="4" t="str">
        <f t="shared" si="142"/>
        <v/>
      </c>
      <c r="S298" s="4" t="str">
        <f t="shared" si="143"/>
        <v/>
      </c>
      <c r="T298" s="5" t="str">
        <f t="shared" si="144"/>
        <v/>
      </c>
      <c r="U298" s="5" t="str">
        <f t="shared" si="145"/>
        <v/>
      </c>
      <c r="V298" s="5" t="str">
        <f t="shared" si="146"/>
        <v/>
      </c>
      <c r="W298" s="5" t="str">
        <f t="shared" si="147"/>
        <v/>
      </c>
      <c r="X298" s="6">
        <f t="shared" si="148"/>
        <v>976</v>
      </c>
      <c r="Y298" s="6">
        <f t="shared" si="149"/>
        <v>7.47</v>
      </c>
      <c r="Z298" s="6">
        <f t="shared" si="150"/>
        <v>17.3</v>
      </c>
      <c r="AA298" s="6">
        <f t="shared" si="151"/>
        <v>0.2</v>
      </c>
      <c r="AB298" s="7" t="str">
        <f t="shared" si="152"/>
        <v/>
      </c>
      <c r="AC298" s="7" t="str">
        <f t="shared" si="153"/>
        <v/>
      </c>
      <c r="AD298" s="7" t="str">
        <f t="shared" si="154"/>
        <v/>
      </c>
      <c r="AE298" s="7" t="str">
        <f t="shared" si="155"/>
        <v/>
      </c>
      <c r="AF298" s="48" t="str">
        <f t="shared" si="162"/>
        <v/>
      </c>
      <c r="AG298" s="48" t="str">
        <f t="shared" si="156"/>
        <v/>
      </c>
      <c r="AH298" s="48" t="str">
        <f t="shared" si="157"/>
        <v/>
      </c>
      <c r="AI298" s="48" t="str">
        <f t="shared" si="158"/>
        <v/>
      </c>
      <c r="AJ298" s="49" t="str">
        <f t="shared" si="163"/>
        <v/>
      </c>
      <c r="AK298" s="49" t="str">
        <f t="shared" si="159"/>
        <v/>
      </c>
      <c r="AL298" s="49" t="str">
        <f t="shared" si="160"/>
        <v/>
      </c>
      <c r="AM298" s="49" t="str">
        <f t="shared" si="161"/>
        <v/>
      </c>
    </row>
    <row r="299" spans="1:39" ht="12.75" thickBot="1" x14ac:dyDescent="0.25">
      <c r="A299" s="82">
        <v>38909</v>
      </c>
      <c r="B299" s="81" t="s">
        <v>20</v>
      </c>
      <c r="C299" s="81" t="s">
        <v>19</v>
      </c>
      <c r="D299" s="81">
        <v>1028</v>
      </c>
      <c r="E299" s="81">
        <v>9.33</v>
      </c>
      <c r="F299" s="81">
        <v>20.7</v>
      </c>
      <c r="G299" s="81" t="s">
        <v>77</v>
      </c>
      <c r="H299" s="8">
        <f t="shared" si="135"/>
        <v>2</v>
      </c>
      <c r="I299" s="8">
        <f t="shared" si="136"/>
        <v>7</v>
      </c>
      <c r="J299" s="8">
        <f t="shared" si="137"/>
        <v>2006</v>
      </c>
      <c r="K299" s="84" t="str">
        <f t="shared" si="132"/>
        <v>Summer</v>
      </c>
      <c r="L299" s="3" t="str">
        <f t="shared" si="133"/>
        <v/>
      </c>
      <c r="M299" s="3" t="str">
        <f t="shared" si="134"/>
        <v/>
      </c>
      <c r="N299" s="3" t="str">
        <f t="shared" si="138"/>
        <v/>
      </c>
      <c r="O299" s="3" t="str">
        <f t="shared" si="139"/>
        <v/>
      </c>
      <c r="P299" s="4" t="str">
        <f t="shared" si="140"/>
        <v/>
      </c>
      <c r="Q299" s="4" t="str">
        <f t="shared" si="141"/>
        <v/>
      </c>
      <c r="R299" s="4" t="str">
        <f t="shared" si="142"/>
        <v/>
      </c>
      <c r="S299" s="4" t="str">
        <f t="shared" si="143"/>
        <v/>
      </c>
      <c r="T299" s="5" t="str">
        <f t="shared" si="144"/>
        <v/>
      </c>
      <c r="U299" s="5" t="str">
        <f t="shared" si="145"/>
        <v/>
      </c>
      <c r="V299" s="5" t="str">
        <f t="shared" si="146"/>
        <v/>
      </c>
      <c r="W299" s="5" t="str">
        <f t="shared" si="147"/>
        <v/>
      </c>
      <c r="X299" s="6">
        <f t="shared" si="148"/>
        <v>1028</v>
      </c>
      <c r="Y299" s="6">
        <f t="shared" si="149"/>
        <v>9.33</v>
      </c>
      <c r="Z299" s="6">
        <f t="shared" si="150"/>
        <v>20.7</v>
      </c>
      <c r="AA299" s="6" t="str">
        <f t="shared" si="151"/>
        <v>AD</v>
      </c>
      <c r="AB299" s="7" t="str">
        <f t="shared" si="152"/>
        <v/>
      </c>
      <c r="AC299" s="7" t="str">
        <f t="shared" si="153"/>
        <v/>
      </c>
      <c r="AD299" s="7" t="str">
        <f t="shared" si="154"/>
        <v/>
      </c>
      <c r="AE299" s="7" t="str">
        <f t="shared" si="155"/>
        <v/>
      </c>
      <c r="AF299" s="48" t="str">
        <f t="shared" si="162"/>
        <v/>
      </c>
      <c r="AG299" s="48" t="str">
        <f t="shared" si="156"/>
        <v/>
      </c>
      <c r="AH299" s="48" t="str">
        <f t="shared" si="157"/>
        <v/>
      </c>
      <c r="AI299" s="48" t="str">
        <f t="shared" si="158"/>
        <v/>
      </c>
      <c r="AJ299" s="49" t="str">
        <f t="shared" si="163"/>
        <v/>
      </c>
      <c r="AK299" s="49" t="str">
        <f t="shared" si="159"/>
        <v/>
      </c>
      <c r="AL299" s="49" t="str">
        <f t="shared" si="160"/>
        <v/>
      </c>
      <c r="AM299" s="49" t="str">
        <f t="shared" si="161"/>
        <v/>
      </c>
    </row>
    <row r="300" spans="1:39" ht="12.75" thickBot="1" x14ac:dyDescent="0.25">
      <c r="A300" s="82">
        <v>38853</v>
      </c>
      <c r="B300" s="81" t="s">
        <v>20</v>
      </c>
      <c r="C300" s="81" t="s">
        <v>19</v>
      </c>
      <c r="D300" s="81">
        <v>704</v>
      </c>
      <c r="E300" s="81">
        <v>9.1300000000000008</v>
      </c>
      <c r="F300" s="81">
        <v>11.4</v>
      </c>
      <c r="G300" s="81" t="s">
        <v>24</v>
      </c>
      <c r="H300" s="8">
        <f t="shared" si="135"/>
        <v>2</v>
      </c>
      <c r="I300" s="8">
        <f t="shared" si="136"/>
        <v>5</v>
      </c>
      <c r="J300" s="8">
        <f t="shared" si="137"/>
        <v>2006</v>
      </c>
      <c r="K300" s="84" t="str">
        <f t="shared" si="132"/>
        <v>Spring</v>
      </c>
      <c r="L300" s="3" t="str">
        <f t="shared" si="133"/>
        <v/>
      </c>
      <c r="M300" s="3" t="str">
        <f t="shared" si="134"/>
        <v/>
      </c>
      <c r="N300" s="3" t="str">
        <f t="shared" si="138"/>
        <v/>
      </c>
      <c r="O300" s="3" t="str">
        <f t="shared" si="139"/>
        <v/>
      </c>
      <c r="P300" s="4" t="str">
        <f t="shared" si="140"/>
        <v/>
      </c>
      <c r="Q300" s="4" t="str">
        <f t="shared" si="141"/>
        <v/>
      </c>
      <c r="R300" s="4" t="str">
        <f t="shared" si="142"/>
        <v/>
      </c>
      <c r="S300" s="4" t="str">
        <f t="shared" si="143"/>
        <v/>
      </c>
      <c r="T300" s="5" t="str">
        <f t="shared" si="144"/>
        <v/>
      </c>
      <c r="U300" s="5" t="str">
        <f t="shared" si="145"/>
        <v/>
      </c>
      <c r="V300" s="5" t="str">
        <f t="shared" si="146"/>
        <v/>
      </c>
      <c r="W300" s="5" t="str">
        <f t="shared" si="147"/>
        <v/>
      </c>
      <c r="X300" s="6">
        <f t="shared" si="148"/>
        <v>704</v>
      </c>
      <c r="Y300" s="6">
        <f t="shared" si="149"/>
        <v>9.1300000000000008</v>
      </c>
      <c r="Z300" s="6">
        <f t="shared" si="150"/>
        <v>11.4</v>
      </c>
      <c r="AA300" s="6" t="str">
        <f t="shared" si="151"/>
        <v>NS</v>
      </c>
      <c r="AB300" s="7" t="str">
        <f t="shared" si="152"/>
        <v/>
      </c>
      <c r="AC300" s="7" t="str">
        <f t="shared" si="153"/>
        <v/>
      </c>
      <c r="AD300" s="7" t="str">
        <f t="shared" si="154"/>
        <v/>
      </c>
      <c r="AE300" s="7" t="str">
        <f t="shared" si="155"/>
        <v/>
      </c>
      <c r="AF300" s="48" t="str">
        <f t="shared" si="162"/>
        <v/>
      </c>
      <c r="AG300" s="48" t="str">
        <f t="shared" si="156"/>
        <v/>
      </c>
      <c r="AH300" s="48" t="str">
        <f t="shared" si="157"/>
        <v/>
      </c>
      <c r="AI300" s="48" t="str">
        <f t="shared" si="158"/>
        <v/>
      </c>
      <c r="AJ300" s="49" t="str">
        <f t="shared" si="163"/>
        <v/>
      </c>
      <c r="AK300" s="49" t="str">
        <f t="shared" si="159"/>
        <v/>
      </c>
      <c r="AL300" s="49" t="str">
        <f t="shared" si="160"/>
        <v/>
      </c>
      <c r="AM300" s="49" t="str">
        <f t="shared" si="161"/>
        <v/>
      </c>
    </row>
    <row r="301" spans="1:39" ht="12.75" thickBot="1" x14ac:dyDescent="0.25">
      <c r="A301" s="82">
        <v>38636</v>
      </c>
      <c r="B301" s="81" t="s">
        <v>20</v>
      </c>
      <c r="C301" s="81" t="s">
        <v>19</v>
      </c>
      <c r="D301" s="81">
        <v>912.2</v>
      </c>
      <c r="E301" s="81">
        <v>8.0839999999999996</v>
      </c>
      <c r="F301" s="81">
        <v>13.08</v>
      </c>
      <c r="G301" s="81">
        <v>2.3199999999999998</v>
      </c>
      <c r="H301" s="8">
        <f t="shared" si="135"/>
        <v>2</v>
      </c>
      <c r="I301" s="8">
        <f t="shared" si="136"/>
        <v>10</v>
      </c>
      <c r="J301" s="8">
        <f t="shared" si="137"/>
        <v>2005</v>
      </c>
      <c r="K301" s="84" t="str">
        <f t="shared" si="132"/>
        <v>Fall</v>
      </c>
      <c r="L301" s="3" t="str">
        <f t="shared" si="133"/>
        <v/>
      </c>
      <c r="M301" s="3" t="str">
        <f t="shared" si="134"/>
        <v/>
      </c>
      <c r="N301" s="3" t="str">
        <f t="shared" si="138"/>
        <v/>
      </c>
      <c r="O301" s="3" t="str">
        <f t="shared" si="139"/>
        <v/>
      </c>
      <c r="P301" s="4" t="str">
        <f t="shared" si="140"/>
        <v/>
      </c>
      <c r="Q301" s="4" t="str">
        <f t="shared" si="141"/>
        <v/>
      </c>
      <c r="R301" s="4" t="str">
        <f t="shared" si="142"/>
        <v/>
      </c>
      <c r="S301" s="4" t="str">
        <f t="shared" si="143"/>
        <v/>
      </c>
      <c r="T301" s="5" t="str">
        <f t="shared" si="144"/>
        <v/>
      </c>
      <c r="U301" s="5" t="str">
        <f t="shared" si="145"/>
        <v/>
      </c>
      <c r="V301" s="5" t="str">
        <f t="shared" si="146"/>
        <v/>
      </c>
      <c r="W301" s="5" t="str">
        <f t="shared" si="147"/>
        <v/>
      </c>
      <c r="X301" s="6">
        <f t="shared" si="148"/>
        <v>912.2</v>
      </c>
      <c r="Y301" s="6">
        <f t="shared" si="149"/>
        <v>8.0839999999999996</v>
      </c>
      <c r="Z301" s="6">
        <f t="shared" si="150"/>
        <v>13.08</v>
      </c>
      <c r="AA301" s="6">
        <f t="shared" si="151"/>
        <v>2.3199999999999998</v>
      </c>
      <c r="AB301" s="7" t="str">
        <f t="shared" si="152"/>
        <v/>
      </c>
      <c r="AC301" s="7" t="str">
        <f t="shared" si="153"/>
        <v/>
      </c>
      <c r="AD301" s="7" t="str">
        <f t="shared" si="154"/>
        <v/>
      </c>
      <c r="AE301" s="7" t="str">
        <f t="shared" si="155"/>
        <v/>
      </c>
      <c r="AF301" s="48" t="str">
        <f t="shared" si="162"/>
        <v/>
      </c>
      <c r="AG301" s="48" t="str">
        <f t="shared" si="156"/>
        <v/>
      </c>
      <c r="AH301" s="48" t="str">
        <f t="shared" si="157"/>
        <v/>
      </c>
      <c r="AI301" s="48" t="str">
        <f t="shared" si="158"/>
        <v/>
      </c>
      <c r="AJ301" s="49" t="str">
        <f t="shared" si="163"/>
        <v/>
      </c>
      <c r="AK301" s="49" t="str">
        <f t="shared" si="159"/>
        <v/>
      </c>
      <c r="AL301" s="49" t="str">
        <f t="shared" si="160"/>
        <v/>
      </c>
      <c r="AM301" s="49" t="str">
        <f t="shared" si="161"/>
        <v/>
      </c>
    </row>
    <row r="302" spans="1:39" ht="12.75" thickBot="1" x14ac:dyDescent="0.25">
      <c r="A302" s="82">
        <v>38545</v>
      </c>
      <c r="B302" s="81" t="s">
        <v>20</v>
      </c>
      <c r="C302" s="81" t="s">
        <v>19</v>
      </c>
      <c r="D302" s="81">
        <v>884</v>
      </c>
      <c r="E302" s="81">
        <v>9.89</v>
      </c>
      <c r="F302" s="81">
        <v>25.46</v>
      </c>
      <c r="G302" s="81">
        <v>91.6</v>
      </c>
      <c r="H302" s="8">
        <f t="shared" si="135"/>
        <v>2</v>
      </c>
      <c r="I302" s="8">
        <f t="shared" si="136"/>
        <v>7</v>
      </c>
      <c r="J302" s="8">
        <f t="shared" si="137"/>
        <v>2005</v>
      </c>
      <c r="K302" s="84" t="str">
        <f t="shared" si="132"/>
        <v>Summer</v>
      </c>
      <c r="L302" s="3" t="str">
        <f t="shared" si="133"/>
        <v/>
      </c>
      <c r="M302" s="3" t="str">
        <f t="shared" si="134"/>
        <v/>
      </c>
      <c r="N302" s="3" t="str">
        <f t="shared" si="138"/>
        <v/>
      </c>
      <c r="O302" s="3" t="str">
        <f t="shared" si="139"/>
        <v/>
      </c>
      <c r="P302" s="4" t="str">
        <f t="shared" si="140"/>
        <v/>
      </c>
      <c r="Q302" s="4" t="str">
        <f t="shared" si="141"/>
        <v/>
      </c>
      <c r="R302" s="4" t="str">
        <f t="shared" si="142"/>
        <v/>
      </c>
      <c r="S302" s="4" t="str">
        <f t="shared" si="143"/>
        <v/>
      </c>
      <c r="T302" s="5" t="str">
        <f t="shared" si="144"/>
        <v/>
      </c>
      <c r="U302" s="5" t="str">
        <f t="shared" si="145"/>
        <v/>
      </c>
      <c r="V302" s="5" t="str">
        <f t="shared" si="146"/>
        <v/>
      </c>
      <c r="W302" s="5" t="str">
        <f t="shared" si="147"/>
        <v/>
      </c>
      <c r="X302" s="6">
        <f t="shared" si="148"/>
        <v>884</v>
      </c>
      <c r="Y302" s="6">
        <f t="shared" si="149"/>
        <v>9.89</v>
      </c>
      <c r="Z302" s="6">
        <f t="shared" si="150"/>
        <v>25.46</v>
      </c>
      <c r="AA302" s="6">
        <f t="shared" si="151"/>
        <v>91.6</v>
      </c>
      <c r="AB302" s="7" t="str">
        <f t="shared" si="152"/>
        <v/>
      </c>
      <c r="AC302" s="7" t="str">
        <f t="shared" si="153"/>
        <v/>
      </c>
      <c r="AD302" s="7" t="str">
        <f t="shared" si="154"/>
        <v/>
      </c>
      <c r="AE302" s="7" t="str">
        <f t="shared" si="155"/>
        <v/>
      </c>
      <c r="AF302" s="48" t="str">
        <f t="shared" si="162"/>
        <v/>
      </c>
      <c r="AG302" s="48" t="str">
        <f t="shared" si="156"/>
        <v/>
      </c>
      <c r="AH302" s="48" t="str">
        <f t="shared" si="157"/>
        <v/>
      </c>
      <c r="AI302" s="48" t="str">
        <f t="shared" si="158"/>
        <v/>
      </c>
      <c r="AJ302" s="49" t="str">
        <f t="shared" si="163"/>
        <v/>
      </c>
      <c r="AK302" s="49" t="str">
        <f t="shared" si="159"/>
        <v/>
      </c>
      <c r="AL302" s="49" t="str">
        <f t="shared" si="160"/>
        <v/>
      </c>
      <c r="AM302" s="49" t="str">
        <f t="shared" si="161"/>
        <v/>
      </c>
    </row>
    <row r="303" spans="1:39" ht="12.75" thickBot="1" x14ac:dyDescent="0.25">
      <c r="A303" s="82">
        <v>38452</v>
      </c>
      <c r="B303" s="81" t="s">
        <v>20</v>
      </c>
      <c r="C303" s="81" t="s">
        <v>19</v>
      </c>
      <c r="D303" s="81">
        <v>827.4</v>
      </c>
      <c r="E303" s="81">
        <v>12.34</v>
      </c>
      <c r="F303" s="81">
        <v>20.100000000000001</v>
      </c>
      <c r="G303" s="81">
        <v>18.03</v>
      </c>
      <c r="H303" s="8">
        <f t="shared" si="135"/>
        <v>2</v>
      </c>
      <c r="I303" s="8">
        <f t="shared" si="136"/>
        <v>4</v>
      </c>
      <c r="J303" s="8">
        <f t="shared" si="137"/>
        <v>2005</v>
      </c>
      <c r="K303" s="84" t="str">
        <f t="shared" si="132"/>
        <v>Spring</v>
      </c>
      <c r="L303" s="3" t="str">
        <f t="shared" si="133"/>
        <v/>
      </c>
      <c r="M303" s="3" t="str">
        <f t="shared" si="134"/>
        <v/>
      </c>
      <c r="N303" s="3" t="str">
        <f t="shared" si="138"/>
        <v/>
      </c>
      <c r="O303" s="3" t="str">
        <f t="shared" si="139"/>
        <v/>
      </c>
      <c r="P303" s="4" t="str">
        <f t="shared" si="140"/>
        <v/>
      </c>
      <c r="Q303" s="4" t="str">
        <f t="shared" si="141"/>
        <v/>
      </c>
      <c r="R303" s="4" t="str">
        <f t="shared" si="142"/>
        <v/>
      </c>
      <c r="S303" s="4" t="str">
        <f t="shared" si="143"/>
        <v/>
      </c>
      <c r="T303" s="5" t="str">
        <f t="shared" si="144"/>
        <v/>
      </c>
      <c r="U303" s="5" t="str">
        <f t="shared" si="145"/>
        <v/>
      </c>
      <c r="V303" s="5" t="str">
        <f t="shared" si="146"/>
        <v/>
      </c>
      <c r="W303" s="5" t="str">
        <f t="shared" si="147"/>
        <v/>
      </c>
      <c r="X303" s="6">
        <f t="shared" si="148"/>
        <v>827.4</v>
      </c>
      <c r="Y303" s="6">
        <f t="shared" si="149"/>
        <v>12.34</v>
      </c>
      <c r="Z303" s="6">
        <f t="shared" si="150"/>
        <v>20.100000000000001</v>
      </c>
      <c r="AA303" s="6">
        <f t="shared" si="151"/>
        <v>18.03</v>
      </c>
      <c r="AB303" s="7" t="str">
        <f t="shared" si="152"/>
        <v/>
      </c>
      <c r="AC303" s="7" t="str">
        <f t="shared" si="153"/>
        <v/>
      </c>
      <c r="AD303" s="7" t="str">
        <f t="shared" si="154"/>
        <v/>
      </c>
      <c r="AE303" s="7" t="str">
        <f t="shared" si="155"/>
        <v/>
      </c>
      <c r="AF303" s="48" t="str">
        <f t="shared" si="162"/>
        <v/>
      </c>
      <c r="AG303" s="48" t="str">
        <f t="shared" si="156"/>
        <v/>
      </c>
      <c r="AH303" s="48" t="str">
        <f t="shared" si="157"/>
        <v/>
      </c>
      <c r="AI303" s="48" t="str">
        <f t="shared" si="158"/>
        <v/>
      </c>
      <c r="AJ303" s="49" t="str">
        <f t="shared" si="163"/>
        <v/>
      </c>
      <c r="AK303" s="49" t="str">
        <f t="shared" si="159"/>
        <v/>
      </c>
      <c r="AL303" s="49" t="str">
        <f t="shared" si="160"/>
        <v/>
      </c>
      <c r="AM303" s="49" t="str">
        <f t="shared" si="161"/>
        <v/>
      </c>
    </row>
    <row r="304" spans="1:39" ht="12.75" thickBot="1" x14ac:dyDescent="0.25">
      <c r="A304" s="82">
        <v>38259</v>
      </c>
      <c r="B304" s="81" t="s">
        <v>20</v>
      </c>
      <c r="C304" s="81" t="s">
        <v>19</v>
      </c>
      <c r="D304" s="81">
        <v>1089</v>
      </c>
      <c r="E304" s="81">
        <v>6.99</v>
      </c>
      <c r="F304" s="81">
        <v>14.1</v>
      </c>
      <c r="G304" s="81">
        <v>0</v>
      </c>
      <c r="H304" s="8">
        <f t="shared" si="135"/>
        <v>2</v>
      </c>
      <c r="I304" s="8">
        <f t="shared" si="136"/>
        <v>9</v>
      </c>
      <c r="J304" s="8">
        <f t="shared" si="137"/>
        <v>2004</v>
      </c>
      <c r="K304" s="84" t="str">
        <f t="shared" si="132"/>
        <v>Fall</v>
      </c>
      <c r="L304" s="3" t="str">
        <f t="shared" si="133"/>
        <v/>
      </c>
      <c r="M304" s="3" t="str">
        <f t="shared" si="134"/>
        <v/>
      </c>
      <c r="N304" s="3" t="str">
        <f t="shared" si="138"/>
        <v/>
      </c>
      <c r="O304" s="3" t="str">
        <f t="shared" si="139"/>
        <v/>
      </c>
      <c r="P304" s="4" t="str">
        <f t="shared" si="140"/>
        <v/>
      </c>
      <c r="Q304" s="4" t="str">
        <f t="shared" si="141"/>
        <v/>
      </c>
      <c r="R304" s="4" t="str">
        <f t="shared" si="142"/>
        <v/>
      </c>
      <c r="S304" s="4" t="str">
        <f t="shared" si="143"/>
        <v/>
      </c>
      <c r="T304" s="5" t="str">
        <f t="shared" si="144"/>
        <v/>
      </c>
      <c r="U304" s="5" t="str">
        <f t="shared" si="145"/>
        <v/>
      </c>
      <c r="V304" s="5" t="str">
        <f t="shared" si="146"/>
        <v/>
      </c>
      <c r="W304" s="5" t="str">
        <f t="shared" si="147"/>
        <v/>
      </c>
      <c r="X304" s="6">
        <f t="shared" si="148"/>
        <v>1089</v>
      </c>
      <c r="Y304" s="6">
        <f t="shared" si="149"/>
        <v>6.99</v>
      </c>
      <c r="Z304" s="6">
        <f t="shared" si="150"/>
        <v>14.1</v>
      </c>
      <c r="AA304" s="6">
        <f t="shared" si="151"/>
        <v>0</v>
      </c>
      <c r="AB304" s="7" t="str">
        <f t="shared" si="152"/>
        <v/>
      </c>
      <c r="AC304" s="7" t="str">
        <f t="shared" si="153"/>
        <v/>
      </c>
      <c r="AD304" s="7" t="str">
        <f t="shared" si="154"/>
        <v/>
      </c>
      <c r="AE304" s="7" t="str">
        <f t="shared" si="155"/>
        <v/>
      </c>
      <c r="AF304" s="48" t="str">
        <f t="shared" si="162"/>
        <v/>
      </c>
      <c r="AG304" s="48" t="str">
        <f t="shared" si="156"/>
        <v/>
      </c>
      <c r="AH304" s="48" t="str">
        <f t="shared" si="157"/>
        <v/>
      </c>
      <c r="AI304" s="48" t="str">
        <f t="shared" si="158"/>
        <v/>
      </c>
      <c r="AJ304" s="49" t="str">
        <f t="shared" si="163"/>
        <v/>
      </c>
      <c r="AK304" s="49" t="str">
        <f t="shared" si="159"/>
        <v/>
      </c>
      <c r="AL304" s="49" t="str">
        <f t="shared" si="160"/>
        <v/>
      </c>
      <c r="AM304" s="49" t="str">
        <f t="shared" si="161"/>
        <v/>
      </c>
    </row>
    <row r="305" spans="1:53" ht="12.75" thickBot="1" x14ac:dyDescent="0.25">
      <c r="A305" s="82">
        <v>38181</v>
      </c>
      <c r="B305" s="81" t="s">
        <v>20</v>
      </c>
      <c r="C305" s="81" t="s">
        <v>19</v>
      </c>
      <c r="D305" s="81">
        <v>868</v>
      </c>
      <c r="E305" s="81">
        <v>9.36</v>
      </c>
      <c r="F305" s="81">
        <v>22.3</v>
      </c>
      <c r="G305" s="81">
        <v>10.1</v>
      </c>
      <c r="H305" s="8">
        <f t="shared" si="135"/>
        <v>2</v>
      </c>
      <c r="I305" s="8">
        <f t="shared" si="136"/>
        <v>7</v>
      </c>
      <c r="J305" s="8">
        <f t="shared" si="137"/>
        <v>2004</v>
      </c>
      <c r="K305" s="84" t="str">
        <f t="shared" si="132"/>
        <v>Summer</v>
      </c>
      <c r="L305" s="3" t="str">
        <f t="shared" si="133"/>
        <v/>
      </c>
      <c r="M305" s="3" t="str">
        <f t="shared" si="134"/>
        <v/>
      </c>
      <c r="N305" s="3" t="str">
        <f t="shared" si="138"/>
        <v/>
      </c>
      <c r="O305" s="3" t="str">
        <f t="shared" si="139"/>
        <v/>
      </c>
      <c r="P305" s="4" t="str">
        <f t="shared" si="140"/>
        <v/>
      </c>
      <c r="Q305" s="4" t="str">
        <f t="shared" si="141"/>
        <v/>
      </c>
      <c r="R305" s="4" t="str">
        <f t="shared" si="142"/>
        <v/>
      </c>
      <c r="S305" s="4" t="str">
        <f t="shared" si="143"/>
        <v/>
      </c>
      <c r="T305" s="5" t="str">
        <f t="shared" si="144"/>
        <v/>
      </c>
      <c r="U305" s="5" t="str">
        <f t="shared" si="145"/>
        <v/>
      </c>
      <c r="V305" s="5" t="str">
        <f t="shared" si="146"/>
        <v/>
      </c>
      <c r="W305" s="5" t="str">
        <f t="shared" si="147"/>
        <v/>
      </c>
      <c r="X305" s="6">
        <f t="shared" si="148"/>
        <v>868</v>
      </c>
      <c r="Y305" s="6">
        <f t="shared" si="149"/>
        <v>9.36</v>
      </c>
      <c r="Z305" s="6">
        <f t="shared" si="150"/>
        <v>22.3</v>
      </c>
      <c r="AA305" s="6">
        <f t="shared" si="151"/>
        <v>10.1</v>
      </c>
      <c r="AB305" s="7" t="str">
        <f t="shared" si="152"/>
        <v/>
      </c>
      <c r="AC305" s="7" t="str">
        <f t="shared" si="153"/>
        <v/>
      </c>
      <c r="AD305" s="7" t="str">
        <f t="shared" si="154"/>
        <v/>
      </c>
      <c r="AE305" s="7" t="str">
        <f t="shared" si="155"/>
        <v/>
      </c>
      <c r="AF305" s="48" t="str">
        <f t="shared" si="162"/>
        <v/>
      </c>
      <c r="AG305" s="48" t="str">
        <f t="shared" si="156"/>
        <v/>
      </c>
      <c r="AH305" s="48" t="str">
        <f t="shared" si="157"/>
        <v/>
      </c>
      <c r="AI305" s="48" t="str">
        <f t="shared" si="158"/>
        <v/>
      </c>
      <c r="AJ305" s="49" t="str">
        <f t="shared" si="163"/>
        <v/>
      </c>
      <c r="AK305" s="49" t="str">
        <f t="shared" si="159"/>
        <v/>
      </c>
      <c r="AL305" s="49" t="str">
        <f t="shared" si="160"/>
        <v/>
      </c>
      <c r="AM305" s="49" t="str">
        <f t="shared" si="161"/>
        <v/>
      </c>
    </row>
    <row r="306" spans="1:53" ht="12.75" thickBot="1" x14ac:dyDescent="0.25">
      <c r="A306" s="82">
        <v>38153</v>
      </c>
      <c r="B306" s="81" t="s">
        <v>20</v>
      </c>
      <c r="C306" s="81" t="s">
        <v>19</v>
      </c>
      <c r="D306" s="81">
        <v>489</v>
      </c>
      <c r="E306" s="81">
        <v>7.41</v>
      </c>
      <c r="F306" s="81">
        <v>19.3</v>
      </c>
      <c r="G306" s="81" t="s">
        <v>24</v>
      </c>
      <c r="H306" s="8">
        <f t="shared" si="135"/>
        <v>2</v>
      </c>
      <c r="I306" s="8">
        <f t="shared" si="136"/>
        <v>6</v>
      </c>
      <c r="J306" s="8">
        <f t="shared" si="137"/>
        <v>2004</v>
      </c>
      <c r="K306" s="84" t="str">
        <f t="shared" si="132"/>
        <v>Spring</v>
      </c>
      <c r="L306" s="3" t="str">
        <f t="shared" si="133"/>
        <v/>
      </c>
      <c r="M306" s="3" t="str">
        <f t="shared" si="134"/>
        <v/>
      </c>
      <c r="N306" s="3" t="str">
        <f t="shared" si="138"/>
        <v/>
      </c>
      <c r="O306" s="3" t="str">
        <f t="shared" si="139"/>
        <v/>
      </c>
      <c r="P306" s="4" t="str">
        <f t="shared" si="140"/>
        <v/>
      </c>
      <c r="Q306" s="4" t="str">
        <f t="shared" si="141"/>
        <v/>
      </c>
      <c r="R306" s="4" t="str">
        <f t="shared" si="142"/>
        <v/>
      </c>
      <c r="S306" s="4" t="str">
        <f t="shared" si="143"/>
        <v/>
      </c>
      <c r="T306" s="5" t="str">
        <f t="shared" si="144"/>
        <v/>
      </c>
      <c r="U306" s="5" t="str">
        <f t="shared" si="145"/>
        <v/>
      </c>
      <c r="V306" s="5" t="str">
        <f t="shared" si="146"/>
        <v/>
      </c>
      <c r="W306" s="5" t="str">
        <f t="shared" si="147"/>
        <v/>
      </c>
      <c r="X306" s="6">
        <f t="shared" si="148"/>
        <v>489</v>
      </c>
      <c r="Y306" s="6">
        <f t="shared" si="149"/>
        <v>7.41</v>
      </c>
      <c r="Z306" s="6">
        <f t="shared" si="150"/>
        <v>19.3</v>
      </c>
      <c r="AA306" s="6" t="str">
        <f t="shared" si="151"/>
        <v>NS</v>
      </c>
      <c r="AB306" s="7" t="str">
        <f t="shared" si="152"/>
        <v/>
      </c>
      <c r="AC306" s="7" t="str">
        <f t="shared" si="153"/>
        <v/>
      </c>
      <c r="AD306" s="7" t="str">
        <f t="shared" si="154"/>
        <v/>
      </c>
      <c r="AE306" s="7" t="str">
        <f t="shared" si="155"/>
        <v/>
      </c>
      <c r="AF306" s="48" t="str">
        <f t="shared" si="162"/>
        <v/>
      </c>
      <c r="AG306" s="48" t="str">
        <f t="shared" si="156"/>
        <v/>
      </c>
      <c r="AH306" s="48" t="str">
        <f t="shared" si="157"/>
        <v/>
      </c>
      <c r="AI306" s="48" t="str">
        <f t="shared" si="158"/>
        <v/>
      </c>
      <c r="AJ306" s="49" t="str">
        <f t="shared" si="163"/>
        <v/>
      </c>
      <c r="AK306" s="49" t="str">
        <f t="shared" si="159"/>
        <v/>
      </c>
      <c r="AL306" s="49" t="str">
        <f t="shared" si="160"/>
        <v/>
      </c>
      <c r="AM306" s="49" t="str">
        <f t="shared" si="161"/>
        <v/>
      </c>
    </row>
    <row r="307" spans="1:53" ht="12.75" thickBot="1" x14ac:dyDescent="0.25">
      <c r="A307" s="82">
        <v>38118</v>
      </c>
      <c r="B307" s="81" t="s">
        <v>20</v>
      </c>
      <c r="C307" s="81" t="s">
        <v>19</v>
      </c>
      <c r="D307" s="81">
        <v>689</v>
      </c>
      <c r="E307" s="81">
        <v>9.8000000000000007</v>
      </c>
      <c r="F307" s="81">
        <v>15</v>
      </c>
      <c r="G307" s="81">
        <v>146.69999999999999</v>
      </c>
      <c r="H307" s="8">
        <f t="shared" si="135"/>
        <v>2</v>
      </c>
      <c r="I307" s="8">
        <f t="shared" si="136"/>
        <v>5</v>
      </c>
      <c r="J307" s="8">
        <f t="shared" si="137"/>
        <v>2004</v>
      </c>
      <c r="K307" s="84" t="str">
        <f t="shared" si="132"/>
        <v>Spring</v>
      </c>
      <c r="L307" s="3" t="str">
        <f t="shared" si="133"/>
        <v/>
      </c>
      <c r="M307" s="3" t="str">
        <f t="shared" si="134"/>
        <v/>
      </c>
      <c r="N307" s="3" t="str">
        <f t="shared" si="138"/>
        <v/>
      </c>
      <c r="O307" s="3" t="str">
        <f t="shared" si="139"/>
        <v/>
      </c>
      <c r="P307" s="4" t="str">
        <f t="shared" si="140"/>
        <v/>
      </c>
      <c r="Q307" s="4" t="str">
        <f t="shared" si="141"/>
        <v/>
      </c>
      <c r="R307" s="4" t="str">
        <f t="shared" si="142"/>
        <v/>
      </c>
      <c r="S307" s="4" t="str">
        <f t="shared" si="143"/>
        <v/>
      </c>
      <c r="T307" s="5" t="str">
        <f t="shared" si="144"/>
        <v/>
      </c>
      <c r="U307" s="5" t="str">
        <f t="shared" si="145"/>
        <v/>
      </c>
      <c r="V307" s="5" t="str">
        <f t="shared" si="146"/>
        <v/>
      </c>
      <c r="W307" s="5" t="str">
        <f t="shared" si="147"/>
        <v/>
      </c>
      <c r="X307" s="6">
        <f t="shared" si="148"/>
        <v>689</v>
      </c>
      <c r="Y307" s="6">
        <f t="shared" si="149"/>
        <v>9.8000000000000007</v>
      </c>
      <c r="Z307" s="6">
        <f t="shared" si="150"/>
        <v>15</v>
      </c>
      <c r="AA307" s="6">
        <f t="shared" si="151"/>
        <v>146.69999999999999</v>
      </c>
      <c r="AB307" s="7" t="str">
        <f t="shared" si="152"/>
        <v/>
      </c>
      <c r="AC307" s="7" t="str">
        <f t="shared" si="153"/>
        <v/>
      </c>
      <c r="AD307" s="7" t="str">
        <f t="shared" si="154"/>
        <v/>
      </c>
      <c r="AE307" s="7" t="str">
        <f t="shared" si="155"/>
        <v/>
      </c>
      <c r="AF307" s="48" t="str">
        <f t="shared" si="162"/>
        <v/>
      </c>
      <c r="AG307" s="48" t="str">
        <f t="shared" si="156"/>
        <v/>
      </c>
      <c r="AH307" s="48" t="str">
        <f t="shared" si="157"/>
        <v/>
      </c>
      <c r="AI307" s="48" t="str">
        <f t="shared" si="158"/>
        <v/>
      </c>
      <c r="AJ307" s="49" t="str">
        <f t="shared" si="163"/>
        <v/>
      </c>
      <c r="AK307" s="49" t="str">
        <f t="shared" si="159"/>
        <v/>
      </c>
      <c r="AL307" s="49" t="str">
        <f t="shared" si="160"/>
        <v/>
      </c>
      <c r="AM307" s="49" t="str">
        <f t="shared" si="161"/>
        <v/>
      </c>
    </row>
    <row r="308" spans="1:53" ht="12.75" thickBot="1" x14ac:dyDescent="0.25">
      <c r="A308" s="82">
        <v>37917</v>
      </c>
      <c r="B308" s="81" t="s">
        <v>20</v>
      </c>
      <c r="C308" s="81" t="s">
        <v>19</v>
      </c>
      <c r="D308" s="81" t="s">
        <v>24</v>
      </c>
      <c r="E308" s="81" t="s">
        <v>24</v>
      </c>
      <c r="F308" s="81" t="s">
        <v>24</v>
      </c>
      <c r="G308" s="81" t="s">
        <v>24</v>
      </c>
      <c r="H308" s="8">
        <f t="shared" si="135"/>
        <v>2</v>
      </c>
      <c r="I308" s="8">
        <f t="shared" si="136"/>
        <v>10</v>
      </c>
      <c r="J308" s="8">
        <f t="shared" si="137"/>
        <v>2003</v>
      </c>
      <c r="K308" s="84" t="str">
        <f t="shared" si="132"/>
        <v>Fall</v>
      </c>
      <c r="L308" s="3" t="str">
        <f t="shared" si="133"/>
        <v/>
      </c>
      <c r="M308" s="3" t="str">
        <f t="shared" si="134"/>
        <v/>
      </c>
      <c r="N308" s="3" t="str">
        <f t="shared" si="138"/>
        <v/>
      </c>
      <c r="O308" s="3" t="str">
        <f t="shared" si="139"/>
        <v/>
      </c>
      <c r="P308" s="4" t="str">
        <f t="shared" si="140"/>
        <v/>
      </c>
      <c r="Q308" s="4" t="str">
        <f t="shared" si="141"/>
        <v/>
      </c>
      <c r="R308" s="4" t="str">
        <f t="shared" si="142"/>
        <v/>
      </c>
      <c r="S308" s="4" t="str">
        <f t="shared" si="143"/>
        <v/>
      </c>
      <c r="T308" s="5" t="str">
        <f t="shared" si="144"/>
        <v/>
      </c>
      <c r="U308" s="5" t="str">
        <f t="shared" si="145"/>
        <v/>
      </c>
      <c r="V308" s="5" t="str">
        <f t="shared" si="146"/>
        <v/>
      </c>
      <c r="W308" s="5" t="str">
        <f t="shared" si="147"/>
        <v/>
      </c>
      <c r="X308" s="6" t="str">
        <f t="shared" si="148"/>
        <v>NS</v>
      </c>
      <c r="Y308" s="6" t="str">
        <f t="shared" si="149"/>
        <v>NS</v>
      </c>
      <c r="Z308" s="6" t="str">
        <f t="shared" si="150"/>
        <v>NS</v>
      </c>
      <c r="AA308" s="6" t="str">
        <f t="shared" si="151"/>
        <v>NS</v>
      </c>
      <c r="AB308" s="7" t="str">
        <f t="shared" si="152"/>
        <v/>
      </c>
      <c r="AC308" s="7" t="str">
        <f t="shared" si="153"/>
        <v/>
      </c>
      <c r="AD308" s="7" t="str">
        <f t="shared" si="154"/>
        <v/>
      </c>
      <c r="AE308" s="7" t="str">
        <f t="shared" si="155"/>
        <v/>
      </c>
      <c r="AF308" s="48" t="str">
        <f t="shared" si="162"/>
        <v/>
      </c>
      <c r="AG308" s="48" t="str">
        <f t="shared" si="156"/>
        <v/>
      </c>
      <c r="AH308" s="48" t="str">
        <f t="shared" si="157"/>
        <v/>
      </c>
      <c r="AI308" s="48" t="str">
        <f t="shared" si="158"/>
        <v/>
      </c>
      <c r="AJ308" s="49" t="str">
        <f t="shared" si="163"/>
        <v/>
      </c>
      <c r="AK308" s="49" t="str">
        <f t="shared" si="159"/>
        <v/>
      </c>
      <c r="AL308" s="49" t="str">
        <f t="shared" si="160"/>
        <v/>
      </c>
      <c r="AM308" s="49" t="str">
        <f t="shared" si="161"/>
        <v/>
      </c>
    </row>
    <row r="309" spans="1:53" ht="12.75" thickBot="1" x14ac:dyDescent="0.25">
      <c r="A309" s="82">
        <v>37901</v>
      </c>
      <c r="B309" s="81" t="s">
        <v>20</v>
      </c>
      <c r="C309" s="81" t="s">
        <v>19</v>
      </c>
      <c r="D309" s="81">
        <v>998</v>
      </c>
      <c r="E309" s="81">
        <v>9.6</v>
      </c>
      <c r="F309" s="81">
        <v>10.9</v>
      </c>
      <c r="G309" s="81">
        <v>11.3</v>
      </c>
      <c r="H309" s="8">
        <f t="shared" si="135"/>
        <v>2</v>
      </c>
      <c r="I309" s="8">
        <f t="shared" si="136"/>
        <v>10</v>
      </c>
      <c r="J309" s="8">
        <f t="shared" si="137"/>
        <v>2003</v>
      </c>
      <c r="K309" s="84" t="str">
        <f t="shared" si="132"/>
        <v>Fall</v>
      </c>
      <c r="L309" s="3" t="str">
        <f t="shared" si="133"/>
        <v/>
      </c>
      <c r="M309" s="3" t="str">
        <f t="shared" si="134"/>
        <v/>
      </c>
      <c r="N309" s="3" t="str">
        <f t="shared" si="138"/>
        <v/>
      </c>
      <c r="O309" s="3" t="str">
        <f t="shared" si="139"/>
        <v/>
      </c>
      <c r="P309" s="4" t="str">
        <f t="shared" si="140"/>
        <v/>
      </c>
      <c r="Q309" s="4" t="str">
        <f t="shared" si="141"/>
        <v/>
      </c>
      <c r="R309" s="4" t="str">
        <f t="shared" si="142"/>
        <v/>
      </c>
      <c r="S309" s="4" t="str">
        <f t="shared" si="143"/>
        <v/>
      </c>
      <c r="T309" s="5" t="str">
        <f t="shared" si="144"/>
        <v/>
      </c>
      <c r="U309" s="5" t="str">
        <f t="shared" si="145"/>
        <v/>
      </c>
      <c r="V309" s="5" t="str">
        <f t="shared" si="146"/>
        <v/>
      </c>
      <c r="W309" s="5" t="str">
        <f t="shared" si="147"/>
        <v/>
      </c>
      <c r="X309" s="6">
        <f t="shared" si="148"/>
        <v>998</v>
      </c>
      <c r="Y309" s="6">
        <f t="shared" si="149"/>
        <v>9.6</v>
      </c>
      <c r="Z309" s="6">
        <f t="shared" si="150"/>
        <v>10.9</v>
      </c>
      <c r="AA309" s="6">
        <f t="shared" si="151"/>
        <v>11.3</v>
      </c>
      <c r="AB309" s="7" t="str">
        <f t="shared" si="152"/>
        <v/>
      </c>
      <c r="AC309" s="7" t="str">
        <f t="shared" si="153"/>
        <v/>
      </c>
      <c r="AD309" s="7" t="str">
        <f t="shared" si="154"/>
        <v/>
      </c>
      <c r="AE309" s="7" t="str">
        <f t="shared" si="155"/>
        <v/>
      </c>
      <c r="AF309" s="48" t="str">
        <f t="shared" si="162"/>
        <v/>
      </c>
      <c r="AG309" s="48" t="str">
        <f t="shared" si="156"/>
        <v/>
      </c>
      <c r="AH309" s="48" t="str">
        <f t="shared" si="157"/>
        <v/>
      </c>
      <c r="AI309" s="48" t="str">
        <f t="shared" si="158"/>
        <v/>
      </c>
      <c r="AJ309" s="49" t="str">
        <f t="shared" si="163"/>
        <v/>
      </c>
      <c r="AK309" s="49" t="str">
        <f t="shared" si="159"/>
        <v/>
      </c>
      <c r="AL309" s="49" t="str">
        <f t="shared" si="160"/>
        <v/>
      </c>
      <c r="AM309" s="49" t="str">
        <f t="shared" si="161"/>
        <v/>
      </c>
    </row>
    <row r="310" spans="1:53" s="100" customFormat="1" ht="12" x14ac:dyDescent="0.2">
      <c r="A310" s="94">
        <v>42289</v>
      </c>
      <c r="B310" s="95" t="s">
        <v>63</v>
      </c>
      <c r="C310" s="95" t="s">
        <v>59</v>
      </c>
      <c r="D310" s="95" t="s">
        <v>24</v>
      </c>
      <c r="E310" s="95">
        <v>5.13</v>
      </c>
      <c r="F310" s="95">
        <v>15.2</v>
      </c>
      <c r="G310" s="95">
        <v>2.1</v>
      </c>
      <c r="H310" s="8">
        <f t="shared" si="135"/>
        <v>1</v>
      </c>
      <c r="I310" s="8">
        <f t="shared" si="136"/>
        <v>10</v>
      </c>
      <c r="J310" s="8">
        <f t="shared" si="137"/>
        <v>2015</v>
      </c>
      <c r="K310" s="84" t="str">
        <f t="shared" si="132"/>
        <v>Fall</v>
      </c>
      <c r="L310" s="3"/>
      <c r="M310" s="3"/>
      <c r="N310" s="3"/>
      <c r="O310" s="3"/>
      <c r="P310" s="4"/>
      <c r="Q310" s="4"/>
      <c r="R310" s="4"/>
      <c r="S310" s="4"/>
      <c r="T310" s="5"/>
      <c r="U310" s="5"/>
      <c r="V310" s="5"/>
      <c r="W310" s="5"/>
      <c r="X310" s="6"/>
      <c r="Y310" s="6"/>
      <c r="Z310" s="6"/>
      <c r="AA310" s="6"/>
      <c r="AB310" s="7"/>
      <c r="AC310" s="7"/>
      <c r="AD310" s="7"/>
      <c r="AE310" s="7"/>
      <c r="AF310" s="48" t="str">
        <f t="shared" si="162"/>
        <v>NS</v>
      </c>
      <c r="AG310" s="48">
        <f t="shared" si="156"/>
        <v>5.13</v>
      </c>
      <c r="AH310" s="48">
        <f t="shared" si="157"/>
        <v>15.2</v>
      </c>
      <c r="AI310" s="48">
        <f t="shared" si="158"/>
        <v>2.1</v>
      </c>
      <c r="AJ310" s="49"/>
      <c r="AK310" s="49"/>
      <c r="AL310" s="49"/>
      <c r="AM310" s="49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</row>
    <row r="311" spans="1:53" ht="12" x14ac:dyDescent="0.2">
      <c r="A311" s="106">
        <v>42219</v>
      </c>
      <c r="B311" s="107" t="s">
        <v>63</v>
      </c>
      <c r="C311" s="107" t="s">
        <v>59</v>
      </c>
      <c r="D311" s="107" t="s">
        <v>24</v>
      </c>
      <c r="E311" s="107">
        <v>5.07</v>
      </c>
      <c r="F311" s="107">
        <v>19.100000000000001</v>
      </c>
      <c r="G311" s="107">
        <v>6.9</v>
      </c>
      <c r="H311" s="8">
        <f t="shared" si="135"/>
        <v>1</v>
      </c>
      <c r="I311" s="8">
        <f t="shared" si="136"/>
        <v>8</v>
      </c>
      <c r="J311" s="8">
        <f t="shared" si="137"/>
        <v>2015</v>
      </c>
      <c r="K311" s="84" t="str">
        <f t="shared" si="132"/>
        <v>Summer</v>
      </c>
      <c r="L311" s="3" t="str">
        <f t="shared" si="133"/>
        <v/>
      </c>
      <c r="M311" s="3" t="str">
        <f t="shared" si="134"/>
        <v/>
      </c>
      <c r="N311" s="3" t="str">
        <f t="shared" si="138"/>
        <v/>
      </c>
      <c r="O311" s="3" t="str">
        <f t="shared" si="139"/>
        <v/>
      </c>
      <c r="P311" s="4" t="str">
        <f t="shared" si="140"/>
        <v/>
      </c>
      <c r="Q311" s="4" t="str">
        <f t="shared" si="141"/>
        <v/>
      </c>
      <c r="R311" s="4" t="str">
        <f t="shared" si="142"/>
        <v/>
      </c>
      <c r="S311" s="4" t="str">
        <f t="shared" si="143"/>
        <v/>
      </c>
      <c r="T311" s="5" t="str">
        <f t="shared" si="144"/>
        <v/>
      </c>
      <c r="U311" s="5" t="str">
        <f t="shared" si="145"/>
        <v/>
      </c>
      <c r="V311" s="5" t="str">
        <f t="shared" si="146"/>
        <v/>
      </c>
      <c r="W311" s="5" t="str">
        <f t="shared" si="147"/>
        <v/>
      </c>
      <c r="X311" s="6" t="str">
        <f t="shared" si="148"/>
        <v/>
      </c>
      <c r="Y311" s="6" t="str">
        <f t="shared" si="149"/>
        <v/>
      </c>
      <c r="Z311" s="6" t="str">
        <f t="shared" si="150"/>
        <v/>
      </c>
      <c r="AA311" s="6" t="str">
        <f t="shared" si="151"/>
        <v/>
      </c>
      <c r="AB311" s="7" t="str">
        <f t="shared" si="152"/>
        <v/>
      </c>
      <c r="AC311" s="7" t="str">
        <f t="shared" si="153"/>
        <v/>
      </c>
      <c r="AD311" s="7" t="str">
        <f t="shared" si="154"/>
        <v/>
      </c>
      <c r="AE311" s="7" t="str">
        <f t="shared" si="155"/>
        <v/>
      </c>
      <c r="AF311" s="48" t="str">
        <f t="shared" si="162"/>
        <v>NS</v>
      </c>
      <c r="AG311" s="48">
        <f t="shared" si="156"/>
        <v>5.07</v>
      </c>
      <c r="AH311" s="48">
        <f t="shared" si="157"/>
        <v>19.100000000000001</v>
      </c>
      <c r="AI311" s="48">
        <f t="shared" si="158"/>
        <v>6.9</v>
      </c>
      <c r="AJ311" s="49" t="str">
        <f t="shared" si="163"/>
        <v/>
      </c>
      <c r="AK311" s="49" t="str">
        <f t="shared" si="159"/>
        <v/>
      </c>
      <c r="AL311" s="49" t="str">
        <f t="shared" si="160"/>
        <v/>
      </c>
      <c r="AM311" s="49" t="str">
        <f t="shared" si="161"/>
        <v/>
      </c>
    </row>
    <row r="312" spans="1:53" ht="12" x14ac:dyDescent="0.2">
      <c r="A312" s="106">
        <v>42158</v>
      </c>
      <c r="B312" s="107" t="s">
        <v>63</v>
      </c>
      <c r="C312" s="107" t="s">
        <v>59</v>
      </c>
      <c r="D312" s="107">
        <v>1029</v>
      </c>
      <c r="E312" s="107">
        <v>8.44</v>
      </c>
      <c r="F312" s="107">
        <v>16.3</v>
      </c>
      <c r="G312" s="107">
        <v>18.600000000000001</v>
      </c>
      <c r="H312" s="8">
        <f t="shared" si="135"/>
        <v>1</v>
      </c>
      <c r="I312" s="8">
        <f t="shared" si="136"/>
        <v>6</v>
      </c>
      <c r="J312" s="8">
        <f t="shared" si="137"/>
        <v>2015</v>
      </c>
      <c r="K312" s="84" t="str">
        <f t="shared" si="132"/>
        <v>Spring</v>
      </c>
      <c r="L312" s="3" t="str">
        <f t="shared" si="133"/>
        <v/>
      </c>
      <c r="M312" s="3" t="str">
        <f t="shared" si="134"/>
        <v/>
      </c>
      <c r="N312" s="3" t="str">
        <f t="shared" si="138"/>
        <v/>
      </c>
      <c r="O312" s="3" t="str">
        <f t="shared" si="139"/>
        <v/>
      </c>
      <c r="P312" s="4" t="str">
        <f t="shared" si="140"/>
        <v/>
      </c>
      <c r="Q312" s="4" t="str">
        <f t="shared" si="141"/>
        <v/>
      </c>
      <c r="R312" s="4" t="str">
        <f t="shared" si="142"/>
        <v/>
      </c>
      <c r="S312" s="4" t="str">
        <f t="shared" si="143"/>
        <v/>
      </c>
      <c r="T312" s="5" t="str">
        <f t="shared" si="144"/>
        <v/>
      </c>
      <c r="U312" s="5" t="str">
        <f t="shared" si="145"/>
        <v/>
      </c>
      <c r="V312" s="5" t="str">
        <f t="shared" si="146"/>
        <v/>
      </c>
      <c r="W312" s="5" t="str">
        <f t="shared" si="147"/>
        <v/>
      </c>
      <c r="X312" s="6" t="str">
        <f t="shared" si="148"/>
        <v/>
      </c>
      <c r="Y312" s="6" t="str">
        <f t="shared" si="149"/>
        <v/>
      </c>
      <c r="Z312" s="6" t="str">
        <f t="shared" si="150"/>
        <v/>
      </c>
      <c r="AA312" s="6" t="str">
        <f t="shared" si="151"/>
        <v/>
      </c>
      <c r="AB312" s="7" t="str">
        <f t="shared" si="152"/>
        <v/>
      </c>
      <c r="AC312" s="7" t="str">
        <f t="shared" si="153"/>
        <v/>
      </c>
      <c r="AD312" s="7" t="str">
        <f t="shared" si="154"/>
        <v/>
      </c>
      <c r="AE312" s="7" t="str">
        <f t="shared" si="155"/>
        <v/>
      </c>
      <c r="AF312" s="48">
        <f t="shared" si="162"/>
        <v>1029</v>
      </c>
      <c r="AG312" s="48">
        <f t="shared" si="156"/>
        <v>8.44</v>
      </c>
      <c r="AH312" s="48">
        <f t="shared" si="157"/>
        <v>16.3</v>
      </c>
      <c r="AI312" s="48">
        <f t="shared" si="158"/>
        <v>18.600000000000001</v>
      </c>
      <c r="AJ312" s="49" t="str">
        <f t="shared" si="163"/>
        <v/>
      </c>
      <c r="AK312" s="49" t="str">
        <f t="shared" si="159"/>
        <v/>
      </c>
      <c r="AL312" s="49" t="str">
        <f t="shared" si="160"/>
        <v/>
      </c>
      <c r="AM312" s="49" t="str">
        <f t="shared" si="161"/>
        <v/>
      </c>
    </row>
    <row r="313" spans="1:53" ht="12.75" thickBot="1" x14ac:dyDescent="0.25">
      <c r="A313" s="101">
        <v>41891</v>
      </c>
      <c r="B313" s="102" t="s">
        <v>63</v>
      </c>
      <c r="C313" s="102" t="s">
        <v>59</v>
      </c>
      <c r="D313" s="102">
        <v>1016</v>
      </c>
      <c r="E313" s="102">
        <v>9.82</v>
      </c>
      <c r="F313" s="102">
        <v>9.6999999999999993</v>
      </c>
      <c r="G313" s="102">
        <v>18.3</v>
      </c>
      <c r="H313" s="8">
        <f t="shared" si="135"/>
        <v>1</v>
      </c>
      <c r="I313" s="8">
        <f t="shared" si="136"/>
        <v>9</v>
      </c>
      <c r="J313" s="8">
        <f t="shared" si="137"/>
        <v>2014</v>
      </c>
      <c r="K313" s="84" t="str">
        <f t="shared" si="132"/>
        <v>Fall</v>
      </c>
      <c r="L313" s="3" t="str">
        <f t="shared" si="133"/>
        <v/>
      </c>
      <c r="M313" s="3" t="str">
        <f t="shared" si="134"/>
        <v/>
      </c>
      <c r="N313" s="3" t="str">
        <f t="shared" si="138"/>
        <v/>
      </c>
      <c r="O313" s="3" t="str">
        <f t="shared" si="139"/>
        <v/>
      </c>
      <c r="P313" s="4" t="str">
        <f t="shared" si="140"/>
        <v/>
      </c>
      <c r="Q313" s="4" t="str">
        <f t="shared" si="141"/>
        <v/>
      </c>
      <c r="R313" s="4" t="str">
        <f t="shared" si="142"/>
        <v/>
      </c>
      <c r="S313" s="4" t="str">
        <f t="shared" si="143"/>
        <v/>
      </c>
      <c r="T313" s="5" t="str">
        <f t="shared" si="144"/>
        <v/>
      </c>
      <c r="U313" s="5" t="str">
        <f t="shared" si="145"/>
        <v/>
      </c>
      <c r="V313" s="5" t="str">
        <f t="shared" si="146"/>
        <v/>
      </c>
      <c r="W313" s="5" t="str">
        <f t="shared" si="147"/>
        <v/>
      </c>
      <c r="X313" s="6" t="str">
        <f t="shared" si="148"/>
        <v/>
      </c>
      <c r="Y313" s="6" t="str">
        <f t="shared" si="149"/>
        <v/>
      </c>
      <c r="Z313" s="6" t="str">
        <f t="shared" si="150"/>
        <v/>
      </c>
      <c r="AA313" s="6" t="str">
        <f t="shared" si="151"/>
        <v/>
      </c>
      <c r="AB313" s="7" t="str">
        <f t="shared" si="152"/>
        <v/>
      </c>
      <c r="AC313" s="7" t="str">
        <f t="shared" si="153"/>
        <v/>
      </c>
      <c r="AD313" s="7" t="str">
        <f t="shared" si="154"/>
        <v/>
      </c>
      <c r="AE313" s="7" t="str">
        <f t="shared" si="155"/>
        <v/>
      </c>
      <c r="AF313" s="48">
        <f t="shared" si="162"/>
        <v>1016</v>
      </c>
      <c r="AG313" s="48">
        <f t="shared" si="156"/>
        <v>9.82</v>
      </c>
      <c r="AH313" s="48">
        <f t="shared" si="157"/>
        <v>9.6999999999999993</v>
      </c>
      <c r="AI313" s="48">
        <f t="shared" si="158"/>
        <v>18.3</v>
      </c>
      <c r="AJ313" s="49" t="str">
        <f t="shared" si="163"/>
        <v/>
      </c>
      <c r="AK313" s="49" t="str">
        <f t="shared" si="159"/>
        <v/>
      </c>
      <c r="AL313" s="49" t="str">
        <f t="shared" si="160"/>
        <v/>
      </c>
      <c r="AM313" s="49" t="str">
        <f t="shared" si="161"/>
        <v/>
      </c>
    </row>
    <row r="314" spans="1:53" ht="12.75" thickBot="1" x14ac:dyDescent="0.25">
      <c r="A314" s="82">
        <v>41848</v>
      </c>
      <c r="B314" s="81" t="s">
        <v>63</v>
      </c>
      <c r="C314" s="81" t="s">
        <v>59</v>
      </c>
      <c r="D314" s="81">
        <v>1292</v>
      </c>
      <c r="E314" s="81">
        <v>7.29</v>
      </c>
      <c r="F314" s="81">
        <v>17.399999999999999</v>
      </c>
      <c r="G314" s="81">
        <v>6.4</v>
      </c>
      <c r="H314" s="8">
        <f t="shared" si="135"/>
        <v>1</v>
      </c>
      <c r="I314" s="8">
        <f t="shared" si="136"/>
        <v>7</v>
      </c>
      <c r="J314" s="8">
        <f t="shared" si="137"/>
        <v>2014</v>
      </c>
      <c r="K314" s="84" t="str">
        <f t="shared" si="132"/>
        <v>Summer</v>
      </c>
      <c r="L314" s="3" t="str">
        <f t="shared" si="133"/>
        <v/>
      </c>
      <c r="M314" s="3" t="str">
        <f t="shared" si="134"/>
        <v/>
      </c>
      <c r="N314" s="3" t="str">
        <f t="shared" si="138"/>
        <v/>
      </c>
      <c r="O314" s="3" t="str">
        <f t="shared" si="139"/>
        <v/>
      </c>
      <c r="P314" s="4" t="str">
        <f t="shared" si="140"/>
        <v/>
      </c>
      <c r="Q314" s="4" t="str">
        <f t="shared" si="141"/>
        <v/>
      </c>
      <c r="R314" s="4" t="str">
        <f t="shared" si="142"/>
        <v/>
      </c>
      <c r="S314" s="4" t="str">
        <f t="shared" si="143"/>
        <v/>
      </c>
      <c r="T314" s="5" t="str">
        <f t="shared" si="144"/>
        <v/>
      </c>
      <c r="U314" s="5" t="str">
        <f t="shared" si="145"/>
        <v/>
      </c>
      <c r="V314" s="5" t="str">
        <f t="shared" si="146"/>
        <v/>
      </c>
      <c r="W314" s="5" t="str">
        <f t="shared" si="147"/>
        <v/>
      </c>
      <c r="X314" s="6" t="str">
        <f t="shared" si="148"/>
        <v/>
      </c>
      <c r="Y314" s="6" t="str">
        <f t="shared" si="149"/>
        <v/>
      </c>
      <c r="Z314" s="6" t="str">
        <f t="shared" si="150"/>
        <v/>
      </c>
      <c r="AA314" s="6" t="str">
        <f t="shared" si="151"/>
        <v/>
      </c>
      <c r="AB314" s="7" t="str">
        <f t="shared" si="152"/>
        <v/>
      </c>
      <c r="AC314" s="7" t="str">
        <f t="shared" si="153"/>
        <v/>
      </c>
      <c r="AD314" s="7" t="str">
        <f t="shared" si="154"/>
        <v/>
      </c>
      <c r="AE314" s="7" t="str">
        <f t="shared" si="155"/>
        <v/>
      </c>
      <c r="AF314" s="48">
        <f t="shared" si="162"/>
        <v>1292</v>
      </c>
      <c r="AG314" s="48">
        <f t="shared" si="156"/>
        <v>7.29</v>
      </c>
      <c r="AH314" s="48">
        <f t="shared" si="157"/>
        <v>17.399999999999999</v>
      </c>
      <c r="AI314" s="48">
        <f t="shared" si="158"/>
        <v>6.4</v>
      </c>
      <c r="AJ314" s="49" t="str">
        <f t="shared" si="163"/>
        <v/>
      </c>
      <c r="AK314" s="49" t="str">
        <f t="shared" si="159"/>
        <v/>
      </c>
      <c r="AL314" s="49" t="str">
        <f t="shared" si="160"/>
        <v/>
      </c>
      <c r="AM314" s="49" t="str">
        <f t="shared" si="161"/>
        <v/>
      </c>
    </row>
    <row r="315" spans="1:53" ht="12.75" thickBot="1" x14ac:dyDescent="0.25">
      <c r="A315" s="82">
        <v>41771</v>
      </c>
      <c r="B315" s="81" t="s">
        <v>63</v>
      </c>
      <c r="C315" s="81" t="s">
        <v>59</v>
      </c>
      <c r="D315" s="81" t="s">
        <v>24</v>
      </c>
      <c r="E315" s="81" t="s">
        <v>24</v>
      </c>
      <c r="F315" s="81" t="s">
        <v>24</v>
      </c>
      <c r="G315" s="81" t="s">
        <v>24</v>
      </c>
      <c r="H315" s="8">
        <f t="shared" si="135"/>
        <v>1</v>
      </c>
      <c r="I315" s="8">
        <f t="shared" si="136"/>
        <v>5</v>
      </c>
      <c r="J315" s="8">
        <f t="shared" si="137"/>
        <v>2014</v>
      </c>
      <c r="K315" s="84" t="str">
        <f t="shared" si="132"/>
        <v>Spring</v>
      </c>
      <c r="L315" s="3" t="str">
        <f t="shared" si="133"/>
        <v/>
      </c>
      <c r="M315" s="3" t="str">
        <f t="shared" si="134"/>
        <v/>
      </c>
      <c r="N315" s="3" t="str">
        <f t="shared" si="138"/>
        <v/>
      </c>
      <c r="O315" s="3" t="str">
        <f t="shared" si="139"/>
        <v/>
      </c>
      <c r="P315" s="4" t="str">
        <f t="shared" si="140"/>
        <v/>
      </c>
      <c r="Q315" s="4" t="str">
        <f t="shared" si="141"/>
        <v/>
      </c>
      <c r="R315" s="4" t="str">
        <f t="shared" si="142"/>
        <v/>
      </c>
      <c r="S315" s="4" t="str">
        <f t="shared" si="143"/>
        <v/>
      </c>
      <c r="T315" s="5" t="str">
        <f t="shared" si="144"/>
        <v/>
      </c>
      <c r="U315" s="5" t="str">
        <f t="shared" si="145"/>
        <v/>
      </c>
      <c r="V315" s="5" t="str">
        <f t="shared" si="146"/>
        <v/>
      </c>
      <c r="W315" s="5" t="str">
        <f t="shared" si="147"/>
        <v/>
      </c>
      <c r="X315" s="6" t="str">
        <f t="shared" si="148"/>
        <v/>
      </c>
      <c r="Y315" s="6" t="str">
        <f t="shared" si="149"/>
        <v/>
      </c>
      <c r="Z315" s="6" t="str">
        <f t="shared" si="150"/>
        <v/>
      </c>
      <c r="AA315" s="6" t="str">
        <f t="shared" si="151"/>
        <v/>
      </c>
      <c r="AB315" s="7" t="str">
        <f t="shared" si="152"/>
        <v/>
      </c>
      <c r="AC315" s="7" t="str">
        <f t="shared" si="153"/>
        <v/>
      </c>
      <c r="AD315" s="7" t="str">
        <f t="shared" si="154"/>
        <v/>
      </c>
      <c r="AE315" s="7" t="str">
        <f t="shared" si="155"/>
        <v/>
      </c>
      <c r="AF315" s="48" t="str">
        <f t="shared" si="162"/>
        <v>NS</v>
      </c>
      <c r="AG315" s="48" t="str">
        <f t="shared" si="156"/>
        <v>NS</v>
      </c>
      <c r="AH315" s="48" t="str">
        <f t="shared" si="157"/>
        <v>NS</v>
      </c>
      <c r="AI315" s="48" t="str">
        <f t="shared" si="158"/>
        <v>NS</v>
      </c>
      <c r="AJ315" s="49" t="str">
        <f t="shared" si="163"/>
        <v/>
      </c>
      <c r="AK315" s="49" t="str">
        <f t="shared" si="159"/>
        <v/>
      </c>
      <c r="AL315" s="49" t="str">
        <f t="shared" si="160"/>
        <v/>
      </c>
      <c r="AM315" s="49" t="str">
        <f t="shared" si="161"/>
        <v/>
      </c>
    </row>
    <row r="316" spans="1:53" ht="12.75" thickBot="1" x14ac:dyDescent="0.25">
      <c r="A316" s="82">
        <v>41768</v>
      </c>
      <c r="B316" s="81" t="s">
        <v>63</v>
      </c>
      <c r="C316" s="81" t="s">
        <v>59</v>
      </c>
      <c r="D316" s="81">
        <v>1082</v>
      </c>
      <c r="E316" s="81">
        <v>15.12</v>
      </c>
      <c r="F316" s="81">
        <v>16.7</v>
      </c>
      <c r="G316" s="81">
        <v>27.1</v>
      </c>
      <c r="H316" s="8">
        <f t="shared" si="135"/>
        <v>1</v>
      </c>
      <c r="I316" s="8">
        <f t="shared" si="136"/>
        <v>5</v>
      </c>
      <c r="J316" s="8">
        <f t="shared" si="137"/>
        <v>2014</v>
      </c>
      <c r="K316" s="84" t="str">
        <f t="shared" si="132"/>
        <v>Spring</v>
      </c>
      <c r="L316" s="3" t="str">
        <f t="shared" si="133"/>
        <v/>
      </c>
      <c r="M316" s="3" t="str">
        <f t="shared" si="134"/>
        <v/>
      </c>
      <c r="N316" s="3" t="str">
        <f t="shared" si="138"/>
        <v/>
      </c>
      <c r="O316" s="3" t="str">
        <f t="shared" si="139"/>
        <v/>
      </c>
      <c r="P316" s="4" t="str">
        <f t="shared" si="140"/>
        <v/>
      </c>
      <c r="Q316" s="4" t="str">
        <f t="shared" si="141"/>
        <v/>
      </c>
      <c r="R316" s="4" t="str">
        <f t="shared" si="142"/>
        <v/>
      </c>
      <c r="S316" s="4" t="str">
        <f t="shared" si="143"/>
        <v/>
      </c>
      <c r="T316" s="5" t="str">
        <f t="shared" si="144"/>
        <v/>
      </c>
      <c r="U316" s="5" t="str">
        <f t="shared" si="145"/>
        <v/>
      </c>
      <c r="V316" s="5" t="str">
        <f t="shared" si="146"/>
        <v/>
      </c>
      <c r="W316" s="5" t="str">
        <f t="shared" si="147"/>
        <v/>
      </c>
      <c r="X316" s="6" t="str">
        <f t="shared" si="148"/>
        <v/>
      </c>
      <c r="Y316" s="6" t="str">
        <f t="shared" si="149"/>
        <v/>
      </c>
      <c r="Z316" s="6" t="str">
        <f t="shared" si="150"/>
        <v/>
      </c>
      <c r="AA316" s="6" t="str">
        <f t="shared" si="151"/>
        <v/>
      </c>
      <c r="AB316" s="7" t="str">
        <f t="shared" si="152"/>
        <v/>
      </c>
      <c r="AC316" s="7" t="str">
        <f t="shared" si="153"/>
        <v/>
      </c>
      <c r="AD316" s="7" t="str">
        <f t="shared" si="154"/>
        <v/>
      </c>
      <c r="AE316" s="7" t="str">
        <f t="shared" si="155"/>
        <v/>
      </c>
      <c r="AF316" s="48">
        <f t="shared" si="162"/>
        <v>1082</v>
      </c>
      <c r="AG316" s="48">
        <f t="shared" si="156"/>
        <v>15.12</v>
      </c>
      <c r="AH316" s="48">
        <f t="shared" si="157"/>
        <v>16.7</v>
      </c>
      <c r="AI316" s="48">
        <f t="shared" si="158"/>
        <v>27.1</v>
      </c>
      <c r="AJ316" s="49" t="str">
        <f t="shared" si="163"/>
        <v/>
      </c>
      <c r="AK316" s="49" t="str">
        <f t="shared" si="159"/>
        <v/>
      </c>
      <c r="AL316" s="49" t="str">
        <f t="shared" si="160"/>
        <v/>
      </c>
      <c r="AM316" s="49" t="str">
        <f t="shared" si="161"/>
        <v/>
      </c>
    </row>
    <row r="317" spans="1:53" ht="12.75" thickBot="1" x14ac:dyDescent="0.25">
      <c r="A317" s="82">
        <v>41559</v>
      </c>
      <c r="B317" s="81" t="s">
        <v>63</v>
      </c>
      <c r="C317" s="81" t="s">
        <v>59</v>
      </c>
      <c r="D317" s="81">
        <v>974</v>
      </c>
      <c r="E317" s="81">
        <v>4.12</v>
      </c>
      <c r="F317" s="81">
        <v>14.1</v>
      </c>
      <c r="G317" s="81">
        <v>5.7</v>
      </c>
      <c r="H317" s="8">
        <f t="shared" si="135"/>
        <v>1</v>
      </c>
      <c r="I317" s="8">
        <f t="shared" si="136"/>
        <v>10</v>
      </c>
      <c r="J317" s="8">
        <f t="shared" si="137"/>
        <v>2013</v>
      </c>
      <c r="K317" s="84" t="str">
        <f t="shared" si="132"/>
        <v>Fall</v>
      </c>
      <c r="L317" s="3" t="str">
        <f t="shared" si="133"/>
        <v/>
      </c>
      <c r="M317" s="3" t="str">
        <f t="shared" si="134"/>
        <v/>
      </c>
      <c r="N317" s="3" t="str">
        <f t="shared" si="138"/>
        <v/>
      </c>
      <c r="O317" s="3" t="str">
        <f t="shared" si="139"/>
        <v/>
      </c>
      <c r="P317" s="4" t="str">
        <f t="shared" si="140"/>
        <v/>
      </c>
      <c r="Q317" s="4" t="str">
        <f t="shared" si="141"/>
        <v/>
      </c>
      <c r="R317" s="4" t="str">
        <f t="shared" si="142"/>
        <v/>
      </c>
      <c r="S317" s="4" t="str">
        <f t="shared" si="143"/>
        <v/>
      </c>
      <c r="T317" s="5" t="str">
        <f t="shared" si="144"/>
        <v/>
      </c>
      <c r="U317" s="5" t="str">
        <f t="shared" si="145"/>
        <v/>
      </c>
      <c r="V317" s="5" t="str">
        <f t="shared" si="146"/>
        <v/>
      </c>
      <c r="W317" s="5" t="str">
        <f t="shared" si="147"/>
        <v/>
      </c>
      <c r="X317" s="6" t="str">
        <f t="shared" si="148"/>
        <v/>
      </c>
      <c r="Y317" s="6" t="str">
        <f t="shared" si="149"/>
        <v/>
      </c>
      <c r="Z317" s="6" t="str">
        <f t="shared" si="150"/>
        <v/>
      </c>
      <c r="AA317" s="6" t="str">
        <f t="shared" si="151"/>
        <v/>
      </c>
      <c r="AB317" s="7" t="str">
        <f t="shared" si="152"/>
        <v/>
      </c>
      <c r="AC317" s="7" t="str">
        <f t="shared" si="153"/>
        <v/>
      </c>
      <c r="AD317" s="7" t="str">
        <f t="shared" si="154"/>
        <v/>
      </c>
      <c r="AE317" s="7" t="str">
        <f t="shared" si="155"/>
        <v/>
      </c>
      <c r="AF317" s="48">
        <f t="shared" si="162"/>
        <v>974</v>
      </c>
      <c r="AG317" s="48">
        <f t="shared" si="156"/>
        <v>4.12</v>
      </c>
      <c r="AH317" s="48">
        <f t="shared" si="157"/>
        <v>14.1</v>
      </c>
      <c r="AI317" s="48">
        <f t="shared" si="158"/>
        <v>5.7</v>
      </c>
      <c r="AJ317" s="49" t="str">
        <f t="shared" si="163"/>
        <v/>
      </c>
      <c r="AK317" s="49" t="str">
        <f t="shared" si="159"/>
        <v/>
      </c>
      <c r="AL317" s="49" t="str">
        <f t="shared" si="160"/>
        <v/>
      </c>
      <c r="AM317" s="49" t="str">
        <f t="shared" si="161"/>
        <v/>
      </c>
    </row>
    <row r="318" spans="1:53" ht="12.75" thickBot="1" x14ac:dyDescent="0.25">
      <c r="A318" s="82">
        <v>41491</v>
      </c>
      <c r="B318" s="81" t="s">
        <v>63</v>
      </c>
      <c r="C318" s="81" t="s">
        <v>59</v>
      </c>
      <c r="D318" s="81">
        <v>1173</v>
      </c>
      <c r="E318" s="81">
        <v>4.6900000000000004</v>
      </c>
      <c r="F318" s="81">
        <v>16.600000000000001</v>
      </c>
      <c r="G318" s="81">
        <v>1.1000000000000001</v>
      </c>
      <c r="H318" s="8">
        <f t="shared" si="135"/>
        <v>1</v>
      </c>
      <c r="I318" s="8">
        <f t="shared" si="136"/>
        <v>8</v>
      </c>
      <c r="J318" s="8">
        <f t="shared" si="137"/>
        <v>2013</v>
      </c>
      <c r="K318" s="84" t="str">
        <f t="shared" si="132"/>
        <v>Summer</v>
      </c>
      <c r="L318" s="3" t="str">
        <f t="shared" si="133"/>
        <v/>
      </c>
      <c r="M318" s="3" t="str">
        <f t="shared" si="134"/>
        <v/>
      </c>
      <c r="N318" s="3" t="str">
        <f t="shared" si="138"/>
        <v/>
      </c>
      <c r="O318" s="3" t="str">
        <f t="shared" si="139"/>
        <v/>
      </c>
      <c r="P318" s="4" t="str">
        <f t="shared" si="140"/>
        <v/>
      </c>
      <c r="Q318" s="4" t="str">
        <f t="shared" si="141"/>
        <v/>
      </c>
      <c r="R318" s="4" t="str">
        <f t="shared" si="142"/>
        <v/>
      </c>
      <c r="S318" s="4" t="str">
        <f t="shared" si="143"/>
        <v/>
      </c>
      <c r="T318" s="5" t="str">
        <f t="shared" si="144"/>
        <v/>
      </c>
      <c r="U318" s="5" t="str">
        <f t="shared" si="145"/>
        <v/>
      </c>
      <c r="V318" s="5" t="str">
        <f t="shared" si="146"/>
        <v/>
      </c>
      <c r="W318" s="5" t="str">
        <f t="shared" si="147"/>
        <v/>
      </c>
      <c r="X318" s="6" t="str">
        <f t="shared" si="148"/>
        <v/>
      </c>
      <c r="Y318" s="6" t="str">
        <f t="shared" si="149"/>
        <v/>
      </c>
      <c r="Z318" s="6" t="str">
        <f t="shared" si="150"/>
        <v/>
      </c>
      <c r="AA318" s="6" t="str">
        <f t="shared" si="151"/>
        <v/>
      </c>
      <c r="AB318" s="7" t="str">
        <f t="shared" si="152"/>
        <v/>
      </c>
      <c r="AC318" s="7" t="str">
        <f t="shared" si="153"/>
        <v/>
      </c>
      <c r="AD318" s="7" t="str">
        <f t="shared" si="154"/>
        <v/>
      </c>
      <c r="AE318" s="7" t="str">
        <f t="shared" si="155"/>
        <v/>
      </c>
      <c r="AF318" s="48">
        <f t="shared" si="162"/>
        <v>1173</v>
      </c>
      <c r="AG318" s="48">
        <f t="shared" si="156"/>
        <v>4.6900000000000004</v>
      </c>
      <c r="AH318" s="48">
        <f t="shared" si="157"/>
        <v>16.600000000000001</v>
      </c>
      <c r="AI318" s="48">
        <f t="shared" si="158"/>
        <v>1.1000000000000001</v>
      </c>
      <c r="AJ318" s="49" t="str">
        <f t="shared" si="163"/>
        <v/>
      </c>
      <c r="AK318" s="49" t="str">
        <f t="shared" si="159"/>
        <v/>
      </c>
      <c r="AL318" s="49" t="str">
        <f t="shared" si="160"/>
        <v/>
      </c>
      <c r="AM318" s="49" t="str">
        <f t="shared" si="161"/>
        <v/>
      </c>
    </row>
    <row r="319" spans="1:53" ht="12.75" thickBot="1" x14ac:dyDescent="0.25">
      <c r="A319" s="82">
        <v>41485</v>
      </c>
      <c r="B319" s="81" t="s">
        <v>63</v>
      </c>
      <c r="C319" s="81" t="s">
        <v>59</v>
      </c>
      <c r="D319" s="81" t="s">
        <v>3</v>
      </c>
      <c r="E319" s="81" t="s">
        <v>3</v>
      </c>
      <c r="F319" s="81" t="s">
        <v>3</v>
      </c>
      <c r="G319" s="81" t="s">
        <v>3</v>
      </c>
      <c r="H319" s="8">
        <f t="shared" si="135"/>
        <v>1</v>
      </c>
      <c r="I319" s="8">
        <f t="shared" si="136"/>
        <v>7</v>
      </c>
      <c r="J319" s="8">
        <f t="shared" si="137"/>
        <v>2013</v>
      </c>
      <c r="K319" s="84" t="str">
        <f t="shared" si="132"/>
        <v>Summer</v>
      </c>
      <c r="L319" s="3" t="str">
        <f t="shared" si="133"/>
        <v/>
      </c>
      <c r="M319" s="3" t="str">
        <f t="shared" si="134"/>
        <v/>
      </c>
      <c r="N319" s="3" t="str">
        <f t="shared" si="138"/>
        <v/>
      </c>
      <c r="O319" s="3" t="str">
        <f t="shared" si="139"/>
        <v/>
      </c>
      <c r="P319" s="4" t="str">
        <f t="shared" si="140"/>
        <v/>
      </c>
      <c r="Q319" s="4" t="str">
        <f t="shared" si="141"/>
        <v/>
      </c>
      <c r="R319" s="4" t="str">
        <f t="shared" si="142"/>
        <v/>
      </c>
      <c r="S319" s="4" t="str">
        <f t="shared" si="143"/>
        <v/>
      </c>
      <c r="T319" s="5" t="str">
        <f t="shared" si="144"/>
        <v/>
      </c>
      <c r="U319" s="5" t="str">
        <f t="shared" si="145"/>
        <v/>
      </c>
      <c r="V319" s="5" t="str">
        <f t="shared" si="146"/>
        <v/>
      </c>
      <c r="W319" s="5" t="str">
        <f t="shared" si="147"/>
        <v/>
      </c>
      <c r="X319" s="6" t="str">
        <f t="shared" si="148"/>
        <v/>
      </c>
      <c r="Y319" s="6" t="str">
        <f t="shared" si="149"/>
        <v/>
      </c>
      <c r="Z319" s="6" t="str">
        <f t="shared" si="150"/>
        <v/>
      </c>
      <c r="AA319" s="6" t="str">
        <f t="shared" si="151"/>
        <v/>
      </c>
      <c r="AB319" s="7" t="str">
        <f t="shared" si="152"/>
        <v/>
      </c>
      <c r="AC319" s="7" t="str">
        <f t="shared" si="153"/>
        <v/>
      </c>
      <c r="AD319" s="7" t="str">
        <f t="shared" si="154"/>
        <v/>
      </c>
      <c r="AE319" s="7" t="str">
        <f t="shared" si="155"/>
        <v/>
      </c>
      <c r="AF319" s="48" t="str">
        <f t="shared" si="162"/>
        <v>ns</v>
      </c>
      <c r="AG319" s="48" t="str">
        <f t="shared" si="156"/>
        <v>ns</v>
      </c>
      <c r="AH319" s="48" t="str">
        <f t="shared" si="157"/>
        <v>ns</v>
      </c>
      <c r="AI319" s="48" t="str">
        <f t="shared" si="158"/>
        <v>ns</v>
      </c>
      <c r="AJ319" s="49" t="str">
        <f t="shared" si="163"/>
        <v/>
      </c>
      <c r="AK319" s="49" t="str">
        <f t="shared" si="159"/>
        <v/>
      </c>
      <c r="AL319" s="49" t="str">
        <f t="shared" si="160"/>
        <v/>
      </c>
      <c r="AM319" s="49" t="str">
        <f t="shared" si="161"/>
        <v/>
      </c>
    </row>
    <row r="320" spans="1:53" ht="12.75" thickBot="1" x14ac:dyDescent="0.25">
      <c r="A320" s="82">
        <v>41412</v>
      </c>
      <c r="B320" s="81" t="s">
        <v>63</v>
      </c>
      <c r="C320" s="81" t="s">
        <v>59</v>
      </c>
      <c r="D320" s="81">
        <v>1020</v>
      </c>
      <c r="E320" s="81">
        <v>6.74</v>
      </c>
      <c r="F320" s="81">
        <v>12.4</v>
      </c>
      <c r="G320" s="81">
        <v>9.4</v>
      </c>
      <c r="H320" s="8">
        <f t="shared" si="135"/>
        <v>1</v>
      </c>
      <c r="I320" s="8">
        <f t="shared" si="136"/>
        <v>5</v>
      </c>
      <c r="J320" s="8">
        <f t="shared" si="137"/>
        <v>2013</v>
      </c>
      <c r="K320" s="84" t="str">
        <f t="shared" si="132"/>
        <v>Spring</v>
      </c>
      <c r="L320" s="3" t="str">
        <f t="shared" si="133"/>
        <v/>
      </c>
      <c r="M320" s="3" t="str">
        <f t="shared" si="134"/>
        <v/>
      </c>
      <c r="N320" s="3" t="str">
        <f t="shared" si="138"/>
        <v/>
      </c>
      <c r="O320" s="3" t="str">
        <f t="shared" si="139"/>
        <v/>
      </c>
      <c r="P320" s="4" t="str">
        <f t="shared" si="140"/>
        <v/>
      </c>
      <c r="Q320" s="4" t="str">
        <f t="shared" si="141"/>
        <v/>
      </c>
      <c r="R320" s="4" t="str">
        <f t="shared" si="142"/>
        <v/>
      </c>
      <c r="S320" s="4" t="str">
        <f t="shared" si="143"/>
        <v/>
      </c>
      <c r="T320" s="5" t="str">
        <f t="shared" si="144"/>
        <v/>
      </c>
      <c r="U320" s="5" t="str">
        <f t="shared" si="145"/>
        <v/>
      </c>
      <c r="V320" s="5" t="str">
        <f t="shared" si="146"/>
        <v/>
      </c>
      <c r="W320" s="5" t="str">
        <f t="shared" si="147"/>
        <v/>
      </c>
      <c r="X320" s="6" t="str">
        <f t="shared" si="148"/>
        <v/>
      </c>
      <c r="Y320" s="6" t="str">
        <f t="shared" si="149"/>
        <v/>
      </c>
      <c r="Z320" s="6" t="str">
        <f t="shared" si="150"/>
        <v/>
      </c>
      <c r="AA320" s="6" t="str">
        <f t="shared" si="151"/>
        <v/>
      </c>
      <c r="AB320" s="7" t="str">
        <f t="shared" si="152"/>
        <v/>
      </c>
      <c r="AC320" s="7" t="str">
        <f t="shared" si="153"/>
        <v/>
      </c>
      <c r="AD320" s="7" t="str">
        <f t="shared" si="154"/>
        <v/>
      </c>
      <c r="AE320" s="7" t="str">
        <f t="shared" si="155"/>
        <v/>
      </c>
      <c r="AF320" s="48">
        <f t="shared" si="162"/>
        <v>1020</v>
      </c>
      <c r="AG320" s="48">
        <f t="shared" si="156"/>
        <v>6.74</v>
      </c>
      <c r="AH320" s="48">
        <f t="shared" si="157"/>
        <v>12.4</v>
      </c>
      <c r="AI320" s="48">
        <f t="shared" si="158"/>
        <v>9.4</v>
      </c>
      <c r="AJ320" s="49" t="str">
        <f t="shared" si="163"/>
        <v/>
      </c>
      <c r="AK320" s="49" t="str">
        <f t="shared" si="159"/>
        <v/>
      </c>
      <c r="AL320" s="49" t="str">
        <f t="shared" si="160"/>
        <v/>
      </c>
      <c r="AM320" s="49" t="str">
        <f t="shared" si="161"/>
        <v/>
      </c>
    </row>
    <row r="321" spans="1:39" ht="12.75" thickBot="1" x14ac:dyDescent="0.25">
      <c r="A321" s="82">
        <v>41189</v>
      </c>
      <c r="B321" s="81" t="s">
        <v>63</v>
      </c>
      <c r="C321" s="81" t="s">
        <v>59</v>
      </c>
      <c r="D321" s="81" t="s">
        <v>3</v>
      </c>
      <c r="E321" s="81" t="s">
        <v>3</v>
      </c>
      <c r="F321" s="81" t="s">
        <v>3</v>
      </c>
      <c r="G321" s="81" t="s">
        <v>3</v>
      </c>
      <c r="H321" s="8">
        <f t="shared" si="135"/>
        <v>1</v>
      </c>
      <c r="I321" s="8">
        <f t="shared" si="136"/>
        <v>10</v>
      </c>
      <c r="J321" s="8">
        <f t="shared" si="137"/>
        <v>2012</v>
      </c>
      <c r="K321" s="84" t="str">
        <f t="shared" si="132"/>
        <v>Fall</v>
      </c>
      <c r="L321" s="3" t="str">
        <f t="shared" si="133"/>
        <v/>
      </c>
      <c r="M321" s="3" t="str">
        <f t="shared" si="134"/>
        <v/>
      </c>
      <c r="N321" s="3" t="str">
        <f t="shared" si="138"/>
        <v/>
      </c>
      <c r="O321" s="3" t="str">
        <f t="shared" si="139"/>
        <v/>
      </c>
      <c r="P321" s="4" t="str">
        <f t="shared" si="140"/>
        <v/>
      </c>
      <c r="Q321" s="4" t="str">
        <f t="shared" si="141"/>
        <v/>
      </c>
      <c r="R321" s="4" t="str">
        <f t="shared" si="142"/>
        <v/>
      </c>
      <c r="S321" s="4" t="str">
        <f t="shared" si="143"/>
        <v/>
      </c>
      <c r="T321" s="5" t="str">
        <f t="shared" si="144"/>
        <v/>
      </c>
      <c r="U321" s="5" t="str">
        <f t="shared" si="145"/>
        <v/>
      </c>
      <c r="V321" s="5" t="str">
        <f t="shared" si="146"/>
        <v/>
      </c>
      <c r="W321" s="5" t="str">
        <f t="shared" si="147"/>
        <v/>
      </c>
      <c r="X321" s="6" t="str">
        <f t="shared" si="148"/>
        <v/>
      </c>
      <c r="Y321" s="6" t="str">
        <f t="shared" si="149"/>
        <v/>
      </c>
      <c r="Z321" s="6" t="str">
        <f t="shared" si="150"/>
        <v/>
      </c>
      <c r="AA321" s="6" t="str">
        <f t="shared" si="151"/>
        <v/>
      </c>
      <c r="AB321" s="7" t="str">
        <f t="shared" si="152"/>
        <v/>
      </c>
      <c r="AC321" s="7" t="str">
        <f t="shared" si="153"/>
        <v/>
      </c>
      <c r="AD321" s="7" t="str">
        <f t="shared" si="154"/>
        <v/>
      </c>
      <c r="AE321" s="7" t="str">
        <f t="shared" si="155"/>
        <v/>
      </c>
      <c r="AF321" s="48" t="str">
        <f t="shared" si="162"/>
        <v>ns</v>
      </c>
      <c r="AG321" s="48" t="str">
        <f t="shared" si="156"/>
        <v>ns</v>
      </c>
      <c r="AH321" s="48" t="str">
        <f t="shared" si="157"/>
        <v>ns</v>
      </c>
      <c r="AI321" s="48" t="str">
        <f t="shared" si="158"/>
        <v>ns</v>
      </c>
      <c r="AJ321" s="49" t="str">
        <f t="shared" si="163"/>
        <v/>
      </c>
      <c r="AK321" s="49" t="str">
        <f t="shared" si="159"/>
        <v/>
      </c>
      <c r="AL321" s="49" t="str">
        <f t="shared" si="160"/>
        <v/>
      </c>
      <c r="AM321" s="49" t="str">
        <f t="shared" si="161"/>
        <v/>
      </c>
    </row>
    <row r="322" spans="1:39" ht="12.75" thickBot="1" x14ac:dyDescent="0.25">
      <c r="A322" s="82">
        <v>41188</v>
      </c>
      <c r="B322" s="81" t="s">
        <v>63</v>
      </c>
      <c r="C322" s="81" t="s">
        <v>59</v>
      </c>
      <c r="D322" s="81">
        <v>1140</v>
      </c>
      <c r="E322" s="81">
        <v>1.38</v>
      </c>
      <c r="F322" s="81">
        <v>7.6</v>
      </c>
      <c r="G322" s="81">
        <v>0.41</v>
      </c>
      <c r="H322" s="8">
        <f t="shared" si="135"/>
        <v>1</v>
      </c>
      <c r="I322" s="8">
        <f t="shared" si="136"/>
        <v>10</v>
      </c>
      <c r="J322" s="8">
        <f t="shared" si="137"/>
        <v>2012</v>
      </c>
      <c r="K322" s="84" t="str">
        <f t="shared" si="132"/>
        <v>Fall</v>
      </c>
      <c r="L322" s="3" t="str">
        <f t="shared" si="133"/>
        <v/>
      </c>
      <c r="M322" s="3" t="str">
        <f t="shared" si="134"/>
        <v/>
      </c>
      <c r="N322" s="3" t="str">
        <f t="shared" si="138"/>
        <v/>
      </c>
      <c r="O322" s="3" t="str">
        <f t="shared" si="139"/>
        <v/>
      </c>
      <c r="P322" s="4" t="str">
        <f t="shared" si="140"/>
        <v/>
      </c>
      <c r="Q322" s="4" t="str">
        <f t="shared" si="141"/>
        <v/>
      </c>
      <c r="R322" s="4" t="str">
        <f t="shared" si="142"/>
        <v/>
      </c>
      <c r="S322" s="4" t="str">
        <f t="shared" si="143"/>
        <v/>
      </c>
      <c r="T322" s="5" t="str">
        <f t="shared" si="144"/>
        <v/>
      </c>
      <c r="U322" s="5" t="str">
        <f t="shared" si="145"/>
        <v/>
      </c>
      <c r="V322" s="5" t="str">
        <f t="shared" si="146"/>
        <v/>
      </c>
      <c r="W322" s="5" t="str">
        <f t="shared" si="147"/>
        <v/>
      </c>
      <c r="X322" s="6" t="str">
        <f t="shared" si="148"/>
        <v/>
      </c>
      <c r="Y322" s="6" t="str">
        <f t="shared" si="149"/>
        <v/>
      </c>
      <c r="Z322" s="6" t="str">
        <f t="shared" si="150"/>
        <v/>
      </c>
      <c r="AA322" s="6" t="str">
        <f t="shared" si="151"/>
        <v/>
      </c>
      <c r="AB322" s="7" t="str">
        <f t="shared" si="152"/>
        <v/>
      </c>
      <c r="AC322" s="7" t="str">
        <f t="shared" si="153"/>
        <v/>
      </c>
      <c r="AD322" s="7" t="str">
        <f t="shared" si="154"/>
        <v/>
      </c>
      <c r="AE322" s="7" t="str">
        <f t="shared" si="155"/>
        <v/>
      </c>
      <c r="AF322" s="48">
        <f t="shared" si="162"/>
        <v>1140</v>
      </c>
      <c r="AG322" s="48">
        <f t="shared" si="156"/>
        <v>1.38</v>
      </c>
      <c r="AH322" s="48">
        <f t="shared" si="157"/>
        <v>7.6</v>
      </c>
      <c r="AI322" s="48">
        <f t="shared" si="158"/>
        <v>0.41</v>
      </c>
      <c r="AJ322" s="49" t="str">
        <f t="shared" si="163"/>
        <v/>
      </c>
      <c r="AK322" s="49" t="str">
        <f t="shared" si="159"/>
        <v/>
      </c>
      <c r="AL322" s="49" t="str">
        <f t="shared" si="160"/>
        <v/>
      </c>
      <c r="AM322" s="49" t="str">
        <f t="shared" si="161"/>
        <v/>
      </c>
    </row>
    <row r="323" spans="1:39" ht="12.75" thickBot="1" x14ac:dyDescent="0.25">
      <c r="A323" s="94">
        <v>41121</v>
      </c>
      <c r="B323" s="95" t="s">
        <v>63</v>
      </c>
      <c r="C323" s="95" t="s">
        <v>59</v>
      </c>
      <c r="D323" s="95" t="s">
        <v>3</v>
      </c>
      <c r="E323" s="95" t="s">
        <v>3</v>
      </c>
      <c r="F323" s="95" t="s">
        <v>3</v>
      </c>
      <c r="G323" s="95" t="s">
        <v>3</v>
      </c>
      <c r="H323" s="8">
        <f t="shared" si="135"/>
        <v>1</v>
      </c>
      <c r="I323" s="8">
        <f t="shared" si="136"/>
        <v>7</v>
      </c>
      <c r="J323" s="8">
        <f t="shared" si="137"/>
        <v>2012</v>
      </c>
      <c r="K323" s="84" t="str">
        <f t="shared" si="132"/>
        <v>Summer</v>
      </c>
      <c r="L323" s="3" t="str">
        <f t="shared" si="133"/>
        <v/>
      </c>
      <c r="M323" s="3" t="str">
        <f t="shared" si="134"/>
        <v/>
      </c>
      <c r="N323" s="3" t="str">
        <f t="shared" si="138"/>
        <v/>
      </c>
      <c r="O323" s="3" t="str">
        <f t="shared" si="139"/>
        <v/>
      </c>
      <c r="P323" s="4" t="str">
        <f t="shared" si="140"/>
        <v/>
      </c>
      <c r="Q323" s="4" t="str">
        <f t="shared" si="141"/>
        <v/>
      </c>
      <c r="R323" s="4" t="str">
        <f t="shared" si="142"/>
        <v/>
      </c>
      <c r="S323" s="4" t="str">
        <f t="shared" si="143"/>
        <v/>
      </c>
      <c r="T323" s="5" t="str">
        <f t="shared" si="144"/>
        <v/>
      </c>
      <c r="U323" s="5" t="str">
        <f t="shared" si="145"/>
        <v/>
      </c>
      <c r="V323" s="5" t="str">
        <f t="shared" si="146"/>
        <v/>
      </c>
      <c r="W323" s="5" t="str">
        <f t="shared" si="147"/>
        <v/>
      </c>
      <c r="X323" s="6" t="str">
        <f t="shared" si="148"/>
        <v/>
      </c>
      <c r="Y323" s="6" t="str">
        <f t="shared" si="149"/>
        <v/>
      </c>
      <c r="Z323" s="6" t="str">
        <f t="shared" si="150"/>
        <v/>
      </c>
      <c r="AA323" s="6" t="str">
        <f t="shared" si="151"/>
        <v/>
      </c>
      <c r="AB323" s="7" t="str">
        <f t="shared" si="152"/>
        <v/>
      </c>
      <c r="AC323" s="7" t="str">
        <f t="shared" si="153"/>
        <v/>
      </c>
      <c r="AD323" s="7" t="str">
        <f t="shared" si="154"/>
        <v/>
      </c>
      <c r="AE323" s="7" t="str">
        <f t="shared" si="155"/>
        <v/>
      </c>
      <c r="AF323" s="48" t="str">
        <f t="shared" si="162"/>
        <v>ns</v>
      </c>
      <c r="AG323" s="48" t="str">
        <f t="shared" si="156"/>
        <v>ns</v>
      </c>
      <c r="AH323" s="48" t="str">
        <f t="shared" si="157"/>
        <v>ns</v>
      </c>
      <c r="AI323" s="48" t="str">
        <f t="shared" si="158"/>
        <v>ns</v>
      </c>
      <c r="AJ323" s="49" t="str">
        <f t="shared" si="163"/>
        <v/>
      </c>
      <c r="AK323" s="49" t="str">
        <f t="shared" si="159"/>
        <v/>
      </c>
      <c r="AL323" s="49" t="str">
        <f t="shared" si="160"/>
        <v/>
      </c>
      <c r="AM323" s="49" t="str">
        <f t="shared" si="161"/>
        <v/>
      </c>
    </row>
    <row r="324" spans="1:39" ht="13.5" thickBot="1" x14ac:dyDescent="0.25">
      <c r="A324" s="96">
        <v>41117</v>
      </c>
      <c r="B324" s="97" t="s">
        <v>63</v>
      </c>
      <c r="C324" s="97" t="s">
        <v>59</v>
      </c>
      <c r="D324" s="97">
        <v>352</v>
      </c>
      <c r="E324" s="97">
        <v>7.45</v>
      </c>
      <c r="F324" s="97">
        <v>21.9</v>
      </c>
      <c r="G324" s="97">
        <v>64.5</v>
      </c>
      <c r="H324" s="8">
        <f t="shared" si="135"/>
        <v>1</v>
      </c>
      <c r="I324" s="8">
        <f t="shared" si="136"/>
        <v>7</v>
      </c>
      <c r="J324" s="8">
        <f t="shared" si="137"/>
        <v>2012</v>
      </c>
      <c r="K324" s="84" t="str">
        <f t="shared" si="132"/>
        <v>Summer</v>
      </c>
      <c r="L324" s="3" t="str">
        <f t="shared" si="133"/>
        <v/>
      </c>
      <c r="M324" s="3" t="str">
        <f t="shared" si="134"/>
        <v/>
      </c>
      <c r="N324" s="3" t="str">
        <f t="shared" si="138"/>
        <v/>
      </c>
      <c r="O324" s="3" t="str">
        <f t="shared" si="139"/>
        <v/>
      </c>
      <c r="P324" s="4" t="str">
        <f t="shared" si="140"/>
        <v/>
      </c>
      <c r="Q324" s="4" t="str">
        <f t="shared" si="141"/>
        <v/>
      </c>
      <c r="R324" s="4" t="str">
        <f t="shared" si="142"/>
        <v/>
      </c>
      <c r="S324" s="4" t="str">
        <f t="shared" si="143"/>
        <v/>
      </c>
      <c r="T324" s="5" t="str">
        <f t="shared" si="144"/>
        <v/>
      </c>
      <c r="U324" s="5" t="str">
        <f t="shared" si="145"/>
        <v/>
      </c>
      <c r="V324" s="5" t="str">
        <f t="shared" si="146"/>
        <v/>
      </c>
      <c r="W324" s="5" t="str">
        <f t="shared" si="147"/>
        <v/>
      </c>
      <c r="X324" s="6" t="str">
        <f t="shared" si="148"/>
        <v/>
      </c>
      <c r="Y324" s="6" t="str">
        <f t="shared" si="149"/>
        <v/>
      </c>
      <c r="Z324" s="6" t="str">
        <f t="shared" si="150"/>
        <v/>
      </c>
      <c r="AA324" s="6" t="str">
        <f t="shared" si="151"/>
        <v/>
      </c>
      <c r="AB324" s="7" t="str">
        <f t="shared" si="152"/>
        <v/>
      </c>
      <c r="AC324" s="7" t="str">
        <f t="shared" si="153"/>
        <v/>
      </c>
      <c r="AD324" s="7" t="str">
        <f t="shared" si="154"/>
        <v/>
      </c>
      <c r="AE324" s="7" t="str">
        <f t="shared" si="155"/>
        <v/>
      </c>
      <c r="AF324" s="48">
        <f t="shared" si="162"/>
        <v>352</v>
      </c>
      <c r="AG324" s="48">
        <f t="shared" si="156"/>
        <v>7.45</v>
      </c>
      <c r="AH324" s="48">
        <f t="shared" si="157"/>
        <v>21.9</v>
      </c>
      <c r="AI324" s="48">
        <f t="shared" si="158"/>
        <v>64.5</v>
      </c>
      <c r="AJ324" s="49" t="str">
        <f t="shared" si="163"/>
        <v/>
      </c>
      <c r="AK324" s="49" t="str">
        <f t="shared" si="159"/>
        <v/>
      </c>
      <c r="AL324" s="49" t="str">
        <f t="shared" si="160"/>
        <v/>
      </c>
      <c r="AM324" s="49" t="str">
        <f t="shared" si="161"/>
        <v/>
      </c>
    </row>
    <row r="325" spans="1:39" ht="13.5" thickBot="1" x14ac:dyDescent="0.25">
      <c r="A325" s="96">
        <v>41034</v>
      </c>
      <c r="B325" s="97" t="s">
        <v>63</v>
      </c>
      <c r="C325" s="97" t="s">
        <v>59</v>
      </c>
      <c r="D325" s="97">
        <v>661</v>
      </c>
      <c r="E325" s="97">
        <v>8.4700000000000006</v>
      </c>
      <c r="F325" s="97">
        <v>13.8</v>
      </c>
      <c r="G325" s="97">
        <v>65.599999999999994</v>
      </c>
      <c r="H325" s="8">
        <f t="shared" si="135"/>
        <v>1</v>
      </c>
      <c r="I325" s="8">
        <f t="shared" si="136"/>
        <v>5</v>
      </c>
      <c r="J325" s="8">
        <f t="shared" si="137"/>
        <v>2012</v>
      </c>
      <c r="K325" s="84" t="str">
        <f t="shared" si="132"/>
        <v>Spring</v>
      </c>
      <c r="L325" s="3" t="str">
        <f t="shared" si="133"/>
        <v/>
      </c>
      <c r="M325" s="3" t="str">
        <f t="shared" si="134"/>
        <v/>
      </c>
      <c r="N325" s="3" t="str">
        <f t="shared" si="138"/>
        <v/>
      </c>
      <c r="O325" s="3" t="str">
        <f t="shared" si="139"/>
        <v/>
      </c>
      <c r="P325" s="4" t="str">
        <f t="shared" si="140"/>
        <v/>
      </c>
      <c r="Q325" s="4" t="str">
        <f t="shared" si="141"/>
        <v/>
      </c>
      <c r="R325" s="4" t="str">
        <f t="shared" si="142"/>
        <v/>
      </c>
      <c r="S325" s="4" t="str">
        <f t="shared" si="143"/>
        <v/>
      </c>
      <c r="T325" s="5" t="str">
        <f t="shared" si="144"/>
        <v/>
      </c>
      <c r="U325" s="5" t="str">
        <f t="shared" si="145"/>
        <v/>
      </c>
      <c r="V325" s="5" t="str">
        <f t="shared" si="146"/>
        <v/>
      </c>
      <c r="W325" s="5" t="str">
        <f t="shared" si="147"/>
        <v/>
      </c>
      <c r="X325" s="6" t="str">
        <f t="shared" si="148"/>
        <v/>
      </c>
      <c r="Y325" s="6" t="str">
        <f t="shared" si="149"/>
        <v/>
      </c>
      <c r="Z325" s="6" t="str">
        <f t="shared" si="150"/>
        <v/>
      </c>
      <c r="AA325" s="6" t="str">
        <f t="shared" si="151"/>
        <v/>
      </c>
      <c r="AB325" s="7" t="str">
        <f t="shared" si="152"/>
        <v/>
      </c>
      <c r="AC325" s="7" t="str">
        <f t="shared" si="153"/>
        <v/>
      </c>
      <c r="AD325" s="7" t="str">
        <f t="shared" si="154"/>
        <v/>
      </c>
      <c r="AE325" s="7" t="str">
        <f t="shared" si="155"/>
        <v/>
      </c>
      <c r="AF325" s="48">
        <f t="shared" si="162"/>
        <v>661</v>
      </c>
      <c r="AG325" s="48">
        <f t="shared" si="156"/>
        <v>8.4700000000000006</v>
      </c>
      <c r="AH325" s="48">
        <f t="shared" si="157"/>
        <v>13.8</v>
      </c>
      <c r="AI325" s="48">
        <f t="shared" si="158"/>
        <v>65.599999999999994</v>
      </c>
      <c r="AJ325" s="49" t="str">
        <f t="shared" si="163"/>
        <v/>
      </c>
      <c r="AK325" s="49" t="str">
        <f t="shared" si="159"/>
        <v/>
      </c>
      <c r="AL325" s="49" t="str">
        <f t="shared" si="160"/>
        <v/>
      </c>
      <c r="AM325" s="49" t="str">
        <f t="shared" si="161"/>
        <v/>
      </c>
    </row>
    <row r="326" spans="1:39" ht="13.5" thickBot="1" x14ac:dyDescent="0.25">
      <c r="A326" s="96">
        <v>40831</v>
      </c>
      <c r="B326" s="97" t="s">
        <v>63</v>
      </c>
      <c r="C326" s="97" t="s">
        <v>59</v>
      </c>
      <c r="D326" s="97">
        <v>985</v>
      </c>
      <c r="E326" s="97">
        <v>7.85</v>
      </c>
      <c r="F326" s="97">
        <v>10.5</v>
      </c>
      <c r="G326" s="97">
        <v>13.5</v>
      </c>
      <c r="H326" s="8">
        <f t="shared" si="135"/>
        <v>1</v>
      </c>
      <c r="I326" s="8">
        <f t="shared" si="136"/>
        <v>10</v>
      </c>
      <c r="J326" s="8">
        <f t="shared" si="137"/>
        <v>2011</v>
      </c>
      <c r="K326" s="84" t="str">
        <f t="shared" si="132"/>
        <v>Fall</v>
      </c>
      <c r="L326" s="3" t="str">
        <f t="shared" si="133"/>
        <v/>
      </c>
      <c r="M326" s="3" t="str">
        <f t="shared" si="134"/>
        <v/>
      </c>
      <c r="N326" s="3" t="str">
        <f t="shared" si="138"/>
        <v/>
      </c>
      <c r="O326" s="3" t="str">
        <f t="shared" si="139"/>
        <v/>
      </c>
      <c r="P326" s="4" t="str">
        <f t="shared" si="140"/>
        <v/>
      </c>
      <c r="Q326" s="4" t="str">
        <f t="shared" si="141"/>
        <v/>
      </c>
      <c r="R326" s="4" t="str">
        <f t="shared" si="142"/>
        <v/>
      </c>
      <c r="S326" s="4" t="str">
        <f t="shared" si="143"/>
        <v/>
      </c>
      <c r="T326" s="5" t="str">
        <f t="shared" si="144"/>
        <v/>
      </c>
      <c r="U326" s="5" t="str">
        <f t="shared" si="145"/>
        <v/>
      </c>
      <c r="V326" s="5" t="str">
        <f t="shared" si="146"/>
        <v/>
      </c>
      <c r="W326" s="5" t="str">
        <f t="shared" si="147"/>
        <v/>
      </c>
      <c r="X326" s="6" t="str">
        <f t="shared" si="148"/>
        <v/>
      </c>
      <c r="Y326" s="6" t="str">
        <f t="shared" si="149"/>
        <v/>
      </c>
      <c r="Z326" s="6" t="str">
        <f t="shared" si="150"/>
        <v/>
      </c>
      <c r="AA326" s="6" t="str">
        <f t="shared" si="151"/>
        <v/>
      </c>
      <c r="AB326" s="7" t="str">
        <f t="shared" si="152"/>
        <v/>
      </c>
      <c r="AC326" s="7" t="str">
        <f t="shared" si="153"/>
        <v/>
      </c>
      <c r="AD326" s="7" t="str">
        <f t="shared" si="154"/>
        <v/>
      </c>
      <c r="AE326" s="7" t="str">
        <f t="shared" si="155"/>
        <v/>
      </c>
      <c r="AF326" s="48">
        <f t="shared" si="162"/>
        <v>985</v>
      </c>
      <c r="AG326" s="48">
        <f t="shared" si="156"/>
        <v>7.85</v>
      </c>
      <c r="AH326" s="48">
        <f t="shared" si="157"/>
        <v>10.5</v>
      </c>
      <c r="AI326" s="48">
        <f t="shared" si="158"/>
        <v>13.5</v>
      </c>
      <c r="AJ326" s="49" t="str">
        <f t="shared" si="163"/>
        <v/>
      </c>
      <c r="AK326" s="49" t="str">
        <f t="shared" si="159"/>
        <v/>
      </c>
      <c r="AL326" s="49" t="str">
        <f t="shared" si="160"/>
        <v/>
      </c>
      <c r="AM326" s="49" t="str">
        <f t="shared" si="161"/>
        <v/>
      </c>
    </row>
    <row r="327" spans="1:39" ht="13.5" thickBot="1" x14ac:dyDescent="0.25">
      <c r="A327" s="96">
        <v>42290</v>
      </c>
      <c r="B327" s="98" t="s">
        <v>64</v>
      </c>
      <c r="C327" s="98" t="s">
        <v>59</v>
      </c>
      <c r="D327" s="98" t="s">
        <v>24</v>
      </c>
      <c r="E327" s="97">
        <v>8.58</v>
      </c>
      <c r="F327" s="97">
        <v>12.6</v>
      </c>
      <c r="G327" s="97">
        <v>0.41</v>
      </c>
      <c r="H327" s="8">
        <f t="shared" ref="H327:H358" si="164">IF(A328="","",VLOOKUP(B328,$BU$6:$BV$20,2,FALSE))</f>
        <v>2</v>
      </c>
      <c r="I327" s="8">
        <f>IF(A327="","",MONTH(A327))</f>
        <v>10</v>
      </c>
      <c r="J327" s="8">
        <f>IF(A328="","",YEAR(A328))</f>
        <v>2015</v>
      </c>
      <c r="K327" s="84" t="str">
        <f t="shared" ref="K327:K390" si="165">IF($I327="","",IF($I327&lt;7,"Spring",IF($I327&lt;9,"Summer","Fall")))</f>
        <v>Fall</v>
      </c>
      <c r="L327" s="3" t="str">
        <f t="shared" ref="L327:L358" si="166">IF($C328="Apple Creek",IF(LEFT($D328,1)="&lt;",VALUE(MID($D328,2,4)),IF(LEFT($D328,1)="&gt;",VALUE(MID($D328,2,4)),$D328)),"")</f>
        <v/>
      </c>
      <c r="M327" s="3" t="str">
        <f t="shared" ref="M327:M358" si="167">IF($C328="Apple Creek",IF(LEFT($E328,1)="&lt;",VALUE(MID($E328,2,4)),IF(LEFT($E328,1)="&gt;",VALUE(MID($E328,2,4)),$E328)),"")</f>
        <v/>
      </c>
      <c r="N327" s="3" t="str">
        <f t="shared" ref="N327:N358" si="168">IF($C328="Apple Creek",IF(LEFT($F328,1)="&lt;",VALUE(MID($F328,2,4)),IF(LEFT($F328,1)="&gt;",VALUE(MID($F328,2,4)),$F328)),"")</f>
        <v/>
      </c>
      <c r="O327" s="3" t="str">
        <f t="shared" ref="O327:O358" si="169">IF($C328="Apple Creek",IF(LEFT($G328,1)="&lt;",VALUE(MID($G328,2,4)),IF(LEFT($G328,1)="&gt;",VALUE(MID($G328,2,4)),$G328)),"")</f>
        <v/>
      </c>
      <c r="P327" s="4" t="str">
        <f t="shared" ref="P327:P358" si="170">IF($C328="Ashwaubenon Creek",IF(LEFT($D328,1)="&lt;",VALUE(MID($D328,2,4)),IF(LEFT($D328,1)="&gt;",VALUE(MID($D328,2,4)),$D328)),"")</f>
        <v/>
      </c>
      <c r="Q327" s="4" t="str">
        <f t="shared" ref="Q327:Q358" si="171">IF($C328="Ashwaubenon Creek",IF(LEFT($E328,1)="&lt;",VALUE(MID($E328,2,4)),IF(LEFT($E328,1)="&gt;",VALUE(MID($E328,2,4)),$E328)),"")</f>
        <v/>
      </c>
      <c r="R327" s="4" t="str">
        <f t="shared" ref="R327:R358" si="172">IF($C328="Ashwaubenon Creek",IF(LEFT($F328,1)="&lt;",VALUE(MID($F328,2,4)),IF(LEFT($F328,1)="&gt;",VALUE(MID($F328,2,4)),$F328)),"")</f>
        <v/>
      </c>
      <c r="S327" s="4" t="str">
        <f t="shared" ref="S327:S358" si="173">IF($C328="Ashwaubenon Creek",IF(LEFT($G328,1)="&lt;",VALUE(MID($G328,2,4)),IF(LEFT($G328,1)="&gt;",VALUE(MID($G328,2,4)),$G328)),"")</f>
        <v/>
      </c>
      <c r="T327" s="5" t="str">
        <f t="shared" ref="T327:T358" si="174">IF($C328="Baird Creek",IF(LEFT($D328,1)="&lt;",VALUE(MID($D328,2,4)),IF(LEFT($D328,1)="&gt;",VALUE(MID($D328,2,4)),$D328)),"")</f>
        <v/>
      </c>
      <c r="U327" s="5" t="str">
        <f t="shared" ref="U327:U358" si="175">IF($C328="Baird Creek",IF(LEFT($E328,1)="&lt;",VALUE(MID($E328,2,4)),IF(LEFT($E328,1)="&gt;",VALUE(MID($E328,2,4)),$E328)),"")</f>
        <v/>
      </c>
      <c r="V327" s="5" t="str">
        <f t="shared" ref="V327:V358" si="176">IF($C328="Baird Creek",IF(LEFT($F328,1)="&lt;",VALUE(MID($F328,2,4)),IF(LEFT($F328,1)="&gt;",VALUE(MID($F328,2,4)),$F328)),"")</f>
        <v/>
      </c>
      <c r="W327" s="5" t="str">
        <f t="shared" ref="W327:W358" si="177">IF($C328="Baird Creek",IF(LEFT($G328,1)="&lt;",VALUE(MID($G328,2,4)),IF(LEFT($G328,1)="&gt;",VALUE(MID($G328,2,4)),$G328)),"")</f>
        <v/>
      </c>
      <c r="X327" s="6" t="str">
        <f t="shared" ref="X327:X358" si="178">IF($C328="Duck Creek",IF(LEFT($D328,1)="&lt;",VALUE(MID($D328,2,4)),IF(LEFT($D328,1)="&gt;",VALUE(MID($D328,2,4)),$D328)),"")</f>
        <v/>
      </c>
      <c r="Y327" s="6" t="str">
        <f t="shared" ref="Y327:Y358" si="179">IF($C328="Duck Creek",IF(LEFT($E328,1)="&lt;",VALUE(MID($E328,2,4)),IF(LEFT($E328,1)="&gt;",VALUE(MID($E328,2,4)),$E328)),"")</f>
        <v/>
      </c>
      <c r="Z327" s="6" t="str">
        <f t="shared" ref="Z327:Z358" si="180">IF($C328="Duck Creek",IF(LEFT($F328,1)="&lt;",VALUE(MID($F328,2,4)),IF(LEFT($F328,1)="&gt;",VALUE(MID($F328,2,4)),$F328)),"")</f>
        <v/>
      </c>
      <c r="AA327" s="6" t="str">
        <f t="shared" ref="AA327:AA358" si="181">IF($C328="Duck Creek",IF(LEFT($G328,1)="&lt;",VALUE(MID($G328,2,4)),IF(LEFT($G328,1)="&gt;",VALUE(MID($G328,2,4)),$G328)),"")</f>
        <v/>
      </c>
      <c r="AB327" s="7" t="str">
        <f t="shared" ref="AB327:AB343" si="182">IF($C328="Spring Brook",IF(LEFT($D328,1)="&lt;",VALUE(MID($D328,2,4)),IF(LEFT($D328,1)="&gt;",VALUE(MID($D328,2,4)),$D328)),"")</f>
        <v/>
      </c>
      <c r="AC327" s="7" t="str">
        <f t="shared" ref="AC327:AC343" si="183">IF($C328="Spring Brook",IF(LEFT($E328,1)="&lt;",VALUE(MID($E328,2,4)),IF(LEFT($E328,1)="&gt;",VALUE(MID($E328,2,4)),$E328)),"")</f>
        <v/>
      </c>
      <c r="AD327" s="7" t="str">
        <f t="shared" ref="AD327:AD343" si="184">IF($C328="Spring Brook",IF(LEFT($F328,1)="&lt;",VALUE(MID($F328,2,4)),IF(LEFT($F328,1)="&gt;",VALUE(MID($F328,2,4)),$F328)),"")</f>
        <v/>
      </c>
      <c r="AE327" s="7" t="str">
        <f t="shared" ref="AE327:AE343" si="185">IF($C328="Spring Brook",IF(LEFT($G328,1)="&lt;",VALUE(MID($G328,2,4)),IF(LEFT($G328,1)="&gt;",VALUE(MID($G328,2,4)),$G328)),"")</f>
        <v/>
      </c>
      <c r="AF327" s="48" t="str">
        <f t="shared" ref="AF327:AF358" si="186">IF($C327="Dutchman Creek",IF(LEFT($D327,1)="&lt;",VALUE(MID($D327,2,4)),IF(LEFT($D327,1)="&gt;",VALUE(MID($D327,2,4)),$D327)),"")</f>
        <v>NS</v>
      </c>
      <c r="AG327" s="48">
        <f t="shared" ref="AG327:AG358" si="187">IF($C327="Dutchman Creek",IF(LEFT($E327,1)="&lt;",VALUE(MID($E327,2,4)),IF(LEFT($E327,1)="&gt;",VALUE(MID($E327,2,4)),$E327)),"")</f>
        <v>8.58</v>
      </c>
      <c r="AH327" s="48">
        <f t="shared" ref="AH327:AH358" si="188">IF($C327="Dutchman Creek",IF(LEFT($F327,1)="&lt;",VALUE(MID($F327,2,4)),IF(LEFT($F327,1)="&gt;",VALUE(MID($F327,2,4)),$F327)),"")</f>
        <v>12.6</v>
      </c>
      <c r="AI327" s="48">
        <f t="shared" ref="AI327:AI358" si="189">IF($C327="Dutchman Creek",IF(LEFT($G327,1)="&lt;",VALUE(MID($G327,2,4)),IF(LEFT($G327,1)="&gt;",VALUE(MID($G327,2,4)),$G327)),"")</f>
        <v>0.41</v>
      </c>
      <c r="AJ327" s="49" t="str">
        <f t="shared" ref="AJ327:AJ358" si="190">IF($C328="Trout Creek",IF(LEFT($D328,1)="&lt;",VALUE(MID($D328,2,4)),IF(LEFT($D328,1)="&gt;",VALUE(MID($D328,2,4)),$D328)),"")</f>
        <v/>
      </c>
      <c r="AK327" s="49" t="str">
        <f t="shared" ref="AK327:AK358" si="191">IF($C328="Trout Creek",IF(LEFT($E328,1)="&lt;",VALUE(MID($E328,2,4)),IF(LEFT($E328,1)="&gt;",VALUE(MID($E328,2,4)),$E328)),"")</f>
        <v/>
      </c>
      <c r="AL327" s="49" t="str">
        <f t="shared" ref="AL327:AL358" si="192">IF($C328="Trout Creek",IF(LEFT($F328,1)="&lt;",VALUE(MID($F328,2,4)),IF(LEFT($F328,1)="&gt;",VALUE(MID($F328,2,4)),$F328)),"")</f>
        <v/>
      </c>
      <c r="AM327" s="49" t="str">
        <f t="shared" ref="AM327:AM358" si="193">IF($C328="Trout Creek",IF(LEFT($G328,1)="&lt;",VALUE(MID($G328,2,4)),IF(LEFT($G328,1)="&gt;",VALUE(MID($G328,2,4)),$G328)),"")</f>
        <v/>
      </c>
    </row>
    <row r="328" spans="1:39" ht="13.5" thickBot="1" x14ac:dyDescent="0.25">
      <c r="A328" s="96">
        <v>42220</v>
      </c>
      <c r="B328" s="98" t="s">
        <v>64</v>
      </c>
      <c r="C328" s="98" t="s">
        <v>59</v>
      </c>
      <c r="D328" s="98" t="s">
        <v>24</v>
      </c>
      <c r="E328" s="97">
        <v>3.01</v>
      </c>
      <c r="F328" s="97">
        <v>19</v>
      </c>
      <c r="G328" s="97">
        <v>0</v>
      </c>
      <c r="H328" s="8">
        <f t="shared" si="164"/>
        <v>2</v>
      </c>
      <c r="I328" s="8">
        <f>IF(A328="","",MONTH(A328))</f>
        <v>8</v>
      </c>
      <c r="J328" s="8">
        <f>IF(A329="","",YEAR(A329))</f>
        <v>2015</v>
      </c>
      <c r="K328" s="84" t="str">
        <f t="shared" si="165"/>
        <v>Summer</v>
      </c>
      <c r="L328" s="3" t="str">
        <f t="shared" si="166"/>
        <v/>
      </c>
      <c r="M328" s="3" t="str">
        <f t="shared" si="167"/>
        <v/>
      </c>
      <c r="N328" s="3" t="str">
        <f t="shared" si="168"/>
        <v/>
      </c>
      <c r="O328" s="3" t="str">
        <f t="shared" si="169"/>
        <v/>
      </c>
      <c r="P328" s="4" t="str">
        <f t="shared" si="170"/>
        <v/>
      </c>
      <c r="Q328" s="4" t="str">
        <f t="shared" si="171"/>
        <v/>
      </c>
      <c r="R328" s="4" t="str">
        <f t="shared" si="172"/>
        <v/>
      </c>
      <c r="S328" s="4" t="str">
        <f t="shared" si="173"/>
        <v/>
      </c>
      <c r="T328" s="5" t="str">
        <f t="shared" si="174"/>
        <v/>
      </c>
      <c r="U328" s="5" t="str">
        <f t="shared" si="175"/>
        <v/>
      </c>
      <c r="V328" s="5" t="str">
        <f t="shared" si="176"/>
        <v/>
      </c>
      <c r="W328" s="5" t="str">
        <f t="shared" si="177"/>
        <v/>
      </c>
      <c r="X328" s="6" t="str">
        <f t="shared" si="178"/>
        <v/>
      </c>
      <c r="Y328" s="6" t="str">
        <f t="shared" si="179"/>
        <v/>
      </c>
      <c r="Z328" s="6" t="str">
        <f t="shared" si="180"/>
        <v/>
      </c>
      <c r="AA328" s="6" t="str">
        <f t="shared" si="181"/>
        <v/>
      </c>
      <c r="AB328" s="7" t="str">
        <f t="shared" si="182"/>
        <v/>
      </c>
      <c r="AC328" s="7" t="str">
        <f t="shared" si="183"/>
        <v/>
      </c>
      <c r="AD328" s="7" t="str">
        <f t="shared" si="184"/>
        <v/>
      </c>
      <c r="AE328" s="7" t="str">
        <f t="shared" si="185"/>
        <v/>
      </c>
      <c r="AF328" s="48" t="str">
        <f t="shared" si="186"/>
        <v>NS</v>
      </c>
      <c r="AG328" s="48">
        <f t="shared" si="187"/>
        <v>3.01</v>
      </c>
      <c r="AH328" s="48">
        <f t="shared" si="188"/>
        <v>19</v>
      </c>
      <c r="AI328" s="48">
        <f t="shared" si="189"/>
        <v>0</v>
      </c>
      <c r="AJ328" s="49" t="str">
        <f t="shared" si="190"/>
        <v/>
      </c>
      <c r="AK328" s="49" t="str">
        <f t="shared" si="191"/>
        <v/>
      </c>
      <c r="AL328" s="49" t="str">
        <f t="shared" si="192"/>
        <v/>
      </c>
      <c r="AM328" s="49" t="str">
        <f t="shared" si="193"/>
        <v/>
      </c>
    </row>
    <row r="329" spans="1:39" ht="13.5" thickBot="1" x14ac:dyDescent="0.25">
      <c r="A329" s="96">
        <v>42159</v>
      </c>
      <c r="B329" s="98" t="s">
        <v>64</v>
      </c>
      <c r="C329" s="98" t="s">
        <v>59</v>
      </c>
      <c r="D329" s="97">
        <v>1060</v>
      </c>
      <c r="E329" s="97">
        <v>7.96</v>
      </c>
      <c r="F329" s="97">
        <v>13.6</v>
      </c>
      <c r="G329" s="97">
        <v>5.69</v>
      </c>
      <c r="H329" s="8">
        <f t="shared" si="164"/>
        <v>2</v>
      </c>
      <c r="I329" s="8">
        <f t="shared" ref="I329:I392" si="194">IF(A329="","",MONTH(A329))</f>
        <v>6</v>
      </c>
      <c r="J329" s="8">
        <f>IF(A329="","",YEAR(A329))</f>
        <v>2015</v>
      </c>
      <c r="K329" s="84" t="str">
        <f t="shared" si="165"/>
        <v>Spring</v>
      </c>
      <c r="L329" s="3" t="str">
        <f t="shared" si="166"/>
        <v/>
      </c>
      <c r="M329" s="3" t="str">
        <f t="shared" si="167"/>
        <v/>
      </c>
      <c r="N329" s="3" t="str">
        <f t="shared" si="168"/>
        <v/>
      </c>
      <c r="O329" s="3" t="str">
        <f t="shared" si="169"/>
        <v/>
      </c>
      <c r="P329" s="4" t="str">
        <f t="shared" si="170"/>
        <v/>
      </c>
      <c r="Q329" s="4" t="str">
        <f t="shared" si="171"/>
        <v/>
      </c>
      <c r="R329" s="4" t="str">
        <f t="shared" si="172"/>
        <v/>
      </c>
      <c r="S329" s="4" t="str">
        <f t="shared" si="173"/>
        <v/>
      </c>
      <c r="T329" s="5" t="str">
        <f t="shared" si="174"/>
        <v/>
      </c>
      <c r="U329" s="5" t="str">
        <f t="shared" si="175"/>
        <v/>
      </c>
      <c r="V329" s="5" t="str">
        <f t="shared" si="176"/>
        <v/>
      </c>
      <c r="W329" s="5" t="str">
        <f t="shared" si="177"/>
        <v/>
      </c>
      <c r="X329" s="6" t="str">
        <f t="shared" si="178"/>
        <v/>
      </c>
      <c r="Y329" s="6" t="str">
        <f t="shared" si="179"/>
        <v/>
      </c>
      <c r="Z329" s="6" t="str">
        <f t="shared" si="180"/>
        <v/>
      </c>
      <c r="AA329" s="6" t="str">
        <f t="shared" si="181"/>
        <v/>
      </c>
      <c r="AB329" s="7" t="str">
        <f t="shared" si="182"/>
        <v/>
      </c>
      <c r="AC329" s="7" t="str">
        <f t="shared" si="183"/>
        <v/>
      </c>
      <c r="AD329" s="7" t="str">
        <f t="shared" si="184"/>
        <v/>
      </c>
      <c r="AE329" s="7" t="str">
        <f t="shared" si="185"/>
        <v/>
      </c>
      <c r="AF329" s="48">
        <f t="shared" si="186"/>
        <v>1060</v>
      </c>
      <c r="AG329" s="48">
        <f t="shared" si="187"/>
        <v>7.96</v>
      </c>
      <c r="AH329" s="48">
        <f t="shared" si="188"/>
        <v>13.6</v>
      </c>
      <c r="AI329" s="48">
        <f t="shared" si="189"/>
        <v>5.69</v>
      </c>
      <c r="AJ329" s="49" t="str">
        <f t="shared" si="190"/>
        <v/>
      </c>
      <c r="AK329" s="49" t="str">
        <f t="shared" si="191"/>
        <v/>
      </c>
      <c r="AL329" s="49" t="str">
        <f t="shared" si="192"/>
        <v/>
      </c>
      <c r="AM329" s="49" t="str">
        <f t="shared" si="193"/>
        <v/>
      </c>
    </row>
    <row r="330" spans="1:39" ht="13.5" thickBot="1" x14ac:dyDescent="0.25">
      <c r="A330" s="96">
        <v>41891</v>
      </c>
      <c r="B330" s="97" t="s">
        <v>64</v>
      </c>
      <c r="C330" s="97" t="s">
        <v>59</v>
      </c>
      <c r="D330" s="97">
        <v>1047</v>
      </c>
      <c r="E330" s="97">
        <v>10.5</v>
      </c>
      <c r="F330" s="97">
        <v>9.1999999999999993</v>
      </c>
      <c r="G330" s="97">
        <v>8.1</v>
      </c>
      <c r="H330" s="8">
        <f t="shared" si="164"/>
        <v>2</v>
      </c>
      <c r="I330" s="8">
        <f t="shared" si="194"/>
        <v>9</v>
      </c>
      <c r="J330" s="8">
        <f t="shared" ref="J330:J393" si="195">IF(A330="","",YEAR(A330))</f>
        <v>2014</v>
      </c>
      <c r="K330" s="84" t="str">
        <f t="shared" si="165"/>
        <v>Fall</v>
      </c>
      <c r="L330" s="3" t="str">
        <f t="shared" si="166"/>
        <v/>
      </c>
      <c r="M330" s="3" t="str">
        <f t="shared" si="167"/>
        <v/>
      </c>
      <c r="N330" s="3" t="str">
        <f t="shared" si="168"/>
        <v/>
      </c>
      <c r="O330" s="3" t="str">
        <f t="shared" si="169"/>
        <v/>
      </c>
      <c r="P330" s="4" t="str">
        <f t="shared" si="170"/>
        <v/>
      </c>
      <c r="Q330" s="4" t="str">
        <f t="shared" si="171"/>
        <v/>
      </c>
      <c r="R330" s="4" t="str">
        <f t="shared" si="172"/>
        <v/>
      </c>
      <c r="S330" s="4" t="str">
        <f t="shared" si="173"/>
        <v/>
      </c>
      <c r="T330" s="5" t="str">
        <f t="shared" si="174"/>
        <v/>
      </c>
      <c r="U330" s="5" t="str">
        <f t="shared" si="175"/>
        <v/>
      </c>
      <c r="V330" s="5" t="str">
        <f t="shared" si="176"/>
        <v/>
      </c>
      <c r="W330" s="5" t="str">
        <f t="shared" si="177"/>
        <v/>
      </c>
      <c r="X330" s="6" t="str">
        <f t="shared" si="178"/>
        <v/>
      </c>
      <c r="Y330" s="6" t="str">
        <f t="shared" si="179"/>
        <v/>
      </c>
      <c r="Z330" s="6" t="str">
        <f t="shared" si="180"/>
        <v/>
      </c>
      <c r="AA330" s="6" t="str">
        <f t="shared" si="181"/>
        <v/>
      </c>
      <c r="AB330" s="7" t="str">
        <f t="shared" si="182"/>
        <v/>
      </c>
      <c r="AC330" s="7" t="str">
        <f t="shared" si="183"/>
        <v/>
      </c>
      <c r="AD330" s="7" t="str">
        <f t="shared" si="184"/>
        <v/>
      </c>
      <c r="AE330" s="7" t="str">
        <f t="shared" si="185"/>
        <v/>
      </c>
      <c r="AF330" s="48">
        <f t="shared" si="186"/>
        <v>1047</v>
      </c>
      <c r="AG330" s="48">
        <f t="shared" si="187"/>
        <v>10.5</v>
      </c>
      <c r="AH330" s="48">
        <f t="shared" si="188"/>
        <v>9.1999999999999993</v>
      </c>
      <c r="AI330" s="48">
        <f t="shared" si="189"/>
        <v>8.1</v>
      </c>
      <c r="AJ330" s="49" t="str">
        <f t="shared" si="190"/>
        <v/>
      </c>
      <c r="AK330" s="49" t="str">
        <f t="shared" si="191"/>
        <v/>
      </c>
      <c r="AL330" s="49" t="str">
        <f t="shared" si="192"/>
        <v/>
      </c>
      <c r="AM330" s="49" t="str">
        <f t="shared" si="193"/>
        <v/>
      </c>
    </row>
    <row r="331" spans="1:39" ht="13.5" thickBot="1" x14ac:dyDescent="0.25">
      <c r="A331" s="96">
        <v>41848</v>
      </c>
      <c r="B331" s="97" t="s">
        <v>64</v>
      </c>
      <c r="C331" s="97" t="s">
        <v>59</v>
      </c>
      <c r="D331" s="97">
        <v>1870</v>
      </c>
      <c r="E331" s="97" t="s">
        <v>77</v>
      </c>
      <c r="F331" s="97">
        <v>18.3</v>
      </c>
      <c r="G331" s="97">
        <v>0</v>
      </c>
      <c r="H331" s="8">
        <f t="shared" si="164"/>
        <v>2</v>
      </c>
      <c r="I331" s="8">
        <f t="shared" si="194"/>
        <v>7</v>
      </c>
      <c r="J331" s="8">
        <f t="shared" si="195"/>
        <v>2014</v>
      </c>
      <c r="K331" s="84" t="str">
        <f t="shared" si="165"/>
        <v>Summer</v>
      </c>
      <c r="L331" s="3" t="str">
        <f t="shared" si="166"/>
        <v/>
      </c>
      <c r="M331" s="3" t="str">
        <f t="shared" si="167"/>
        <v/>
      </c>
      <c r="N331" s="3" t="str">
        <f t="shared" si="168"/>
        <v/>
      </c>
      <c r="O331" s="3" t="str">
        <f t="shared" si="169"/>
        <v/>
      </c>
      <c r="P331" s="4" t="str">
        <f t="shared" si="170"/>
        <v/>
      </c>
      <c r="Q331" s="4" t="str">
        <f t="shared" si="171"/>
        <v/>
      </c>
      <c r="R331" s="4" t="str">
        <f t="shared" si="172"/>
        <v/>
      </c>
      <c r="S331" s="4" t="str">
        <f t="shared" si="173"/>
        <v/>
      </c>
      <c r="T331" s="5" t="str">
        <f t="shared" si="174"/>
        <v/>
      </c>
      <c r="U331" s="5" t="str">
        <f t="shared" si="175"/>
        <v/>
      </c>
      <c r="V331" s="5" t="str">
        <f t="shared" si="176"/>
        <v/>
      </c>
      <c r="W331" s="5" t="str">
        <f t="shared" si="177"/>
        <v/>
      </c>
      <c r="X331" s="6" t="str">
        <f t="shared" si="178"/>
        <v/>
      </c>
      <c r="Y331" s="6" t="str">
        <f t="shared" si="179"/>
        <v/>
      </c>
      <c r="Z331" s="6" t="str">
        <f t="shared" si="180"/>
        <v/>
      </c>
      <c r="AA331" s="6" t="str">
        <f t="shared" si="181"/>
        <v/>
      </c>
      <c r="AB331" s="7" t="str">
        <f t="shared" si="182"/>
        <v/>
      </c>
      <c r="AC331" s="7" t="str">
        <f t="shared" si="183"/>
        <v/>
      </c>
      <c r="AD331" s="7" t="str">
        <f t="shared" si="184"/>
        <v/>
      </c>
      <c r="AE331" s="7" t="str">
        <f t="shared" si="185"/>
        <v/>
      </c>
      <c r="AF331" s="48">
        <f t="shared" si="186"/>
        <v>1870</v>
      </c>
      <c r="AG331" s="48" t="str">
        <f t="shared" si="187"/>
        <v>AD</v>
      </c>
      <c r="AH331" s="48">
        <f t="shared" si="188"/>
        <v>18.3</v>
      </c>
      <c r="AI331" s="48">
        <f t="shared" si="189"/>
        <v>0</v>
      </c>
      <c r="AJ331" s="49" t="str">
        <f t="shared" si="190"/>
        <v/>
      </c>
      <c r="AK331" s="49" t="str">
        <f t="shared" si="191"/>
        <v/>
      </c>
      <c r="AL331" s="49" t="str">
        <f t="shared" si="192"/>
        <v/>
      </c>
      <c r="AM331" s="49" t="str">
        <f t="shared" si="193"/>
        <v/>
      </c>
    </row>
    <row r="332" spans="1:39" ht="13.5" thickBot="1" x14ac:dyDescent="0.25">
      <c r="A332" s="96">
        <v>41771</v>
      </c>
      <c r="B332" s="97" t="s">
        <v>64</v>
      </c>
      <c r="C332" s="97" t="s">
        <v>59</v>
      </c>
      <c r="D332" s="97" t="s">
        <v>24</v>
      </c>
      <c r="E332" s="97" t="s">
        <v>24</v>
      </c>
      <c r="F332" s="97" t="s">
        <v>24</v>
      </c>
      <c r="G332" s="97" t="s">
        <v>24</v>
      </c>
      <c r="H332" s="8">
        <f t="shared" si="164"/>
        <v>2</v>
      </c>
      <c r="I332" s="8">
        <f t="shared" si="194"/>
        <v>5</v>
      </c>
      <c r="J332" s="8">
        <f t="shared" si="195"/>
        <v>2014</v>
      </c>
      <c r="K332" s="84" t="str">
        <f t="shared" si="165"/>
        <v>Spring</v>
      </c>
      <c r="L332" s="3" t="str">
        <f t="shared" si="166"/>
        <v/>
      </c>
      <c r="M332" s="3" t="str">
        <f t="shared" si="167"/>
        <v/>
      </c>
      <c r="N332" s="3" t="str">
        <f t="shared" si="168"/>
        <v/>
      </c>
      <c r="O332" s="3" t="str">
        <f t="shared" si="169"/>
        <v/>
      </c>
      <c r="P332" s="4" t="str">
        <f t="shared" si="170"/>
        <v/>
      </c>
      <c r="Q332" s="4" t="str">
        <f t="shared" si="171"/>
        <v/>
      </c>
      <c r="R332" s="4" t="str">
        <f t="shared" si="172"/>
        <v/>
      </c>
      <c r="S332" s="4" t="str">
        <f t="shared" si="173"/>
        <v/>
      </c>
      <c r="T332" s="5" t="str">
        <f t="shared" si="174"/>
        <v/>
      </c>
      <c r="U332" s="5" t="str">
        <f t="shared" si="175"/>
        <v/>
      </c>
      <c r="V332" s="5" t="str">
        <f t="shared" si="176"/>
        <v/>
      </c>
      <c r="W332" s="5" t="str">
        <f t="shared" si="177"/>
        <v/>
      </c>
      <c r="X332" s="6" t="str">
        <f t="shared" si="178"/>
        <v/>
      </c>
      <c r="Y332" s="6" t="str">
        <f t="shared" si="179"/>
        <v/>
      </c>
      <c r="Z332" s="6" t="str">
        <f t="shared" si="180"/>
        <v/>
      </c>
      <c r="AA332" s="6" t="str">
        <f t="shared" si="181"/>
        <v/>
      </c>
      <c r="AB332" s="7" t="str">
        <f t="shared" si="182"/>
        <v/>
      </c>
      <c r="AC332" s="7" t="str">
        <f t="shared" si="183"/>
        <v/>
      </c>
      <c r="AD332" s="7" t="str">
        <f t="shared" si="184"/>
        <v/>
      </c>
      <c r="AE332" s="7" t="str">
        <f t="shared" si="185"/>
        <v/>
      </c>
      <c r="AF332" s="48" t="str">
        <f t="shared" si="186"/>
        <v>NS</v>
      </c>
      <c r="AG332" s="48" t="str">
        <f t="shared" si="187"/>
        <v>NS</v>
      </c>
      <c r="AH332" s="48" t="str">
        <f t="shared" si="188"/>
        <v>NS</v>
      </c>
      <c r="AI332" s="48" t="str">
        <f t="shared" si="189"/>
        <v>NS</v>
      </c>
      <c r="AJ332" s="49" t="str">
        <f t="shared" si="190"/>
        <v/>
      </c>
      <c r="AK332" s="49" t="str">
        <f t="shared" si="191"/>
        <v/>
      </c>
      <c r="AL332" s="49" t="str">
        <f t="shared" si="192"/>
        <v/>
      </c>
      <c r="AM332" s="49" t="str">
        <f t="shared" si="193"/>
        <v/>
      </c>
    </row>
    <row r="333" spans="1:39" ht="13.5" thickBot="1" x14ac:dyDescent="0.25">
      <c r="A333" s="96">
        <v>41769</v>
      </c>
      <c r="B333" s="97" t="s">
        <v>64</v>
      </c>
      <c r="C333" s="97" t="s">
        <v>59</v>
      </c>
      <c r="D333" s="97">
        <v>931</v>
      </c>
      <c r="E333" s="97">
        <v>12.33</v>
      </c>
      <c r="F333" s="97">
        <v>17.600000000000001</v>
      </c>
      <c r="G333" s="97">
        <v>2.8</v>
      </c>
      <c r="H333" s="8">
        <f t="shared" si="164"/>
        <v>2</v>
      </c>
      <c r="I333" s="8">
        <f t="shared" si="194"/>
        <v>5</v>
      </c>
      <c r="J333" s="8">
        <f t="shared" si="195"/>
        <v>2014</v>
      </c>
      <c r="K333" s="84" t="str">
        <f t="shared" si="165"/>
        <v>Spring</v>
      </c>
      <c r="L333" s="3" t="str">
        <f t="shared" si="166"/>
        <v/>
      </c>
      <c r="M333" s="3" t="str">
        <f t="shared" si="167"/>
        <v/>
      </c>
      <c r="N333" s="3" t="str">
        <f t="shared" si="168"/>
        <v/>
      </c>
      <c r="O333" s="3" t="str">
        <f t="shared" si="169"/>
        <v/>
      </c>
      <c r="P333" s="4" t="str">
        <f t="shared" si="170"/>
        <v/>
      </c>
      <c r="Q333" s="4" t="str">
        <f t="shared" si="171"/>
        <v/>
      </c>
      <c r="R333" s="4" t="str">
        <f t="shared" si="172"/>
        <v/>
      </c>
      <c r="S333" s="4" t="str">
        <f t="shared" si="173"/>
        <v/>
      </c>
      <c r="T333" s="5" t="str">
        <f t="shared" si="174"/>
        <v/>
      </c>
      <c r="U333" s="5" t="str">
        <f t="shared" si="175"/>
        <v/>
      </c>
      <c r="V333" s="5" t="str">
        <f t="shared" si="176"/>
        <v/>
      </c>
      <c r="W333" s="5" t="str">
        <f t="shared" si="177"/>
        <v/>
      </c>
      <c r="X333" s="6" t="str">
        <f t="shared" si="178"/>
        <v/>
      </c>
      <c r="Y333" s="6" t="str">
        <f t="shared" si="179"/>
        <v/>
      </c>
      <c r="Z333" s="6" t="str">
        <f t="shared" si="180"/>
        <v/>
      </c>
      <c r="AA333" s="6" t="str">
        <f t="shared" si="181"/>
        <v/>
      </c>
      <c r="AB333" s="7" t="str">
        <f t="shared" si="182"/>
        <v/>
      </c>
      <c r="AC333" s="7" t="str">
        <f t="shared" si="183"/>
        <v/>
      </c>
      <c r="AD333" s="7" t="str">
        <f t="shared" si="184"/>
        <v/>
      </c>
      <c r="AE333" s="7" t="str">
        <f t="shared" si="185"/>
        <v/>
      </c>
      <c r="AF333" s="48">
        <f t="shared" si="186"/>
        <v>931</v>
      </c>
      <c r="AG333" s="48">
        <f t="shared" si="187"/>
        <v>12.33</v>
      </c>
      <c r="AH333" s="48">
        <f t="shared" si="188"/>
        <v>17.600000000000001</v>
      </c>
      <c r="AI333" s="48">
        <f t="shared" si="189"/>
        <v>2.8</v>
      </c>
      <c r="AJ333" s="49" t="str">
        <f t="shared" si="190"/>
        <v/>
      </c>
      <c r="AK333" s="49" t="str">
        <f t="shared" si="191"/>
        <v/>
      </c>
      <c r="AL333" s="49" t="str">
        <f t="shared" si="192"/>
        <v/>
      </c>
      <c r="AM333" s="49" t="str">
        <f t="shared" si="193"/>
        <v/>
      </c>
    </row>
    <row r="334" spans="1:39" ht="13.5" thickBot="1" x14ac:dyDescent="0.25">
      <c r="A334" s="96">
        <v>41559</v>
      </c>
      <c r="B334" s="97" t="s">
        <v>64</v>
      </c>
      <c r="C334" s="97" t="s">
        <v>59</v>
      </c>
      <c r="D334" s="97">
        <v>986</v>
      </c>
      <c r="E334" s="97">
        <v>8.1300000000000008</v>
      </c>
      <c r="F334" s="97">
        <v>14.3</v>
      </c>
      <c r="G334" s="97">
        <v>0.8</v>
      </c>
      <c r="H334" s="8">
        <f t="shared" si="164"/>
        <v>2</v>
      </c>
      <c r="I334" s="8">
        <f t="shared" si="194"/>
        <v>10</v>
      </c>
      <c r="J334" s="8">
        <f t="shared" si="195"/>
        <v>2013</v>
      </c>
      <c r="K334" s="84" t="str">
        <f t="shared" si="165"/>
        <v>Fall</v>
      </c>
      <c r="L334" s="3" t="str">
        <f t="shared" si="166"/>
        <v/>
      </c>
      <c r="M334" s="3" t="str">
        <f t="shared" si="167"/>
        <v/>
      </c>
      <c r="N334" s="3" t="str">
        <f t="shared" si="168"/>
        <v/>
      </c>
      <c r="O334" s="3" t="str">
        <f t="shared" si="169"/>
        <v/>
      </c>
      <c r="P334" s="4" t="str">
        <f t="shared" si="170"/>
        <v/>
      </c>
      <c r="Q334" s="4" t="str">
        <f t="shared" si="171"/>
        <v/>
      </c>
      <c r="R334" s="4" t="str">
        <f t="shared" si="172"/>
        <v/>
      </c>
      <c r="S334" s="4" t="str">
        <f t="shared" si="173"/>
        <v/>
      </c>
      <c r="T334" s="5" t="str">
        <f t="shared" si="174"/>
        <v/>
      </c>
      <c r="U334" s="5" t="str">
        <f t="shared" si="175"/>
        <v/>
      </c>
      <c r="V334" s="5" t="str">
        <f t="shared" si="176"/>
        <v/>
      </c>
      <c r="W334" s="5" t="str">
        <f t="shared" si="177"/>
        <v/>
      </c>
      <c r="X334" s="6" t="str">
        <f t="shared" si="178"/>
        <v/>
      </c>
      <c r="Y334" s="6" t="str">
        <f t="shared" si="179"/>
        <v/>
      </c>
      <c r="Z334" s="6" t="str">
        <f t="shared" si="180"/>
        <v/>
      </c>
      <c r="AA334" s="6" t="str">
        <f t="shared" si="181"/>
        <v/>
      </c>
      <c r="AB334" s="7" t="str">
        <f t="shared" si="182"/>
        <v/>
      </c>
      <c r="AC334" s="7" t="str">
        <f t="shared" si="183"/>
        <v/>
      </c>
      <c r="AD334" s="7" t="str">
        <f t="shared" si="184"/>
        <v/>
      </c>
      <c r="AE334" s="7" t="str">
        <f t="shared" si="185"/>
        <v/>
      </c>
      <c r="AF334" s="48">
        <f t="shared" si="186"/>
        <v>986</v>
      </c>
      <c r="AG334" s="48">
        <f t="shared" si="187"/>
        <v>8.1300000000000008</v>
      </c>
      <c r="AH334" s="48">
        <f t="shared" si="188"/>
        <v>14.3</v>
      </c>
      <c r="AI334" s="48">
        <f t="shared" si="189"/>
        <v>0.8</v>
      </c>
      <c r="AJ334" s="49" t="str">
        <f t="shared" si="190"/>
        <v/>
      </c>
      <c r="AK334" s="49" t="str">
        <f t="shared" si="191"/>
        <v/>
      </c>
      <c r="AL334" s="49" t="str">
        <f t="shared" si="192"/>
        <v/>
      </c>
      <c r="AM334" s="49" t="str">
        <f t="shared" si="193"/>
        <v/>
      </c>
    </row>
    <row r="335" spans="1:39" ht="13.5" thickBot="1" x14ac:dyDescent="0.25">
      <c r="A335" s="96">
        <v>41485</v>
      </c>
      <c r="B335" s="97" t="s">
        <v>64</v>
      </c>
      <c r="C335" s="97" t="s">
        <v>59</v>
      </c>
      <c r="D335" s="97" t="s">
        <v>3</v>
      </c>
      <c r="E335" s="97" t="s">
        <v>3</v>
      </c>
      <c r="F335" s="97" t="s">
        <v>3</v>
      </c>
      <c r="G335" s="97" t="s">
        <v>3</v>
      </c>
      <c r="H335" s="8">
        <f t="shared" si="164"/>
        <v>2</v>
      </c>
      <c r="I335" s="8">
        <f t="shared" si="194"/>
        <v>7</v>
      </c>
      <c r="J335" s="8">
        <f t="shared" si="195"/>
        <v>2013</v>
      </c>
      <c r="K335" s="84" t="str">
        <f t="shared" si="165"/>
        <v>Summer</v>
      </c>
      <c r="L335" s="3" t="str">
        <f t="shared" si="166"/>
        <v/>
      </c>
      <c r="M335" s="3" t="str">
        <f t="shared" si="167"/>
        <v/>
      </c>
      <c r="N335" s="3" t="str">
        <f t="shared" si="168"/>
        <v/>
      </c>
      <c r="O335" s="3" t="str">
        <f t="shared" si="169"/>
        <v/>
      </c>
      <c r="P335" s="4" t="str">
        <f t="shared" si="170"/>
        <v/>
      </c>
      <c r="Q335" s="4" t="str">
        <f t="shared" si="171"/>
        <v/>
      </c>
      <c r="R335" s="4" t="str">
        <f t="shared" si="172"/>
        <v/>
      </c>
      <c r="S335" s="4" t="str">
        <f t="shared" si="173"/>
        <v/>
      </c>
      <c r="T335" s="5" t="str">
        <f t="shared" si="174"/>
        <v/>
      </c>
      <c r="U335" s="5" t="str">
        <f t="shared" si="175"/>
        <v/>
      </c>
      <c r="V335" s="5" t="str">
        <f t="shared" si="176"/>
        <v/>
      </c>
      <c r="W335" s="5" t="str">
        <f t="shared" si="177"/>
        <v/>
      </c>
      <c r="X335" s="6" t="str">
        <f t="shared" si="178"/>
        <v/>
      </c>
      <c r="Y335" s="6" t="str">
        <f t="shared" si="179"/>
        <v/>
      </c>
      <c r="Z335" s="6" t="str">
        <f t="shared" si="180"/>
        <v/>
      </c>
      <c r="AA335" s="6" t="str">
        <f t="shared" si="181"/>
        <v/>
      </c>
      <c r="AB335" s="7" t="str">
        <f t="shared" si="182"/>
        <v/>
      </c>
      <c r="AC335" s="7" t="str">
        <f t="shared" si="183"/>
        <v/>
      </c>
      <c r="AD335" s="7" t="str">
        <f t="shared" si="184"/>
        <v/>
      </c>
      <c r="AE335" s="7" t="str">
        <f t="shared" si="185"/>
        <v/>
      </c>
      <c r="AF335" s="48" t="str">
        <f t="shared" si="186"/>
        <v>ns</v>
      </c>
      <c r="AG335" s="48" t="str">
        <f t="shared" si="187"/>
        <v>ns</v>
      </c>
      <c r="AH335" s="48" t="str">
        <f t="shared" si="188"/>
        <v>ns</v>
      </c>
      <c r="AI335" s="48" t="str">
        <f t="shared" si="189"/>
        <v>ns</v>
      </c>
      <c r="AJ335" s="49" t="str">
        <f t="shared" si="190"/>
        <v/>
      </c>
      <c r="AK335" s="49" t="str">
        <f t="shared" si="191"/>
        <v/>
      </c>
      <c r="AL335" s="49" t="str">
        <f t="shared" si="192"/>
        <v/>
      </c>
      <c r="AM335" s="49" t="str">
        <f t="shared" si="193"/>
        <v/>
      </c>
    </row>
    <row r="336" spans="1:39" ht="13.5" thickBot="1" x14ac:dyDescent="0.25">
      <c r="A336" s="96">
        <v>41412</v>
      </c>
      <c r="B336" s="97" t="s">
        <v>64</v>
      </c>
      <c r="C336" s="97" t="s">
        <v>59</v>
      </c>
      <c r="D336" s="97">
        <v>956</v>
      </c>
      <c r="E336" s="97">
        <v>9.11</v>
      </c>
      <c r="F336" s="97">
        <v>12.6</v>
      </c>
      <c r="G336" s="97">
        <v>17.100000000000001</v>
      </c>
      <c r="H336" s="8">
        <f t="shared" si="164"/>
        <v>2</v>
      </c>
      <c r="I336" s="8">
        <f t="shared" si="194"/>
        <v>5</v>
      </c>
      <c r="J336" s="8">
        <f t="shared" si="195"/>
        <v>2013</v>
      </c>
      <c r="K336" s="84" t="str">
        <f t="shared" si="165"/>
        <v>Spring</v>
      </c>
      <c r="L336" s="3" t="str">
        <f t="shared" si="166"/>
        <v/>
      </c>
      <c r="M336" s="3" t="str">
        <f t="shared" si="167"/>
        <v/>
      </c>
      <c r="N336" s="3" t="str">
        <f t="shared" si="168"/>
        <v/>
      </c>
      <c r="O336" s="3" t="str">
        <f t="shared" si="169"/>
        <v/>
      </c>
      <c r="P336" s="4" t="str">
        <f t="shared" si="170"/>
        <v/>
      </c>
      <c r="Q336" s="4" t="str">
        <f t="shared" si="171"/>
        <v/>
      </c>
      <c r="R336" s="4" t="str">
        <f t="shared" si="172"/>
        <v/>
      </c>
      <c r="S336" s="4" t="str">
        <f t="shared" si="173"/>
        <v/>
      </c>
      <c r="T336" s="5" t="str">
        <f t="shared" si="174"/>
        <v/>
      </c>
      <c r="U336" s="5" t="str">
        <f t="shared" si="175"/>
        <v/>
      </c>
      <c r="V336" s="5" t="str">
        <f t="shared" si="176"/>
        <v/>
      </c>
      <c r="W336" s="5" t="str">
        <f t="shared" si="177"/>
        <v/>
      </c>
      <c r="X336" s="6" t="str">
        <f t="shared" si="178"/>
        <v/>
      </c>
      <c r="Y336" s="6" t="str">
        <f t="shared" si="179"/>
        <v/>
      </c>
      <c r="Z336" s="6" t="str">
        <f t="shared" si="180"/>
        <v/>
      </c>
      <c r="AA336" s="6" t="str">
        <f t="shared" si="181"/>
        <v/>
      </c>
      <c r="AB336" s="7" t="str">
        <f t="shared" si="182"/>
        <v/>
      </c>
      <c r="AC336" s="7" t="str">
        <f t="shared" si="183"/>
        <v/>
      </c>
      <c r="AD336" s="7" t="str">
        <f t="shared" si="184"/>
        <v/>
      </c>
      <c r="AE336" s="7" t="str">
        <f t="shared" si="185"/>
        <v/>
      </c>
      <c r="AF336" s="48">
        <f t="shared" si="186"/>
        <v>956</v>
      </c>
      <c r="AG336" s="48">
        <f t="shared" si="187"/>
        <v>9.11</v>
      </c>
      <c r="AH336" s="48">
        <f t="shared" si="188"/>
        <v>12.6</v>
      </c>
      <c r="AI336" s="48">
        <f t="shared" si="189"/>
        <v>17.100000000000001</v>
      </c>
      <c r="AJ336" s="49" t="str">
        <f t="shared" si="190"/>
        <v/>
      </c>
      <c r="AK336" s="49" t="str">
        <f t="shared" si="191"/>
        <v/>
      </c>
      <c r="AL336" s="49" t="str">
        <f t="shared" si="192"/>
        <v/>
      </c>
      <c r="AM336" s="49" t="str">
        <f t="shared" si="193"/>
        <v/>
      </c>
    </row>
    <row r="337" spans="1:39" ht="13.5" thickBot="1" x14ac:dyDescent="0.25">
      <c r="A337" s="96">
        <v>41189</v>
      </c>
      <c r="B337" s="97" t="s">
        <v>64</v>
      </c>
      <c r="C337" s="97" t="s">
        <v>59</v>
      </c>
      <c r="D337" s="97" t="s">
        <v>3</v>
      </c>
      <c r="E337" s="97" t="s">
        <v>3</v>
      </c>
      <c r="F337" s="97" t="s">
        <v>3</v>
      </c>
      <c r="G337" s="97" t="s">
        <v>3</v>
      </c>
      <c r="H337" s="8">
        <f t="shared" si="164"/>
        <v>2</v>
      </c>
      <c r="I337" s="8">
        <f t="shared" si="194"/>
        <v>10</v>
      </c>
      <c r="J337" s="8">
        <f t="shared" si="195"/>
        <v>2012</v>
      </c>
      <c r="K337" s="84" t="str">
        <f t="shared" si="165"/>
        <v>Fall</v>
      </c>
      <c r="L337" s="3" t="str">
        <f t="shared" si="166"/>
        <v/>
      </c>
      <c r="M337" s="3" t="str">
        <f t="shared" si="167"/>
        <v/>
      </c>
      <c r="N337" s="3" t="str">
        <f t="shared" si="168"/>
        <v/>
      </c>
      <c r="O337" s="3" t="str">
        <f t="shared" si="169"/>
        <v/>
      </c>
      <c r="P337" s="4" t="str">
        <f t="shared" si="170"/>
        <v/>
      </c>
      <c r="Q337" s="4" t="str">
        <f t="shared" si="171"/>
        <v/>
      </c>
      <c r="R337" s="4" t="str">
        <f t="shared" si="172"/>
        <v/>
      </c>
      <c r="S337" s="4" t="str">
        <f t="shared" si="173"/>
        <v/>
      </c>
      <c r="T337" s="5" t="str">
        <f t="shared" si="174"/>
        <v/>
      </c>
      <c r="U337" s="5" t="str">
        <f t="shared" si="175"/>
        <v/>
      </c>
      <c r="V337" s="5" t="str">
        <f t="shared" si="176"/>
        <v/>
      </c>
      <c r="W337" s="5" t="str">
        <f t="shared" si="177"/>
        <v/>
      </c>
      <c r="X337" s="6" t="str">
        <f t="shared" si="178"/>
        <v/>
      </c>
      <c r="Y337" s="6" t="str">
        <f t="shared" si="179"/>
        <v/>
      </c>
      <c r="Z337" s="6" t="str">
        <f t="shared" si="180"/>
        <v/>
      </c>
      <c r="AA337" s="6" t="str">
        <f t="shared" si="181"/>
        <v/>
      </c>
      <c r="AB337" s="7" t="str">
        <f t="shared" si="182"/>
        <v/>
      </c>
      <c r="AC337" s="7" t="str">
        <f t="shared" si="183"/>
        <v/>
      </c>
      <c r="AD337" s="7" t="str">
        <f t="shared" si="184"/>
        <v/>
      </c>
      <c r="AE337" s="7" t="str">
        <f t="shared" si="185"/>
        <v/>
      </c>
      <c r="AF337" s="48" t="str">
        <f t="shared" si="186"/>
        <v>ns</v>
      </c>
      <c r="AG337" s="48" t="str">
        <f t="shared" si="187"/>
        <v>ns</v>
      </c>
      <c r="AH337" s="48" t="str">
        <f t="shared" si="188"/>
        <v>ns</v>
      </c>
      <c r="AI337" s="48" t="str">
        <f t="shared" si="189"/>
        <v>ns</v>
      </c>
      <c r="AJ337" s="49" t="str">
        <f t="shared" si="190"/>
        <v/>
      </c>
      <c r="AK337" s="49" t="str">
        <f t="shared" si="191"/>
        <v/>
      </c>
      <c r="AL337" s="49" t="str">
        <f t="shared" si="192"/>
        <v/>
      </c>
      <c r="AM337" s="49" t="str">
        <f t="shared" si="193"/>
        <v/>
      </c>
    </row>
    <row r="338" spans="1:39" ht="13.5" thickBot="1" x14ac:dyDescent="0.25">
      <c r="A338" s="96">
        <v>41188</v>
      </c>
      <c r="B338" s="97" t="s">
        <v>64</v>
      </c>
      <c r="C338" s="97" t="s">
        <v>59</v>
      </c>
      <c r="D338" s="97">
        <v>245</v>
      </c>
      <c r="E338" s="97">
        <v>4.54</v>
      </c>
      <c r="F338" s="97">
        <v>6.5</v>
      </c>
      <c r="G338" s="97">
        <v>0</v>
      </c>
      <c r="H338" s="8">
        <f t="shared" si="164"/>
        <v>2</v>
      </c>
      <c r="I338" s="8">
        <f t="shared" si="194"/>
        <v>10</v>
      </c>
      <c r="J338" s="8">
        <f t="shared" si="195"/>
        <v>2012</v>
      </c>
      <c r="K338" s="84" t="str">
        <f t="shared" si="165"/>
        <v>Fall</v>
      </c>
      <c r="L338" s="3" t="str">
        <f t="shared" si="166"/>
        <v/>
      </c>
      <c r="M338" s="3" t="str">
        <f t="shared" si="167"/>
        <v/>
      </c>
      <c r="N338" s="3" t="str">
        <f t="shared" si="168"/>
        <v/>
      </c>
      <c r="O338" s="3" t="str">
        <f t="shared" si="169"/>
        <v/>
      </c>
      <c r="P338" s="4" t="str">
        <f t="shared" si="170"/>
        <v/>
      </c>
      <c r="Q338" s="4" t="str">
        <f t="shared" si="171"/>
        <v/>
      </c>
      <c r="R338" s="4" t="str">
        <f t="shared" si="172"/>
        <v/>
      </c>
      <c r="S338" s="4" t="str">
        <f t="shared" si="173"/>
        <v/>
      </c>
      <c r="T338" s="5" t="str">
        <f t="shared" si="174"/>
        <v/>
      </c>
      <c r="U338" s="5" t="str">
        <f t="shared" si="175"/>
        <v/>
      </c>
      <c r="V338" s="5" t="str">
        <f t="shared" si="176"/>
        <v/>
      </c>
      <c r="W338" s="5" t="str">
        <f t="shared" si="177"/>
        <v/>
      </c>
      <c r="X338" s="6" t="str">
        <f t="shared" si="178"/>
        <v/>
      </c>
      <c r="Y338" s="6" t="str">
        <f t="shared" si="179"/>
        <v/>
      </c>
      <c r="Z338" s="6" t="str">
        <f t="shared" si="180"/>
        <v/>
      </c>
      <c r="AA338" s="6" t="str">
        <f t="shared" si="181"/>
        <v/>
      </c>
      <c r="AB338" s="7" t="str">
        <f t="shared" si="182"/>
        <v/>
      </c>
      <c r="AC338" s="7" t="str">
        <f t="shared" si="183"/>
        <v/>
      </c>
      <c r="AD338" s="7" t="str">
        <f t="shared" si="184"/>
        <v/>
      </c>
      <c r="AE338" s="7" t="str">
        <f t="shared" si="185"/>
        <v/>
      </c>
      <c r="AF338" s="48">
        <f t="shared" si="186"/>
        <v>245</v>
      </c>
      <c r="AG338" s="48">
        <f t="shared" si="187"/>
        <v>4.54</v>
      </c>
      <c r="AH338" s="48">
        <f t="shared" si="188"/>
        <v>6.5</v>
      </c>
      <c r="AI338" s="48">
        <f t="shared" si="189"/>
        <v>0</v>
      </c>
      <c r="AJ338" s="49" t="str">
        <f t="shared" si="190"/>
        <v/>
      </c>
      <c r="AK338" s="49" t="str">
        <f t="shared" si="191"/>
        <v/>
      </c>
      <c r="AL338" s="49" t="str">
        <f t="shared" si="192"/>
        <v/>
      </c>
      <c r="AM338" s="49" t="str">
        <f t="shared" si="193"/>
        <v/>
      </c>
    </row>
    <row r="339" spans="1:39" ht="13.5" thickBot="1" x14ac:dyDescent="0.25">
      <c r="A339" s="96">
        <v>41121</v>
      </c>
      <c r="B339" s="97" t="s">
        <v>64</v>
      </c>
      <c r="C339" s="97" t="s">
        <v>59</v>
      </c>
      <c r="D339" s="97" t="s">
        <v>3</v>
      </c>
      <c r="E339" s="97" t="s">
        <v>3</v>
      </c>
      <c r="F339" s="97" t="s">
        <v>3</v>
      </c>
      <c r="G339" s="97" t="s">
        <v>3</v>
      </c>
      <c r="H339" s="8">
        <f t="shared" si="164"/>
        <v>2</v>
      </c>
      <c r="I339" s="8">
        <f t="shared" si="194"/>
        <v>7</v>
      </c>
      <c r="J339" s="8">
        <f t="shared" si="195"/>
        <v>2012</v>
      </c>
      <c r="K339" s="84" t="str">
        <f t="shared" si="165"/>
        <v>Summer</v>
      </c>
      <c r="L339" s="3" t="str">
        <f t="shared" si="166"/>
        <v/>
      </c>
      <c r="M339" s="3" t="str">
        <f t="shared" si="167"/>
        <v/>
      </c>
      <c r="N339" s="3" t="str">
        <f t="shared" si="168"/>
        <v/>
      </c>
      <c r="O339" s="3" t="str">
        <f t="shared" si="169"/>
        <v/>
      </c>
      <c r="P339" s="4" t="str">
        <f t="shared" si="170"/>
        <v/>
      </c>
      <c r="Q339" s="4" t="str">
        <f t="shared" si="171"/>
        <v/>
      </c>
      <c r="R339" s="4" t="str">
        <f t="shared" si="172"/>
        <v/>
      </c>
      <c r="S339" s="4" t="str">
        <f t="shared" si="173"/>
        <v/>
      </c>
      <c r="T339" s="5" t="str">
        <f t="shared" si="174"/>
        <v/>
      </c>
      <c r="U339" s="5" t="str">
        <f t="shared" si="175"/>
        <v/>
      </c>
      <c r="V339" s="5" t="str">
        <f t="shared" si="176"/>
        <v/>
      </c>
      <c r="W339" s="5" t="str">
        <f t="shared" si="177"/>
        <v/>
      </c>
      <c r="X339" s="6" t="str">
        <f t="shared" si="178"/>
        <v/>
      </c>
      <c r="Y339" s="6" t="str">
        <f t="shared" si="179"/>
        <v/>
      </c>
      <c r="Z339" s="6" t="str">
        <f t="shared" si="180"/>
        <v/>
      </c>
      <c r="AA339" s="6" t="str">
        <f t="shared" si="181"/>
        <v/>
      </c>
      <c r="AB339" s="7" t="str">
        <f t="shared" si="182"/>
        <v/>
      </c>
      <c r="AC339" s="7" t="str">
        <f t="shared" si="183"/>
        <v/>
      </c>
      <c r="AD339" s="7" t="str">
        <f t="shared" si="184"/>
        <v/>
      </c>
      <c r="AE339" s="7" t="str">
        <f t="shared" si="185"/>
        <v/>
      </c>
      <c r="AF339" s="48" t="str">
        <f t="shared" si="186"/>
        <v>ns</v>
      </c>
      <c r="AG339" s="48" t="str">
        <f t="shared" si="187"/>
        <v>ns</v>
      </c>
      <c r="AH339" s="48" t="str">
        <f t="shared" si="188"/>
        <v>ns</v>
      </c>
      <c r="AI339" s="48" t="str">
        <f t="shared" si="189"/>
        <v>ns</v>
      </c>
      <c r="AJ339" s="49" t="str">
        <f t="shared" si="190"/>
        <v/>
      </c>
      <c r="AK339" s="49" t="str">
        <f t="shared" si="191"/>
        <v/>
      </c>
      <c r="AL339" s="49" t="str">
        <f t="shared" si="192"/>
        <v/>
      </c>
      <c r="AM339" s="49" t="str">
        <f t="shared" si="193"/>
        <v/>
      </c>
    </row>
    <row r="340" spans="1:39" ht="13.5" thickBot="1" x14ac:dyDescent="0.25">
      <c r="A340" s="96">
        <v>41117</v>
      </c>
      <c r="B340" s="97" t="s">
        <v>64</v>
      </c>
      <c r="C340" s="97" t="s">
        <v>59</v>
      </c>
      <c r="D340" s="97">
        <v>535</v>
      </c>
      <c r="E340" s="97">
        <v>7.73</v>
      </c>
      <c r="F340" s="97">
        <v>22.4</v>
      </c>
      <c r="G340" s="97">
        <v>14.4</v>
      </c>
      <c r="H340" s="8">
        <f t="shared" si="164"/>
        <v>2</v>
      </c>
      <c r="I340" s="8">
        <f t="shared" si="194"/>
        <v>7</v>
      </c>
      <c r="J340" s="8">
        <f t="shared" si="195"/>
        <v>2012</v>
      </c>
      <c r="K340" s="84" t="str">
        <f t="shared" si="165"/>
        <v>Summer</v>
      </c>
      <c r="L340" s="3" t="str">
        <f t="shared" si="166"/>
        <v/>
      </c>
      <c r="M340" s="3" t="str">
        <f t="shared" si="167"/>
        <v/>
      </c>
      <c r="N340" s="3" t="str">
        <f t="shared" si="168"/>
        <v/>
      </c>
      <c r="O340" s="3" t="str">
        <f t="shared" si="169"/>
        <v/>
      </c>
      <c r="P340" s="4" t="str">
        <f t="shared" si="170"/>
        <v/>
      </c>
      <c r="Q340" s="4" t="str">
        <f t="shared" si="171"/>
        <v/>
      </c>
      <c r="R340" s="4" t="str">
        <f t="shared" si="172"/>
        <v/>
      </c>
      <c r="S340" s="4" t="str">
        <f t="shared" si="173"/>
        <v/>
      </c>
      <c r="T340" s="5" t="str">
        <f t="shared" si="174"/>
        <v/>
      </c>
      <c r="U340" s="5" t="str">
        <f t="shared" si="175"/>
        <v/>
      </c>
      <c r="V340" s="5" t="str">
        <f t="shared" si="176"/>
        <v/>
      </c>
      <c r="W340" s="5" t="str">
        <f t="shared" si="177"/>
        <v/>
      </c>
      <c r="X340" s="6" t="str">
        <f t="shared" si="178"/>
        <v/>
      </c>
      <c r="Y340" s="6" t="str">
        <f t="shared" si="179"/>
        <v/>
      </c>
      <c r="Z340" s="6" t="str">
        <f t="shared" si="180"/>
        <v/>
      </c>
      <c r="AA340" s="6" t="str">
        <f t="shared" si="181"/>
        <v/>
      </c>
      <c r="AB340" s="7" t="str">
        <f t="shared" si="182"/>
        <v/>
      </c>
      <c r="AC340" s="7" t="str">
        <f t="shared" si="183"/>
        <v/>
      </c>
      <c r="AD340" s="7" t="str">
        <f t="shared" si="184"/>
        <v/>
      </c>
      <c r="AE340" s="7" t="str">
        <f t="shared" si="185"/>
        <v/>
      </c>
      <c r="AF340" s="48">
        <f t="shared" si="186"/>
        <v>535</v>
      </c>
      <c r="AG340" s="48">
        <f t="shared" si="187"/>
        <v>7.73</v>
      </c>
      <c r="AH340" s="48">
        <f t="shared" si="188"/>
        <v>22.4</v>
      </c>
      <c r="AI340" s="48">
        <f t="shared" si="189"/>
        <v>14.4</v>
      </c>
      <c r="AJ340" s="49" t="str">
        <f t="shared" si="190"/>
        <v/>
      </c>
      <c r="AK340" s="49" t="str">
        <f t="shared" si="191"/>
        <v/>
      </c>
      <c r="AL340" s="49" t="str">
        <f t="shared" si="192"/>
        <v/>
      </c>
      <c r="AM340" s="49" t="str">
        <f t="shared" si="193"/>
        <v/>
      </c>
    </row>
    <row r="341" spans="1:39" ht="13.5" thickBot="1" x14ac:dyDescent="0.25">
      <c r="A341" s="96">
        <v>41048</v>
      </c>
      <c r="B341" s="97" t="s">
        <v>64</v>
      </c>
      <c r="C341" s="97" t="s">
        <v>59</v>
      </c>
      <c r="D341" s="97" t="s">
        <v>3</v>
      </c>
      <c r="E341" s="97" t="s">
        <v>3</v>
      </c>
      <c r="F341" s="97" t="s">
        <v>3</v>
      </c>
      <c r="G341" s="97" t="s">
        <v>3</v>
      </c>
      <c r="H341" s="8">
        <f t="shared" si="164"/>
        <v>2</v>
      </c>
      <c r="I341" s="8">
        <f t="shared" si="194"/>
        <v>5</v>
      </c>
      <c r="J341" s="8">
        <f t="shared" si="195"/>
        <v>2012</v>
      </c>
      <c r="K341" s="84" t="str">
        <f t="shared" si="165"/>
        <v>Spring</v>
      </c>
      <c r="L341" s="3" t="str">
        <f t="shared" si="166"/>
        <v/>
      </c>
      <c r="M341" s="3" t="str">
        <f t="shared" si="167"/>
        <v/>
      </c>
      <c r="N341" s="3" t="str">
        <f t="shared" si="168"/>
        <v/>
      </c>
      <c r="O341" s="3" t="str">
        <f t="shared" si="169"/>
        <v/>
      </c>
      <c r="P341" s="4" t="str">
        <f t="shared" si="170"/>
        <v/>
      </c>
      <c r="Q341" s="4" t="str">
        <f t="shared" si="171"/>
        <v/>
      </c>
      <c r="R341" s="4" t="str">
        <f t="shared" si="172"/>
        <v/>
      </c>
      <c r="S341" s="4" t="str">
        <f t="shared" si="173"/>
        <v/>
      </c>
      <c r="T341" s="5" t="str">
        <f t="shared" si="174"/>
        <v/>
      </c>
      <c r="U341" s="5" t="str">
        <f t="shared" si="175"/>
        <v/>
      </c>
      <c r="V341" s="5" t="str">
        <f t="shared" si="176"/>
        <v/>
      </c>
      <c r="W341" s="5" t="str">
        <f t="shared" si="177"/>
        <v/>
      </c>
      <c r="X341" s="6" t="str">
        <f t="shared" si="178"/>
        <v/>
      </c>
      <c r="Y341" s="6" t="str">
        <f t="shared" si="179"/>
        <v/>
      </c>
      <c r="Z341" s="6" t="str">
        <f t="shared" si="180"/>
        <v/>
      </c>
      <c r="AA341" s="6" t="str">
        <f t="shared" si="181"/>
        <v/>
      </c>
      <c r="AB341" s="7" t="str">
        <f t="shared" si="182"/>
        <v/>
      </c>
      <c r="AC341" s="7" t="str">
        <f t="shared" si="183"/>
        <v/>
      </c>
      <c r="AD341" s="7" t="str">
        <f t="shared" si="184"/>
        <v/>
      </c>
      <c r="AE341" s="7" t="str">
        <f t="shared" si="185"/>
        <v/>
      </c>
      <c r="AF341" s="48" t="str">
        <f t="shared" si="186"/>
        <v>ns</v>
      </c>
      <c r="AG341" s="48" t="str">
        <f t="shared" si="187"/>
        <v>ns</v>
      </c>
      <c r="AH341" s="48" t="str">
        <f t="shared" si="188"/>
        <v>ns</v>
      </c>
      <c r="AI341" s="48" t="str">
        <f t="shared" si="189"/>
        <v>ns</v>
      </c>
      <c r="AJ341" s="49" t="str">
        <f t="shared" si="190"/>
        <v/>
      </c>
      <c r="AK341" s="49" t="str">
        <f t="shared" si="191"/>
        <v/>
      </c>
      <c r="AL341" s="49" t="str">
        <f t="shared" si="192"/>
        <v/>
      </c>
      <c r="AM341" s="49" t="str">
        <f t="shared" si="193"/>
        <v/>
      </c>
    </row>
    <row r="342" spans="1:39" ht="13.5" thickBot="1" x14ac:dyDescent="0.25">
      <c r="A342" s="96">
        <v>41034</v>
      </c>
      <c r="B342" s="97" t="s">
        <v>64</v>
      </c>
      <c r="C342" s="97" t="s">
        <v>59</v>
      </c>
      <c r="D342" s="97">
        <v>631</v>
      </c>
      <c r="E342" s="97">
        <v>8.58</v>
      </c>
      <c r="F342" s="97">
        <v>14.2</v>
      </c>
      <c r="G342" s="97">
        <v>58.37</v>
      </c>
      <c r="H342" s="8">
        <f t="shared" si="164"/>
        <v>2</v>
      </c>
      <c r="I342" s="8">
        <f t="shared" si="194"/>
        <v>5</v>
      </c>
      <c r="J342" s="8">
        <f t="shared" si="195"/>
        <v>2012</v>
      </c>
      <c r="K342" s="84" t="str">
        <f t="shared" si="165"/>
        <v>Spring</v>
      </c>
      <c r="L342" s="3" t="str">
        <f t="shared" si="166"/>
        <v/>
      </c>
      <c r="M342" s="3" t="str">
        <f t="shared" si="167"/>
        <v/>
      </c>
      <c r="N342" s="3" t="str">
        <f t="shared" si="168"/>
        <v/>
      </c>
      <c r="O342" s="3" t="str">
        <f t="shared" si="169"/>
        <v/>
      </c>
      <c r="P342" s="4" t="str">
        <f t="shared" si="170"/>
        <v/>
      </c>
      <c r="Q342" s="4" t="str">
        <f t="shared" si="171"/>
        <v/>
      </c>
      <c r="R342" s="4" t="str">
        <f t="shared" si="172"/>
        <v/>
      </c>
      <c r="S342" s="4" t="str">
        <f t="shared" si="173"/>
        <v/>
      </c>
      <c r="T342" s="5" t="str">
        <f t="shared" si="174"/>
        <v/>
      </c>
      <c r="U342" s="5" t="str">
        <f t="shared" si="175"/>
        <v/>
      </c>
      <c r="V342" s="5" t="str">
        <f t="shared" si="176"/>
        <v/>
      </c>
      <c r="W342" s="5" t="str">
        <f t="shared" si="177"/>
        <v/>
      </c>
      <c r="X342" s="6" t="str">
        <f t="shared" si="178"/>
        <v/>
      </c>
      <c r="Y342" s="6" t="str">
        <f t="shared" si="179"/>
        <v/>
      </c>
      <c r="Z342" s="6" t="str">
        <f t="shared" si="180"/>
        <v/>
      </c>
      <c r="AA342" s="6" t="str">
        <f t="shared" si="181"/>
        <v/>
      </c>
      <c r="AB342" s="7" t="str">
        <f t="shared" si="182"/>
        <v/>
      </c>
      <c r="AC342" s="7" t="str">
        <f t="shared" si="183"/>
        <v/>
      </c>
      <c r="AD342" s="7" t="str">
        <f t="shared" si="184"/>
        <v/>
      </c>
      <c r="AE342" s="7" t="str">
        <f t="shared" si="185"/>
        <v/>
      </c>
      <c r="AF342" s="48">
        <f t="shared" si="186"/>
        <v>631</v>
      </c>
      <c r="AG342" s="48">
        <f t="shared" si="187"/>
        <v>8.58</v>
      </c>
      <c r="AH342" s="48">
        <f t="shared" si="188"/>
        <v>14.2</v>
      </c>
      <c r="AI342" s="48">
        <f t="shared" si="189"/>
        <v>58.37</v>
      </c>
      <c r="AJ342" s="49" t="str">
        <f t="shared" si="190"/>
        <v/>
      </c>
      <c r="AK342" s="49" t="str">
        <f t="shared" si="191"/>
        <v/>
      </c>
      <c r="AL342" s="49" t="str">
        <f t="shared" si="192"/>
        <v/>
      </c>
      <c r="AM342" s="49" t="str">
        <f t="shared" si="193"/>
        <v/>
      </c>
    </row>
    <row r="343" spans="1:39" ht="13.5" thickBot="1" x14ac:dyDescent="0.25">
      <c r="A343" s="96">
        <v>41034</v>
      </c>
      <c r="B343" s="97" t="s">
        <v>64</v>
      </c>
      <c r="C343" s="97" t="s">
        <v>59</v>
      </c>
      <c r="D343" s="97" t="s">
        <v>3</v>
      </c>
      <c r="E343" s="97" t="s">
        <v>3</v>
      </c>
      <c r="F343" s="97" t="s">
        <v>3</v>
      </c>
      <c r="G343" s="97" t="s">
        <v>3</v>
      </c>
      <c r="H343" s="8">
        <f t="shared" si="164"/>
        <v>2</v>
      </c>
      <c r="I343" s="8">
        <f t="shared" si="194"/>
        <v>5</v>
      </c>
      <c r="J343" s="8">
        <f t="shared" si="195"/>
        <v>2012</v>
      </c>
      <c r="K343" s="84" t="str">
        <f t="shared" si="165"/>
        <v>Spring</v>
      </c>
      <c r="L343" s="3" t="str">
        <f t="shared" si="166"/>
        <v/>
      </c>
      <c r="M343" s="3" t="str">
        <f t="shared" si="167"/>
        <v/>
      </c>
      <c r="N343" s="3" t="str">
        <f t="shared" si="168"/>
        <v/>
      </c>
      <c r="O343" s="3" t="str">
        <f t="shared" si="169"/>
        <v/>
      </c>
      <c r="P343" s="4" t="str">
        <f t="shared" si="170"/>
        <v/>
      </c>
      <c r="Q343" s="4" t="str">
        <f t="shared" si="171"/>
        <v/>
      </c>
      <c r="R343" s="4" t="str">
        <f t="shared" si="172"/>
        <v/>
      </c>
      <c r="S343" s="4" t="str">
        <f t="shared" si="173"/>
        <v/>
      </c>
      <c r="T343" s="5" t="str">
        <f t="shared" si="174"/>
        <v/>
      </c>
      <c r="U343" s="5" t="str">
        <f t="shared" si="175"/>
        <v/>
      </c>
      <c r="V343" s="5" t="str">
        <f t="shared" si="176"/>
        <v/>
      </c>
      <c r="W343" s="5" t="str">
        <f t="shared" si="177"/>
        <v/>
      </c>
      <c r="X343" s="6" t="str">
        <f t="shared" si="178"/>
        <v/>
      </c>
      <c r="Y343" s="6" t="str">
        <f t="shared" si="179"/>
        <v/>
      </c>
      <c r="Z343" s="6" t="str">
        <f t="shared" si="180"/>
        <v/>
      </c>
      <c r="AA343" s="6" t="str">
        <f t="shared" si="181"/>
        <v/>
      </c>
      <c r="AB343" s="7" t="str">
        <f t="shared" si="182"/>
        <v/>
      </c>
      <c r="AC343" s="7" t="str">
        <f t="shared" si="183"/>
        <v/>
      </c>
      <c r="AD343" s="7" t="str">
        <f t="shared" si="184"/>
        <v/>
      </c>
      <c r="AE343" s="7" t="str">
        <f t="shared" si="185"/>
        <v/>
      </c>
      <c r="AF343" s="48" t="str">
        <f t="shared" si="186"/>
        <v>ns</v>
      </c>
      <c r="AG343" s="48" t="str">
        <f t="shared" si="187"/>
        <v>ns</v>
      </c>
      <c r="AH343" s="48" t="str">
        <f t="shared" si="188"/>
        <v>ns</v>
      </c>
      <c r="AI343" s="48" t="str">
        <f t="shared" si="189"/>
        <v>ns</v>
      </c>
      <c r="AJ343" s="49" t="str">
        <f t="shared" si="190"/>
        <v/>
      </c>
      <c r="AK343" s="49" t="str">
        <f t="shared" si="191"/>
        <v/>
      </c>
      <c r="AL343" s="49" t="str">
        <f t="shared" si="192"/>
        <v/>
      </c>
      <c r="AM343" s="49" t="str">
        <f t="shared" si="193"/>
        <v/>
      </c>
    </row>
    <row r="344" spans="1:39" ht="13.5" thickBot="1" x14ac:dyDescent="0.25">
      <c r="A344" s="96">
        <v>40831</v>
      </c>
      <c r="B344" s="97" t="s">
        <v>64</v>
      </c>
      <c r="C344" s="97" t="s">
        <v>59</v>
      </c>
      <c r="D344" s="97">
        <v>1038</v>
      </c>
      <c r="E344" s="97">
        <v>8.56</v>
      </c>
      <c r="F344" s="97">
        <v>10.4</v>
      </c>
      <c r="G344" s="97">
        <v>7</v>
      </c>
      <c r="H344" s="8">
        <f t="shared" si="164"/>
        <v>2</v>
      </c>
      <c r="I344" s="8">
        <f t="shared" si="194"/>
        <v>10</v>
      </c>
      <c r="J344" s="8">
        <f t="shared" si="195"/>
        <v>2011</v>
      </c>
      <c r="K344" s="84" t="str">
        <f t="shared" si="165"/>
        <v>Fall</v>
      </c>
      <c r="L344" s="3" t="str">
        <f t="shared" si="166"/>
        <v/>
      </c>
      <c r="M344" s="3" t="str">
        <f t="shared" si="167"/>
        <v/>
      </c>
      <c r="N344" s="3" t="str">
        <f t="shared" si="168"/>
        <v/>
      </c>
      <c r="O344" s="3" t="str">
        <f t="shared" si="169"/>
        <v/>
      </c>
      <c r="P344" s="4" t="str">
        <f t="shared" si="170"/>
        <v/>
      </c>
      <c r="Q344" s="4" t="str">
        <f t="shared" si="171"/>
        <v/>
      </c>
      <c r="R344" s="4" t="str">
        <f t="shared" si="172"/>
        <v/>
      </c>
      <c r="S344" s="4" t="str">
        <f t="shared" si="173"/>
        <v/>
      </c>
      <c r="T344" s="5" t="str">
        <f t="shared" si="174"/>
        <v/>
      </c>
      <c r="U344" s="5" t="str">
        <f t="shared" si="175"/>
        <v/>
      </c>
      <c r="V344" s="5" t="str">
        <f t="shared" si="176"/>
        <v/>
      </c>
      <c r="W344" s="5" t="str">
        <f t="shared" si="177"/>
        <v/>
      </c>
      <c r="X344" s="6" t="str">
        <f t="shared" si="178"/>
        <v/>
      </c>
      <c r="Y344" s="6" t="str">
        <f t="shared" si="179"/>
        <v/>
      </c>
      <c r="Z344" s="6" t="str">
        <f t="shared" si="180"/>
        <v/>
      </c>
      <c r="AA344" s="6" t="str">
        <f t="shared" si="181"/>
        <v/>
      </c>
      <c r="AB344" s="7"/>
      <c r="AC344" s="7"/>
      <c r="AD344" s="7"/>
      <c r="AE344" s="7"/>
      <c r="AF344" s="48">
        <f t="shared" si="186"/>
        <v>1038</v>
      </c>
      <c r="AG344" s="48">
        <f t="shared" si="187"/>
        <v>8.56</v>
      </c>
      <c r="AH344" s="48">
        <f t="shared" si="188"/>
        <v>10.4</v>
      </c>
      <c r="AI344" s="48">
        <f t="shared" si="189"/>
        <v>7</v>
      </c>
      <c r="AJ344" s="49" t="str">
        <f t="shared" si="190"/>
        <v/>
      </c>
      <c r="AK344" s="49" t="str">
        <f t="shared" si="191"/>
        <v/>
      </c>
      <c r="AL344" s="49" t="str">
        <f t="shared" si="192"/>
        <v/>
      </c>
      <c r="AM344" s="49" t="str">
        <f t="shared" si="193"/>
        <v/>
      </c>
    </row>
    <row r="345" spans="1:39" ht="13.5" thickBot="1" x14ac:dyDescent="0.25">
      <c r="A345" s="96">
        <v>40760</v>
      </c>
      <c r="B345" s="97" t="s">
        <v>64</v>
      </c>
      <c r="C345" s="97" t="s">
        <v>59</v>
      </c>
      <c r="D345" s="97">
        <v>1146</v>
      </c>
      <c r="E345" s="97">
        <v>10.07</v>
      </c>
      <c r="F345" s="97">
        <v>17.2</v>
      </c>
      <c r="G345" s="97">
        <v>0.1</v>
      </c>
      <c r="H345" s="8">
        <f t="shared" si="164"/>
        <v>1</v>
      </c>
      <c r="I345" s="8">
        <f t="shared" si="194"/>
        <v>8</v>
      </c>
      <c r="J345" s="8">
        <f t="shared" si="195"/>
        <v>2011</v>
      </c>
      <c r="K345" s="84" t="str">
        <f t="shared" si="165"/>
        <v>Summer</v>
      </c>
      <c r="L345" s="3" t="str">
        <f t="shared" si="166"/>
        <v/>
      </c>
      <c r="M345" s="3" t="str">
        <f t="shared" si="167"/>
        <v/>
      </c>
      <c r="N345" s="3" t="str">
        <f t="shared" si="168"/>
        <v/>
      </c>
      <c r="O345" s="3" t="str">
        <f t="shared" si="169"/>
        <v/>
      </c>
      <c r="P345" s="4" t="str">
        <f t="shared" si="170"/>
        <v/>
      </c>
      <c r="Q345" s="4" t="str">
        <f t="shared" si="171"/>
        <v/>
      </c>
      <c r="R345" s="4" t="str">
        <f t="shared" si="172"/>
        <v/>
      </c>
      <c r="S345" s="4" t="str">
        <f t="shared" si="173"/>
        <v/>
      </c>
      <c r="T345" s="5" t="str">
        <f t="shared" si="174"/>
        <v/>
      </c>
      <c r="U345" s="5" t="str">
        <f t="shared" si="175"/>
        <v/>
      </c>
      <c r="V345" s="5" t="str">
        <f t="shared" si="176"/>
        <v/>
      </c>
      <c r="W345" s="5" t="str">
        <f t="shared" si="177"/>
        <v/>
      </c>
      <c r="X345" s="6" t="str">
        <f t="shared" si="178"/>
        <v/>
      </c>
      <c r="Y345" s="6" t="str">
        <f t="shared" si="179"/>
        <v/>
      </c>
      <c r="Z345" s="6" t="str">
        <f t="shared" si="180"/>
        <v/>
      </c>
      <c r="AA345" s="6" t="str">
        <f t="shared" si="181"/>
        <v/>
      </c>
      <c r="AB345" s="7" t="str">
        <f t="shared" ref="AB345:AB376" si="196">IF($C345="Spring Brook",IF(LEFT($D345,1)="&lt;",VALUE(MID($D345,2,4)),IF(LEFT($D345,1)="&gt;",VALUE(MID($D345,2,4)),$D345)),"")</f>
        <v/>
      </c>
      <c r="AC345" s="7" t="str">
        <f t="shared" ref="AC345:AC376" si="197">IF($C345="Spring Brook",IF(LEFT($E345,1)="&lt;",VALUE(MID($E345,2,4)),IF(LEFT($E345,1)="&gt;",VALUE(MID($E345,2,4)),$E345)),"")</f>
        <v/>
      </c>
      <c r="AD345" s="7" t="str">
        <f t="shared" ref="AD345:AD376" si="198">IF($C345="Spring Brook",IF(LEFT($F345,1)="&lt;",VALUE(MID($F345,2,4)),IF(LEFT($F345,1)="&gt;",VALUE(MID($F345,2,4)),$F345)),"")</f>
        <v/>
      </c>
      <c r="AE345" s="7" t="str">
        <f t="shared" ref="AE345:AE376" si="199">IF($C345="Spring Brook",IF(LEFT($G345,1)="&lt;",VALUE(MID($G345,2,4)),IF(LEFT($G345,1)="&gt;",VALUE(MID($G345,2,4)),$G345)),"")</f>
        <v/>
      </c>
      <c r="AF345" s="48">
        <f t="shared" si="186"/>
        <v>1146</v>
      </c>
      <c r="AG345" s="48">
        <f t="shared" si="187"/>
        <v>10.07</v>
      </c>
      <c r="AH345" s="48">
        <f t="shared" si="188"/>
        <v>17.2</v>
      </c>
      <c r="AI345" s="48">
        <f t="shared" si="189"/>
        <v>0.1</v>
      </c>
      <c r="AJ345" s="49" t="str">
        <f t="shared" si="190"/>
        <v/>
      </c>
      <c r="AK345" s="49" t="str">
        <f t="shared" si="191"/>
        <v/>
      </c>
      <c r="AL345" s="49" t="str">
        <f t="shared" si="192"/>
        <v/>
      </c>
      <c r="AM345" s="49" t="str">
        <f t="shared" si="193"/>
        <v/>
      </c>
    </row>
    <row r="346" spans="1:39" ht="13.5" thickBot="1" x14ac:dyDescent="0.25">
      <c r="A346" s="96">
        <v>42274</v>
      </c>
      <c r="B346" s="97" t="s">
        <v>21</v>
      </c>
      <c r="C346" s="97" t="s">
        <v>22</v>
      </c>
      <c r="D346" s="97">
        <v>960</v>
      </c>
      <c r="E346" s="97">
        <v>9.18</v>
      </c>
      <c r="F346" s="97">
        <v>16.5</v>
      </c>
      <c r="G346" s="97" t="s">
        <v>24</v>
      </c>
      <c r="H346" s="78">
        <f t="shared" si="164"/>
        <v>1</v>
      </c>
      <c r="I346" s="8">
        <f t="shared" si="194"/>
        <v>9</v>
      </c>
      <c r="J346" s="8">
        <f t="shared" si="195"/>
        <v>2015</v>
      </c>
      <c r="K346" s="79" t="str">
        <f t="shared" si="165"/>
        <v>Fall</v>
      </c>
      <c r="L346" s="3" t="str">
        <f t="shared" si="166"/>
        <v/>
      </c>
      <c r="M346" s="3" t="str">
        <f t="shared" si="167"/>
        <v/>
      </c>
      <c r="N346" s="3" t="str">
        <f t="shared" si="168"/>
        <v/>
      </c>
      <c r="O346" s="3" t="str">
        <f t="shared" si="169"/>
        <v/>
      </c>
      <c r="P346" s="4" t="str">
        <f t="shared" si="170"/>
        <v/>
      </c>
      <c r="Q346" s="4" t="str">
        <f t="shared" si="171"/>
        <v/>
      </c>
      <c r="R346" s="4" t="str">
        <f t="shared" si="172"/>
        <v/>
      </c>
      <c r="S346" s="4" t="str">
        <f t="shared" si="173"/>
        <v/>
      </c>
      <c r="T346" s="5" t="str">
        <f t="shared" si="174"/>
        <v/>
      </c>
      <c r="U346" s="5" t="str">
        <f t="shared" si="175"/>
        <v/>
      </c>
      <c r="V346" s="5" t="str">
        <f t="shared" si="176"/>
        <v/>
      </c>
      <c r="W346" s="5" t="str">
        <f t="shared" si="177"/>
        <v/>
      </c>
      <c r="X346" s="6" t="str">
        <f t="shared" si="178"/>
        <v/>
      </c>
      <c r="Y346" s="6" t="str">
        <f t="shared" si="179"/>
        <v/>
      </c>
      <c r="Z346" s="6" t="str">
        <f t="shared" si="180"/>
        <v/>
      </c>
      <c r="AA346" s="6" t="str">
        <f t="shared" si="181"/>
        <v/>
      </c>
      <c r="AB346" s="7">
        <f t="shared" si="196"/>
        <v>960</v>
      </c>
      <c r="AC346" s="7">
        <f t="shared" si="197"/>
        <v>9.18</v>
      </c>
      <c r="AD346" s="7">
        <f t="shared" si="198"/>
        <v>16.5</v>
      </c>
      <c r="AE346" s="7" t="str">
        <f t="shared" si="199"/>
        <v>NS</v>
      </c>
      <c r="AF346" s="48" t="str">
        <f t="shared" si="186"/>
        <v/>
      </c>
      <c r="AG346" s="48" t="str">
        <f t="shared" si="187"/>
        <v/>
      </c>
      <c r="AH346" s="48" t="str">
        <f t="shared" si="188"/>
        <v/>
      </c>
      <c r="AI346" s="48" t="str">
        <f t="shared" si="189"/>
        <v/>
      </c>
      <c r="AJ346" s="49" t="str">
        <f t="shared" si="190"/>
        <v/>
      </c>
      <c r="AK346" s="49" t="str">
        <f t="shared" si="191"/>
        <v/>
      </c>
      <c r="AL346" s="49" t="str">
        <f t="shared" si="192"/>
        <v/>
      </c>
      <c r="AM346" s="49" t="str">
        <f t="shared" si="193"/>
        <v/>
      </c>
    </row>
    <row r="347" spans="1:39" ht="13.5" thickBot="1" x14ac:dyDescent="0.25">
      <c r="A347" s="96">
        <v>42191</v>
      </c>
      <c r="B347" s="97" t="s">
        <v>21</v>
      </c>
      <c r="C347" s="97" t="s">
        <v>22</v>
      </c>
      <c r="D347" s="97">
        <v>790</v>
      </c>
      <c r="E347" s="97">
        <v>7.76</v>
      </c>
      <c r="F347" s="97">
        <v>19.600000000000001</v>
      </c>
      <c r="G347" s="97" t="s">
        <v>24</v>
      </c>
      <c r="H347" s="78">
        <f t="shared" si="164"/>
        <v>1</v>
      </c>
      <c r="I347" s="8">
        <f t="shared" si="194"/>
        <v>7</v>
      </c>
      <c r="J347" s="8">
        <f t="shared" si="195"/>
        <v>2015</v>
      </c>
      <c r="K347" s="79" t="str">
        <f t="shared" si="165"/>
        <v>Summer</v>
      </c>
      <c r="L347" s="3" t="str">
        <f t="shared" si="166"/>
        <v/>
      </c>
      <c r="M347" s="3" t="str">
        <f t="shared" si="167"/>
        <v/>
      </c>
      <c r="N347" s="3" t="str">
        <f t="shared" si="168"/>
        <v/>
      </c>
      <c r="O347" s="3" t="str">
        <f t="shared" si="169"/>
        <v/>
      </c>
      <c r="P347" s="4" t="str">
        <f t="shared" si="170"/>
        <v/>
      </c>
      <c r="Q347" s="4" t="str">
        <f t="shared" si="171"/>
        <v/>
      </c>
      <c r="R347" s="4" t="str">
        <f t="shared" si="172"/>
        <v/>
      </c>
      <c r="S347" s="4" t="str">
        <f t="shared" si="173"/>
        <v/>
      </c>
      <c r="T347" s="5" t="str">
        <f t="shared" si="174"/>
        <v/>
      </c>
      <c r="U347" s="5" t="str">
        <f t="shared" si="175"/>
        <v/>
      </c>
      <c r="V347" s="5" t="str">
        <f t="shared" si="176"/>
        <v/>
      </c>
      <c r="W347" s="5" t="str">
        <f t="shared" si="177"/>
        <v/>
      </c>
      <c r="X347" s="6" t="str">
        <f t="shared" si="178"/>
        <v/>
      </c>
      <c r="Y347" s="6" t="str">
        <f t="shared" si="179"/>
        <v/>
      </c>
      <c r="Z347" s="6" t="str">
        <f t="shared" si="180"/>
        <v/>
      </c>
      <c r="AA347" s="6" t="str">
        <f t="shared" si="181"/>
        <v/>
      </c>
      <c r="AB347" s="7">
        <f t="shared" si="196"/>
        <v>790</v>
      </c>
      <c r="AC347" s="7">
        <f t="shared" si="197"/>
        <v>7.76</v>
      </c>
      <c r="AD347" s="7">
        <f t="shared" si="198"/>
        <v>19.600000000000001</v>
      </c>
      <c r="AE347" s="7" t="str">
        <f t="shared" si="199"/>
        <v>NS</v>
      </c>
      <c r="AF347" s="48" t="str">
        <f t="shared" si="186"/>
        <v/>
      </c>
      <c r="AG347" s="48" t="str">
        <f t="shared" si="187"/>
        <v/>
      </c>
      <c r="AH347" s="48" t="str">
        <f t="shared" si="188"/>
        <v/>
      </c>
      <c r="AI347" s="48" t="str">
        <f t="shared" si="189"/>
        <v/>
      </c>
      <c r="AJ347" s="49" t="str">
        <f t="shared" si="190"/>
        <v/>
      </c>
      <c r="AK347" s="49" t="str">
        <f t="shared" si="191"/>
        <v/>
      </c>
      <c r="AL347" s="49" t="str">
        <f t="shared" si="192"/>
        <v/>
      </c>
      <c r="AM347" s="49" t="str">
        <f t="shared" si="193"/>
        <v/>
      </c>
    </row>
    <row r="348" spans="1:39" ht="13.5" thickBot="1" x14ac:dyDescent="0.25">
      <c r="A348" s="96">
        <v>42127</v>
      </c>
      <c r="B348" s="97" t="s">
        <v>21</v>
      </c>
      <c r="C348" s="97" t="s">
        <v>22</v>
      </c>
      <c r="D348" s="97">
        <v>842</v>
      </c>
      <c r="E348" s="97">
        <v>10.09</v>
      </c>
      <c r="F348" s="97">
        <v>14.54</v>
      </c>
      <c r="G348" s="97" t="s">
        <v>24</v>
      </c>
      <c r="H348" s="78">
        <f t="shared" si="164"/>
        <v>1</v>
      </c>
      <c r="I348" s="8">
        <f t="shared" si="194"/>
        <v>5</v>
      </c>
      <c r="J348" s="8">
        <f t="shared" si="195"/>
        <v>2015</v>
      </c>
      <c r="K348" s="79" t="str">
        <f t="shared" si="165"/>
        <v>Spring</v>
      </c>
      <c r="L348" s="3" t="str">
        <f t="shared" si="166"/>
        <v/>
      </c>
      <c r="M348" s="3" t="str">
        <f t="shared" si="167"/>
        <v/>
      </c>
      <c r="N348" s="3" t="str">
        <f t="shared" si="168"/>
        <v/>
      </c>
      <c r="O348" s="3" t="str">
        <f t="shared" si="169"/>
        <v/>
      </c>
      <c r="P348" s="4" t="str">
        <f t="shared" si="170"/>
        <v/>
      </c>
      <c r="Q348" s="4" t="str">
        <f t="shared" si="171"/>
        <v/>
      </c>
      <c r="R348" s="4" t="str">
        <f t="shared" si="172"/>
        <v/>
      </c>
      <c r="S348" s="4" t="str">
        <f t="shared" si="173"/>
        <v/>
      </c>
      <c r="T348" s="5" t="str">
        <f t="shared" si="174"/>
        <v/>
      </c>
      <c r="U348" s="5" t="str">
        <f t="shared" si="175"/>
        <v/>
      </c>
      <c r="V348" s="5" t="str">
        <f t="shared" si="176"/>
        <v/>
      </c>
      <c r="W348" s="5" t="str">
        <f t="shared" si="177"/>
        <v/>
      </c>
      <c r="X348" s="6" t="str">
        <f t="shared" si="178"/>
        <v/>
      </c>
      <c r="Y348" s="6" t="str">
        <f t="shared" si="179"/>
        <v/>
      </c>
      <c r="Z348" s="6" t="str">
        <f t="shared" si="180"/>
        <v/>
      </c>
      <c r="AA348" s="6" t="str">
        <f t="shared" si="181"/>
        <v/>
      </c>
      <c r="AB348" s="7">
        <f t="shared" si="196"/>
        <v>842</v>
      </c>
      <c r="AC348" s="7">
        <f t="shared" si="197"/>
        <v>10.09</v>
      </c>
      <c r="AD348" s="7">
        <f t="shared" si="198"/>
        <v>14.54</v>
      </c>
      <c r="AE348" s="7" t="str">
        <f t="shared" si="199"/>
        <v>NS</v>
      </c>
      <c r="AF348" s="48" t="str">
        <f t="shared" si="186"/>
        <v/>
      </c>
      <c r="AG348" s="48" t="str">
        <f t="shared" si="187"/>
        <v/>
      </c>
      <c r="AH348" s="48" t="str">
        <f t="shared" si="188"/>
        <v/>
      </c>
      <c r="AI348" s="48" t="str">
        <f t="shared" si="189"/>
        <v/>
      </c>
      <c r="AJ348" s="49" t="str">
        <f t="shared" si="190"/>
        <v/>
      </c>
      <c r="AK348" s="49" t="str">
        <f t="shared" si="191"/>
        <v/>
      </c>
      <c r="AL348" s="49" t="str">
        <f t="shared" si="192"/>
        <v/>
      </c>
      <c r="AM348" s="49" t="str">
        <f t="shared" si="193"/>
        <v/>
      </c>
    </row>
    <row r="349" spans="1:39" ht="13.5" thickBot="1" x14ac:dyDescent="0.25">
      <c r="A349" s="96">
        <v>41904</v>
      </c>
      <c r="B349" s="97" t="s">
        <v>21</v>
      </c>
      <c r="C349" s="97" t="s">
        <v>22</v>
      </c>
      <c r="D349" s="97">
        <v>850</v>
      </c>
      <c r="E349" s="97">
        <v>1.016</v>
      </c>
      <c r="F349" s="97">
        <v>15.6</v>
      </c>
      <c r="G349" s="97">
        <v>0</v>
      </c>
      <c r="H349" s="78">
        <f t="shared" si="164"/>
        <v>1</v>
      </c>
      <c r="I349" s="8">
        <f t="shared" si="194"/>
        <v>9</v>
      </c>
      <c r="J349" s="8">
        <f t="shared" si="195"/>
        <v>2014</v>
      </c>
      <c r="K349" s="79" t="str">
        <f t="shared" si="165"/>
        <v>Fall</v>
      </c>
      <c r="L349" s="3" t="str">
        <f t="shared" si="166"/>
        <v/>
      </c>
      <c r="M349" s="3" t="str">
        <f t="shared" si="167"/>
        <v/>
      </c>
      <c r="N349" s="3" t="str">
        <f t="shared" si="168"/>
        <v/>
      </c>
      <c r="O349" s="3" t="str">
        <f t="shared" si="169"/>
        <v/>
      </c>
      <c r="P349" s="4" t="str">
        <f t="shared" si="170"/>
        <v/>
      </c>
      <c r="Q349" s="4" t="str">
        <f t="shared" si="171"/>
        <v/>
      </c>
      <c r="R349" s="4" t="str">
        <f t="shared" si="172"/>
        <v/>
      </c>
      <c r="S349" s="4" t="str">
        <f t="shared" si="173"/>
        <v/>
      </c>
      <c r="T349" s="5" t="str">
        <f t="shared" si="174"/>
        <v/>
      </c>
      <c r="U349" s="5" t="str">
        <f t="shared" si="175"/>
        <v/>
      </c>
      <c r="V349" s="5" t="str">
        <f t="shared" si="176"/>
        <v/>
      </c>
      <c r="W349" s="5" t="str">
        <f t="shared" si="177"/>
        <v/>
      </c>
      <c r="X349" s="6" t="str">
        <f t="shared" si="178"/>
        <v/>
      </c>
      <c r="Y349" s="6" t="str">
        <f t="shared" si="179"/>
        <v/>
      </c>
      <c r="Z349" s="6" t="str">
        <f t="shared" si="180"/>
        <v/>
      </c>
      <c r="AA349" s="6" t="str">
        <f t="shared" si="181"/>
        <v/>
      </c>
      <c r="AB349" s="7">
        <f t="shared" si="196"/>
        <v>850</v>
      </c>
      <c r="AC349" s="7">
        <f t="shared" si="197"/>
        <v>1.016</v>
      </c>
      <c r="AD349" s="7">
        <f t="shared" si="198"/>
        <v>15.6</v>
      </c>
      <c r="AE349" s="7">
        <f t="shared" si="199"/>
        <v>0</v>
      </c>
      <c r="AF349" s="48" t="str">
        <f t="shared" si="186"/>
        <v/>
      </c>
      <c r="AG349" s="48" t="str">
        <f t="shared" si="187"/>
        <v/>
      </c>
      <c r="AH349" s="48" t="str">
        <f t="shared" si="188"/>
        <v/>
      </c>
      <c r="AI349" s="48" t="str">
        <f t="shared" si="189"/>
        <v/>
      </c>
      <c r="AJ349" s="49" t="str">
        <f t="shared" si="190"/>
        <v/>
      </c>
      <c r="AK349" s="49" t="str">
        <f t="shared" si="191"/>
        <v/>
      </c>
      <c r="AL349" s="49" t="str">
        <f t="shared" si="192"/>
        <v/>
      </c>
      <c r="AM349" s="49" t="str">
        <f t="shared" si="193"/>
        <v/>
      </c>
    </row>
    <row r="350" spans="1:39" ht="13.5" thickBot="1" x14ac:dyDescent="0.25">
      <c r="A350" s="96">
        <v>41835</v>
      </c>
      <c r="B350" s="97" t="s">
        <v>21</v>
      </c>
      <c r="C350" s="97" t="s">
        <v>22</v>
      </c>
      <c r="D350" s="97">
        <v>870</v>
      </c>
      <c r="E350" s="97">
        <v>8.64</v>
      </c>
      <c r="F350" s="97">
        <v>16.5</v>
      </c>
      <c r="G350" s="97" t="s">
        <v>24</v>
      </c>
      <c r="H350" s="78">
        <f t="shared" si="164"/>
        <v>1</v>
      </c>
      <c r="I350" s="8">
        <f t="shared" si="194"/>
        <v>7</v>
      </c>
      <c r="J350" s="8">
        <f t="shared" si="195"/>
        <v>2014</v>
      </c>
      <c r="K350" s="79" t="str">
        <f t="shared" si="165"/>
        <v>Summer</v>
      </c>
      <c r="L350" s="3" t="str">
        <f t="shared" si="166"/>
        <v/>
      </c>
      <c r="M350" s="3" t="str">
        <f t="shared" si="167"/>
        <v/>
      </c>
      <c r="N350" s="3" t="str">
        <f t="shared" si="168"/>
        <v/>
      </c>
      <c r="O350" s="3" t="str">
        <f t="shared" si="169"/>
        <v/>
      </c>
      <c r="P350" s="4" t="str">
        <f t="shared" si="170"/>
        <v/>
      </c>
      <c r="Q350" s="4" t="str">
        <f t="shared" si="171"/>
        <v/>
      </c>
      <c r="R350" s="4" t="str">
        <f t="shared" si="172"/>
        <v/>
      </c>
      <c r="S350" s="4" t="str">
        <f t="shared" si="173"/>
        <v/>
      </c>
      <c r="T350" s="5" t="str">
        <f t="shared" si="174"/>
        <v/>
      </c>
      <c r="U350" s="5" t="str">
        <f t="shared" si="175"/>
        <v/>
      </c>
      <c r="V350" s="5" t="str">
        <f t="shared" si="176"/>
        <v/>
      </c>
      <c r="W350" s="5" t="str">
        <f t="shared" si="177"/>
        <v/>
      </c>
      <c r="X350" s="6" t="str">
        <f t="shared" si="178"/>
        <v/>
      </c>
      <c r="Y350" s="6" t="str">
        <f t="shared" si="179"/>
        <v/>
      </c>
      <c r="Z350" s="6" t="str">
        <f t="shared" si="180"/>
        <v/>
      </c>
      <c r="AA350" s="6" t="str">
        <f t="shared" si="181"/>
        <v/>
      </c>
      <c r="AB350" s="7">
        <f t="shared" si="196"/>
        <v>870</v>
      </c>
      <c r="AC350" s="7">
        <f t="shared" si="197"/>
        <v>8.64</v>
      </c>
      <c r="AD350" s="7">
        <f t="shared" si="198"/>
        <v>16.5</v>
      </c>
      <c r="AE350" s="7" t="str">
        <f t="shared" si="199"/>
        <v>NS</v>
      </c>
      <c r="AF350" s="48" t="str">
        <f t="shared" si="186"/>
        <v/>
      </c>
      <c r="AG350" s="48" t="str">
        <f t="shared" si="187"/>
        <v/>
      </c>
      <c r="AH350" s="48" t="str">
        <f t="shared" si="188"/>
        <v/>
      </c>
      <c r="AI350" s="48" t="str">
        <f t="shared" si="189"/>
        <v/>
      </c>
      <c r="AJ350" s="49" t="str">
        <f t="shared" si="190"/>
        <v/>
      </c>
      <c r="AK350" s="49" t="str">
        <f t="shared" si="191"/>
        <v/>
      </c>
      <c r="AL350" s="49" t="str">
        <f t="shared" si="192"/>
        <v/>
      </c>
      <c r="AM350" s="49" t="str">
        <f t="shared" si="193"/>
        <v/>
      </c>
    </row>
    <row r="351" spans="1:39" ht="13.5" thickBot="1" x14ac:dyDescent="0.25">
      <c r="A351" s="96">
        <v>41756</v>
      </c>
      <c r="B351" s="97" t="s">
        <v>21</v>
      </c>
      <c r="C351" s="97" t="s">
        <v>22</v>
      </c>
      <c r="D351" s="97">
        <v>810</v>
      </c>
      <c r="E351" s="97">
        <v>11.87</v>
      </c>
      <c r="F351" s="97">
        <v>6</v>
      </c>
      <c r="G351" s="97" t="s">
        <v>77</v>
      </c>
      <c r="H351" s="78">
        <f t="shared" si="164"/>
        <v>1</v>
      </c>
      <c r="I351" s="8">
        <f t="shared" si="194"/>
        <v>4</v>
      </c>
      <c r="J351" s="8">
        <f t="shared" si="195"/>
        <v>2014</v>
      </c>
      <c r="K351" s="79" t="str">
        <f t="shared" si="165"/>
        <v>Spring</v>
      </c>
      <c r="L351" s="3" t="str">
        <f t="shared" si="166"/>
        <v/>
      </c>
      <c r="M351" s="3" t="str">
        <f t="shared" si="167"/>
        <v/>
      </c>
      <c r="N351" s="3" t="str">
        <f t="shared" si="168"/>
        <v/>
      </c>
      <c r="O351" s="3" t="str">
        <f t="shared" si="169"/>
        <v/>
      </c>
      <c r="P351" s="4" t="str">
        <f t="shared" si="170"/>
        <v/>
      </c>
      <c r="Q351" s="4" t="str">
        <f t="shared" si="171"/>
        <v/>
      </c>
      <c r="R351" s="4" t="str">
        <f t="shared" si="172"/>
        <v/>
      </c>
      <c r="S351" s="4" t="str">
        <f t="shared" si="173"/>
        <v/>
      </c>
      <c r="T351" s="5" t="str">
        <f t="shared" si="174"/>
        <v/>
      </c>
      <c r="U351" s="5" t="str">
        <f t="shared" si="175"/>
        <v/>
      </c>
      <c r="V351" s="5" t="str">
        <f t="shared" si="176"/>
        <v/>
      </c>
      <c r="W351" s="5" t="str">
        <f t="shared" si="177"/>
        <v/>
      </c>
      <c r="X351" s="6" t="str">
        <f t="shared" si="178"/>
        <v/>
      </c>
      <c r="Y351" s="6" t="str">
        <f t="shared" si="179"/>
        <v/>
      </c>
      <c r="Z351" s="6" t="str">
        <f t="shared" si="180"/>
        <v/>
      </c>
      <c r="AA351" s="6" t="str">
        <f t="shared" si="181"/>
        <v/>
      </c>
      <c r="AB351" s="7">
        <f t="shared" si="196"/>
        <v>810</v>
      </c>
      <c r="AC351" s="7">
        <f t="shared" si="197"/>
        <v>11.87</v>
      </c>
      <c r="AD351" s="7">
        <f t="shared" si="198"/>
        <v>6</v>
      </c>
      <c r="AE351" s="7" t="str">
        <f t="shared" si="199"/>
        <v>AD</v>
      </c>
      <c r="AF351" s="48" t="str">
        <f t="shared" si="186"/>
        <v/>
      </c>
      <c r="AG351" s="48" t="str">
        <f t="shared" si="187"/>
        <v/>
      </c>
      <c r="AH351" s="48" t="str">
        <f t="shared" si="188"/>
        <v/>
      </c>
      <c r="AI351" s="48" t="str">
        <f t="shared" si="189"/>
        <v/>
      </c>
      <c r="AJ351" s="49" t="str">
        <f t="shared" si="190"/>
        <v/>
      </c>
      <c r="AK351" s="49" t="str">
        <f t="shared" si="191"/>
        <v/>
      </c>
      <c r="AL351" s="49" t="str">
        <f t="shared" si="192"/>
        <v/>
      </c>
      <c r="AM351" s="49" t="str">
        <f t="shared" si="193"/>
        <v/>
      </c>
    </row>
    <row r="352" spans="1:39" ht="13.5" thickBot="1" x14ac:dyDescent="0.25">
      <c r="A352" s="96">
        <v>41539</v>
      </c>
      <c r="B352" s="97" t="s">
        <v>21</v>
      </c>
      <c r="C352" s="97" t="s">
        <v>22</v>
      </c>
      <c r="D352" s="97">
        <v>902</v>
      </c>
      <c r="E352" s="97">
        <v>3.05</v>
      </c>
      <c r="F352" s="97">
        <v>13</v>
      </c>
      <c r="G352" s="97" t="s">
        <v>3</v>
      </c>
      <c r="H352" s="78">
        <f t="shared" si="164"/>
        <v>1</v>
      </c>
      <c r="I352" s="8">
        <f t="shared" si="194"/>
        <v>9</v>
      </c>
      <c r="J352" s="8">
        <f t="shared" si="195"/>
        <v>2013</v>
      </c>
      <c r="K352" s="79" t="str">
        <f t="shared" si="165"/>
        <v>Fall</v>
      </c>
      <c r="L352" s="3" t="str">
        <f t="shared" si="166"/>
        <v/>
      </c>
      <c r="M352" s="3" t="str">
        <f t="shared" si="167"/>
        <v/>
      </c>
      <c r="N352" s="3" t="str">
        <f t="shared" si="168"/>
        <v/>
      </c>
      <c r="O352" s="3" t="str">
        <f t="shared" si="169"/>
        <v/>
      </c>
      <c r="P352" s="4" t="str">
        <f t="shared" si="170"/>
        <v/>
      </c>
      <c r="Q352" s="4" t="str">
        <f t="shared" si="171"/>
        <v/>
      </c>
      <c r="R352" s="4" t="str">
        <f t="shared" si="172"/>
        <v/>
      </c>
      <c r="S352" s="4" t="str">
        <f t="shared" si="173"/>
        <v/>
      </c>
      <c r="T352" s="5" t="str">
        <f t="shared" si="174"/>
        <v/>
      </c>
      <c r="U352" s="5" t="str">
        <f t="shared" si="175"/>
        <v/>
      </c>
      <c r="V352" s="5" t="str">
        <f t="shared" si="176"/>
        <v/>
      </c>
      <c r="W352" s="5" t="str">
        <f t="shared" si="177"/>
        <v/>
      </c>
      <c r="X352" s="6" t="str">
        <f t="shared" si="178"/>
        <v/>
      </c>
      <c r="Y352" s="6" t="str">
        <f t="shared" si="179"/>
        <v/>
      </c>
      <c r="Z352" s="6" t="str">
        <f t="shared" si="180"/>
        <v/>
      </c>
      <c r="AA352" s="6" t="str">
        <f t="shared" si="181"/>
        <v/>
      </c>
      <c r="AB352" s="7">
        <f t="shared" si="196"/>
        <v>902</v>
      </c>
      <c r="AC352" s="7">
        <f t="shared" si="197"/>
        <v>3.05</v>
      </c>
      <c r="AD352" s="7">
        <f t="shared" si="198"/>
        <v>13</v>
      </c>
      <c r="AE352" s="7" t="str">
        <f t="shared" si="199"/>
        <v>ns</v>
      </c>
      <c r="AF352" s="48" t="str">
        <f t="shared" si="186"/>
        <v/>
      </c>
      <c r="AG352" s="48" t="str">
        <f t="shared" si="187"/>
        <v/>
      </c>
      <c r="AH352" s="48" t="str">
        <f t="shared" si="188"/>
        <v/>
      </c>
      <c r="AI352" s="48" t="str">
        <f t="shared" si="189"/>
        <v/>
      </c>
      <c r="AJ352" s="49" t="str">
        <f t="shared" si="190"/>
        <v/>
      </c>
      <c r="AK352" s="49" t="str">
        <f t="shared" si="191"/>
        <v/>
      </c>
      <c r="AL352" s="49" t="str">
        <f t="shared" si="192"/>
        <v/>
      </c>
      <c r="AM352" s="49" t="str">
        <f t="shared" si="193"/>
        <v/>
      </c>
    </row>
    <row r="353" spans="1:39" ht="13.5" thickBot="1" x14ac:dyDescent="0.25">
      <c r="A353" s="96">
        <v>41398</v>
      </c>
      <c r="B353" s="97" t="s">
        <v>21</v>
      </c>
      <c r="C353" s="97" t="s">
        <v>22</v>
      </c>
      <c r="D353" s="97">
        <v>730</v>
      </c>
      <c r="E353" s="97">
        <v>3.05</v>
      </c>
      <c r="F353" s="97">
        <v>8</v>
      </c>
      <c r="G353" s="97" t="s">
        <v>3</v>
      </c>
      <c r="H353" s="78">
        <f t="shared" si="164"/>
        <v>1</v>
      </c>
      <c r="I353" s="8">
        <f t="shared" si="194"/>
        <v>5</v>
      </c>
      <c r="J353" s="8">
        <f t="shared" si="195"/>
        <v>2013</v>
      </c>
      <c r="K353" s="79" t="str">
        <f t="shared" si="165"/>
        <v>Spring</v>
      </c>
      <c r="L353" s="3" t="str">
        <f t="shared" si="166"/>
        <v/>
      </c>
      <c r="M353" s="3" t="str">
        <f t="shared" si="167"/>
        <v/>
      </c>
      <c r="N353" s="3" t="str">
        <f t="shared" si="168"/>
        <v/>
      </c>
      <c r="O353" s="3" t="str">
        <f t="shared" si="169"/>
        <v/>
      </c>
      <c r="P353" s="4" t="str">
        <f t="shared" si="170"/>
        <v/>
      </c>
      <c r="Q353" s="4" t="str">
        <f t="shared" si="171"/>
        <v/>
      </c>
      <c r="R353" s="4" t="str">
        <f t="shared" si="172"/>
        <v/>
      </c>
      <c r="S353" s="4" t="str">
        <f t="shared" si="173"/>
        <v/>
      </c>
      <c r="T353" s="5" t="str">
        <f t="shared" si="174"/>
        <v/>
      </c>
      <c r="U353" s="5" t="str">
        <f t="shared" si="175"/>
        <v/>
      </c>
      <c r="V353" s="5" t="str">
        <f t="shared" si="176"/>
        <v/>
      </c>
      <c r="W353" s="5" t="str">
        <f t="shared" si="177"/>
        <v/>
      </c>
      <c r="X353" s="6" t="str">
        <f t="shared" si="178"/>
        <v/>
      </c>
      <c r="Y353" s="6" t="str">
        <f t="shared" si="179"/>
        <v/>
      </c>
      <c r="Z353" s="6" t="str">
        <f t="shared" si="180"/>
        <v/>
      </c>
      <c r="AA353" s="6" t="str">
        <f t="shared" si="181"/>
        <v/>
      </c>
      <c r="AB353" s="7">
        <f t="shared" si="196"/>
        <v>730</v>
      </c>
      <c r="AC353" s="7">
        <f t="shared" si="197"/>
        <v>3.05</v>
      </c>
      <c r="AD353" s="7">
        <f t="shared" si="198"/>
        <v>8</v>
      </c>
      <c r="AE353" s="7" t="str">
        <f t="shared" si="199"/>
        <v>ns</v>
      </c>
      <c r="AF353" s="48" t="str">
        <f t="shared" si="186"/>
        <v/>
      </c>
      <c r="AG353" s="48" t="str">
        <f t="shared" si="187"/>
        <v/>
      </c>
      <c r="AH353" s="48" t="str">
        <f t="shared" si="188"/>
        <v/>
      </c>
      <c r="AI353" s="48" t="str">
        <f t="shared" si="189"/>
        <v/>
      </c>
      <c r="AJ353" s="49" t="str">
        <f t="shared" si="190"/>
        <v/>
      </c>
      <c r="AK353" s="49" t="str">
        <f t="shared" si="191"/>
        <v/>
      </c>
      <c r="AL353" s="49" t="str">
        <f t="shared" si="192"/>
        <v/>
      </c>
      <c r="AM353" s="49" t="str">
        <f t="shared" si="193"/>
        <v/>
      </c>
    </row>
    <row r="354" spans="1:39" ht="13.5" thickBot="1" x14ac:dyDescent="0.25">
      <c r="A354" s="96">
        <v>41182</v>
      </c>
      <c r="B354" s="97" t="s">
        <v>21</v>
      </c>
      <c r="C354" s="97" t="s">
        <v>22</v>
      </c>
      <c r="D354" s="97">
        <v>1447.5</v>
      </c>
      <c r="E354" s="97" t="s">
        <v>3</v>
      </c>
      <c r="F354" s="97">
        <v>12</v>
      </c>
      <c r="G354" s="97" t="s">
        <v>3</v>
      </c>
      <c r="H354" s="78">
        <f t="shared" si="164"/>
        <v>1</v>
      </c>
      <c r="I354" s="8">
        <f t="shared" si="194"/>
        <v>9</v>
      </c>
      <c r="J354" s="8">
        <f t="shared" si="195"/>
        <v>2012</v>
      </c>
      <c r="K354" s="79" t="str">
        <f t="shared" si="165"/>
        <v>Fall</v>
      </c>
      <c r="L354" s="3" t="str">
        <f t="shared" si="166"/>
        <v/>
      </c>
      <c r="M354" s="3" t="str">
        <f t="shared" si="167"/>
        <v/>
      </c>
      <c r="N354" s="3" t="str">
        <f t="shared" si="168"/>
        <v/>
      </c>
      <c r="O354" s="3" t="str">
        <f t="shared" si="169"/>
        <v/>
      </c>
      <c r="P354" s="4" t="str">
        <f t="shared" si="170"/>
        <v/>
      </c>
      <c r="Q354" s="4" t="str">
        <f t="shared" si="171"/>
        <v/>
      </c>
      <c r="R354" s="4" t="str">
        <f t="shared" si="172"/>
        <v/>
      </c>
      <c r="S354" s="4" t="str">
        <f t="shared" si="173"/>
        <v/>
      </c>
      <c r="T354" s="5" t="str">
        <f t="shared" si="174"/>
        <v/>
      </c>
      <c r="U354" s="5" t="str">
        <f t="shared" si="175"/>
        <v/>
      </c>
      <c r="V354" s="5" t="str">
        <f t="shared" si="176"/>
        <v/>
      </c>
      <c r="W354" s="5" t="str">
        <f t="shared" si="177"/>
        <v/>
      </c>
      <c r="X354" s="6" t="str">
        <f t="shared" si="178"/>
        <v/>
      </c>
      <c r="Y354" s="6" t="str">
        <f t="shared" si="179"/>
        <v/>
      </c>
      <c r="Z354" s="6" t="str">
        <f t="shared" si="180"/>
        <v/>
      </c>
      <c r="AA354" s="6" t="str">
        <f t="shared" si="181"/>
        <v/>
      </c>
      <c r="AB354" s="7">
        <f t="shared" si="196"/>
        <v>1447.5</v>
      </c>
      <c r="AC354" s="7" t="str">
        <f t="shared" si="197"/>
        <v>ns</v>
      </c>
      <c r="AD354" s="7">
        <f t="shared" si="198"/>
        <v>12</v>
      </c>
      <c r="AE354" s="7" t="str">
        <f t="shared" si="199"/>
        <v>ns</v>
      </c>
      <c r="AF354" s="48" t="str">
        <f t="shared" si="186"/>
        <v/>
      </c>
      <c r="AG354" s="48" t="str">
        <f t="shared" si="187"/>
        <v/>
      </c>
      <c r="AH354" s="48" t="str">
        <f t="shared" si="188"/>
        <v/>
      </c>
      <c r="AI354" s="48" t="str">
        <f t="shared" si="189"/>
        <v/>
      </c>
      <c r="AJ354" s="49" t="str">
        <f t="shared" si="190"/>
        <v/>
      </c>
      <c r="AK354" s="49" t="str">
        <f t="shared" si="191"/>
        <v/>
      </c>
      <c r="AL354" s="49" t="str">
        <f t="shared" si="192"/>
        <v/>
      </c>
      <c r="AM354" s="49" t="str">
        <f t="shared" si="193"/>
        <v/>
      </c>
    </row>
    <row r="355" spans="1:39" ht="13.5" thickBot="1" x14ac:dyDescent="0.25">
      <c r="A355" s="96">
        <v>41182</v>
      </c>
      <c r="B355" s="97" t="s">
        <v>21</v>
      </c>
      <c r="C355" s="97" t="s">
        <v>22</v>
      </c>
      <c r="D355" s="97">
        <v>1448</v>
      </c>
      <c r="E355" s="97">
        <v>3.875</v>
      </c>
      <c r="F355" s="97">
        <v>12.04</v>
      </c>
      <c r="G355" s="97">
        <v>0</v>
      </c>
      <c r="H355" s="78">
        <f t="shared" si="164"/>
        <v>1</v>
      </c>
      <c r="I355" s="8">
        <f t="shared" si="194"/>
        <v>9</v>
      </c>
      <c r="J355" s="8">
        <f t="shared" si="195"/>
        <v>2012</v>
      </c>
      <c r="K355" s="79" t="str">
        <f t="shared" si="165"/>
        <v>Fall</v>
      </c>
      <c r="L355" s="3" t="str">
        <f t="shared" si="166"/>
        <v/>
      </c>
      <c r="M355" s="3" t="str">
        <f t="shared" si="167"/>
        <v/>
      </c>
      <c r="N355" s="3" t="str">
        <f t="shared" si="168"/>
        <v/>
      </c>
      <c r="O355" s="3" t="str">
        <f t="shared" si="169"/>
        <v/>
      </c>
      <c r="P355" s="4" t="str">
        <f t="shared" si="170"/>
        <v/>
      </c>
      <c r="Q355" s="4" t="str">
        <f t="shared" si="171"/>
        <v/>
      </c>
      <c r="R355" s="4" t="str">
        <f t="shared" si="172"/>
        <v/>
      </c>
      <c r="S355" s="4" t="str">
        <f t="shared" si="173"/>
        <v/>
      </c>
      <c r="T355" s="5" t="str">
        <f t="shared" si="174"/>
        <v/>
      </c>
      <c r="U355" s="5" t="str">
        <f t="shared" si="175"/>
        <v/>
      </c>
      <c r="V355" s="5" t="str">
        <f t="shared" si="176"/>
        <v/>
      </c>
      <c r="W355" s="5" t="str">
        <f t="shared" si="177"/>
        <v/>
      </c>
      <c r="X355" s="6" t="str">
        <f t="shared" si="178"/>
        <v/>
      </c>
      <c r="Y355" s="6" t="str">
        <f t="shared" si="179"/>
        <v/>
      </c>
      <c r="Z355" s="6" t="str">
        <f t="shared" si="180"/>
        <v/>
      </c>
      <c r="AA355" s="6" t="str">
        <f t="shared" si="181"/>
        <v/>
      </c>
      <c r="AB355" s="7">
        <f t="shared" si="196"/>
        <v>1448</v>
      </c>
      <c r="AC355" s="7">
        <f t="shared" si="197"/>
        <v>3.875</v>
      </c>
      <c r="AD355" s="7">
        <f t="shared" si="198"/>
        <v>12.04</v>
      </c>
      <c r="AE355" s="7">
        <f t="shared" si="199"/>
        <v>0</v>
      </c>
      <c r="AF355" s="48" t="str">
        <f t="shared" si="186"/>
        <v/>
      </c>
      <c r="AG355" s="48" t="str">
        <f t="shared" si="187"/>
        <v/>
      </c>
      <c r="AH355" s="48" t="str">
        <f t="shared" si="188"/>
        <v/>
      </c>
      <c r="AI355" s="48" t="str">
        <f t="shared" si="189"/>
        <v/>
      </c>
      <c r="AJ355" s="49" t="str">
        <f t="shared" si="190"/>
        <v/>
      </c>
      <c r="AK355" s="49" t="str">
        <f t="shared" si="191"/>
        <v/>
      </c>
      <c r="AL355" s="49" t="str">
        <f t="shared" si="192"/>
        <v/>
      </c>
      <c r="AM355" s="49" t="str">
        <f t="shared" si="193"/>
        <v/>
      </c>
    </row>
    <row r="356" spans="1:39" ht="13.5" thickBot="1" x14ac:dyDescent="0.25">
      <c r="A356" s="96">
        <v>41120</v>
      </c>
      <c r="B356" s="97" t="s">
        <v>21</v>
      </c>
      <c r="C356" s="97" t="s">
        <v>22</v>
      </c>
      <c r="D356" s="97">
        <v>1078</v>
      </c>
      <c r="E356" s="97" t="s">
        <v>77</v>
      </c>
      <c r="F356" s="97">
        <v>24.5</v>
      </c>
      <c r="G356" s="97" t="s">
        <v>3</v>
      </c>
      <c r="H356" s="78">
        <f t="shared" si="164"/>
        <v>1</v>
      </c>
      <c r="I356" s="8">
        <f t="shared" si="194"/>
        <v>7</v>
      </c>
      <c r="J356" s="8">
        <f t="shared" si="195"/>
        <v>2012</v>
      </c>
      <c r="K356" s="79" t="str">
        <f t="shared" si="165"/>
        <v>Summer</v>
      </c>
      <c r="L356" s="3" t="str">
        <f t="shared" si="166"/>
        <v/>
      </c>
      <c r="M356" s="3" t="str">
        <f t="shared" si="167"/>
        <v/>
      </c>
      <c r="N356" s="3" t="str">
        <f t="shared" si="168"/>
        <v/>
      </c>
      <c r="O356" s="3" t="str">
        <f t="shared" si="169"/>
        <v/>
      </c>
      <c r="P356" s="4" t="str">
        <f t="shared" si="170"/>
        <v/>
      </c>
      <c r="Q356" s="4" t="str">
        <f t="shared" si="171"/>
        <v/>
      </c>
      <c r="R356" s="4" t="str">
        <f t="shared" si="172"/>
        <v/>
      </c>
      <c r="S356" s="4" t="str">
        <f t="shared" si="173"/>
        <v/>
      </c>
      <c r="T356" s="5" t="str">
        <f t="shared" si="174"/>
        <v/>
      </c>
      <c r="U356" s="5" t="str">
        <f t="shared" si="175"/>
        <v/>
      </c>
      <c r="V356" s="5" t="str">
        <f t="shared" si="176"/>
        <v/>
      </c>
      <c r="W356" s="5" t="str">
        <f t="shared" si="177"/>
        <v/>
      </c>
      <c r="X356" s="6" t="str">
        <f t="shared" si="178"/>
        <v/>
      </c>
      <c r="Y356" s="6" t="str">
        <f t="shared" si="179"/>
        <v/>
      </c>
      <c r="Z356" s="6" t="str">
        <f t="shared" si="180"/>
        <v/>
      </c>
      <c r="AA356" s="6" t="str">
        <f t="shared" si="181"/>
        <v/>
      </c>
      <c r="AB356" s="7">
        <f t="shared" si="196"/>
        <v>1078</v>
      </c>
      <c r="AC356" s="7" t="str">
        <f t="shared" si="197"/>
        <v>AD</v>
      </c>
      <c r="AD356" s="7">
        <f t="shared" si="198"/>
        <v>24.5</v>
      </c>
      <c r="AE356" s="7" t="str">
        <f t="shared" si="199"/>
        <v>ns</v>
      </c>
      <c r="AF356" s="48" t="str">
        <f t="shared" si="186"/>
        <v/>
      </c>
      <c r="AG356" s="48" t="str">
        <f t="shared" si="187"/>
        <v/>
      </c>
      <c r="AH356" s="48" t="str">
        <f t="shared" si="188"/>
        <v/>
      </c>
      <c r="AI356" s="48" t="str">
        <f t="shared" si="189"/>
        <v/>
      </c>
      <c r="AJ356" s="49" t="str">
        <f t="shared" si="190"/>
        <v/>
      </c>
      <c r="AK356" s="49" t="str">
        <f t="shared" si="191"/>
        <v/>
      </c>
      <c r="AL356" s="49" t="str">
        <f t="shared" si="192"/>
        <v/>
      </c>
      <c r="AM356" s="49" t="str">
        <f t="shared" si="193"/>
        <v/>
      </c>
    </row>
    <row r="357" spans="1:39" ht="13.5" thickBot="1" x14ac:dyDescent="0.25">
      <c r="A357" s="96">
        <v>41034</v>
      </c>
      <c r="B357" s="97" t="s">
        <v>21</v>
      </c>
      <c r="C357" s="97" t="s">
        <v>22</v>
      </c>
      <c r="D357" s="97">
        <v>760</v>
      </c>
      <c r="E357" s="97">
        <v>11.78</v>
      </c>
      <c r="F357" s="97">
        <v>13.6</v>
      </c>
      <c r="G357" s="97" t="s">
        <v>77</v>
      </c>
      <c r="H357" s="78">
        <f t="shared" si="164"/>
        <v>1</v>
      </c>
      <c r="I357" s="8">
        <f t="shared" si="194"/>
        <v>5</v>
      </c>
      <c r="J357" s="8">
        <f t="shared" si="195"/>
        <v>2012</v>
      </c>
      <c r="K357" s="79" t="str">
        <f t="shared" si="165"/>
        <v>Spring</v>
      </c>
      <c r="L357" s="3" t="str">
        <f t="shared" si="166"/>
        <v/>
      </c>
      <c r="M357" s="3" t="str">
        <f t="shared" si="167"/>
        <v/>
      </c>
      <c r="N357" s="3" t="str">
        <f t="shared" si="168"/>
        <v/>
      </c>
      <c r="O357" s="3" t="str">
        <f t="shared" si="169"/>
        <v/>
      </c>
      <c r="P357" s="4" t="str">
        <f t="shared" si="170"/>
        <v/>
      </c>
      <c r="Q357" s="4" t="str">
        <f t="shared" si="171"/>
        <v/>
      </c>
      <c r="R357" s="4" t="str">
        <f t="shared" si="172"/>
        <v/>
      </c>
      <c r="S357" s="4" t="str">
        <f t="shared" si="173"/>
        <v/>
      </c>
      <c r="T357" s="5" t="str">
        <f t="shared" si="174"/>
        <v/>
      </c>
      <c r="U357" s="5" t="str">
        <f t="shared" si="175"/>
        <v/>
      </c>
      <c r="V357" s="5" t="str">
        <f t="shared" si="176"/>
        <v/>
      </c>
      <c r="W357" s="5" t="str">
        <f t="shared" si="177"/>
        <v/>
      </c>
      <c r="X357" s="6" t="str">
        <f t="shared" si="178"/>
        <v/>
      </c>
      <c r="Y357" s="6" t="str">
        <f t="shared" si="179"/>
        <v/>
      </c>
      <c r="Z357" s="6" t="str">
        <f t="shared" si="180"/>
        <v/>
      </c>
      <c r="AA357" s="6" t="str">
        <f t="shared" si="181"/>
        <v/>
      </c>
      <c r="AB357" s="7">
        <f t="shared" si="196"/>
        <v>760</v>
      </c>
      <c r="AC357" s="7">
        <f t="shared" si="197"/>
        <v>11.78</v>
      </c>
      <c r="AD357" s="7">
        <f t="shared" si="198"/>
        <v>13.6</v>
      </c>
      <c r="AE357" s="7" t="str">
        <f t="shared" si="199"/>
        <v>AD</v>
      </c>
      <c r="AF357" s="48" t="str">
        <f t="shared" si="186"/>
        <v/>
      </c>
      <c r="AG357" s="48" t="str">
        <f t="shared" si="187"/>
        <v/>
      </c>
      <c r="AH357" s="48" t="str">
        <f t="shared" si="188"/>
        <v/>
      </c>
      <c r="AI357" s="48" t="str">
        <f t="shared" si="189"/>
        <v/>
      </c>
      <c r="AJ357" s="49" t="str">
        <f t="shared" si="190"/>
        <v/>
      </c>
      <c r="AK357" s="49" t="str">
        <f t="shared" si="191"/>
        <v/>
      </c>
      <c r="AL357" s="49" t="str">
        <f t="shared" si="192"/>
        <v/>
      </c>
      <c r="AM357" s="49" t="str">
        <f t="shared" si="193"/>
        <v/>
      </c>
    </row>
    <row r="358" spans="1:39" ht="13.5" thickBot="1" x14ac:dyDescent="0.25">
      <c r="A358" s="96">
        <v>40811</v>
      </c>
      <c r="B358" s="97" t="s">
        <v>21</v>
      </c>
      <c r="C358" s="97" t="s">
        <v>22</v>
      </c>
      <c r="D358" s="97">
        <v>1334</v>
      </c>
      <c r="E358" s="97">
        <v>7.28</v>
      </c>
      <c r="F358" s="97">
        <v>13.2</v>
      </c>
      <c r="G358" s="97" t="s">
        <v>3</v>
      </c>
      <c r="H358" s="78">
        <f t="shared" si="164"/>
        <v>1</v>
      </c>
      <c r="I358" s="8">
        <f t="shared" si="194"/>
        <v>9</v>
      </c>
      <c r="J358" s="8">
        <f t="shared" si="195"/>
        <v>2011</v>
      </c>
      <c r="K358" s="79" t="str">
        <f t="shared" si="165"/>
        <v>Fall</v>
      </c>
      <c r="L358" s="3" t="str">
        <f t="shared" si="166"/>
        <v/>
      </c>
      <c r="M358" s="3" t="str">
        <f t="shared" si="167"/>
        <v/>
      </c>
      <c r="N358" s="3" t="str">
        <f t="shared" si="168"/>
        <v/>
      </c>
      <c r="O358" s="3" t="str">
        <f t="shared" si="169"/>
        <v/>
      </c>
      <c r="P358" s="4" t="str">
        <f t="shared" si="170"/>
        <v/>
      </c>
      <c r="Q358" s="4" t="str">
        <f t="shared" si="171"/>
        <v/>
      </c>
      <c r="R358" s="4" t="str">
        <f t="shared" si="172"/>
        <v/>
      </c>
      <c r="S358" s="4" t="str">
        <f t="shared" si="173"/>
        <v/>
      </c>
      <c r="T358" s="5" t="str">
        <f t="shared" si="174"/>
        <v/>
      </c>
      <c r="U358" s="5" t="str">
        <f t="shared" si="175"/>
        <v/>
      </c>
      <c r="V358" s="5" t="str">
        <f t="shared" si="176"/>
        <v/>
      </c>
      <c r="W358" s="5" t="str">
        <f t="shared" si="177"/>
        <v/>
      </c>
      <c r="X358" s="6" t="str">
        <f t="shared" si="178"/>
        <v/>
      </c>
      <c r="Y358" s="6" t="str">
        <f t="shared" si="179"/>
        <v/>
      </c>
      <c r="Z358" s="6" t="str">
        <f t="shared" si="180"/>
        <v/>
      </c>
      <c r="AA358" s="6" t="str">
        <f t="shared" si="181"/>
        <v/>
      </c>
      <c r="AB358" s="7">
        <f t="shared" si="196"/>
        <v>1334</v>
      </c>
      <c r="AC358" s="7">
        <f t="shared" si="197"/>
        <v>7.28</v>
      </c>
      <c r="AD358" s="7">
        <f t="shared" si="198"/>
        <v>13.2</v>
      </c>
      <c r="AE358" s="7" t="str">
        <f t="shared" si="199"/>
        <v>ns</v>
      </c>
      <c r="AF358" s="48" t="str">
        <f t="shared" si="186"/>
        <v/>
      </c>
      <c r="AG358" s="48" t="str">
        <f t="shared" si="187"/>
        <v/>
      </c>
      <c r="AH358" s="48" t="str">
        <f t="shared" si="188"/>
        <v/>
      </c>
      <c r="AI358" s="48" t="str">
        <f t="shared" si="189"/>
        <v/>
      </c>
      <c r="AJ358" s="49" t="str">
        <f t="shared" si="190"/>
        <v/>
      </c>
      <c r="AK358" s="49" t="str">
        <f t="shared" si="191"/>
        <v/>
      </c>
      <c r="AL358" s="49" t="str">
        <f t="shared" si="192"/>
        <v/>
      </c>
      <c r="AM358" s="49" t="str">
        <f t="shared" si="193"/>
        <v/>
      </c>
    </row>
    <row r="359" spans="1:39" ht="13.5" thickBot="1" x14ac:dyDescent="0.25">
      <c r="A359" s="96">
        <v>40758</v>
      </c>
      <c r="B359" s="97" t="s">
        <v>21</v>
      </c>
      <c r="C359" s="97" t="s">
        <v>22</v>
      </c>
      <c r="D359" s="97">
        <v>874</v>
      </c>
      <c r="E359" s="97" t="s">
        <v>3</v>
      </c>
      <c r="F359" s="97" t="s">
        <v>3</v>
      </c>
      <c r="G359" s="97" t="s">
        <v>3</v>
      </c>
      <c r="H359" s="78">
        <f t="shared" ref="H359:H390" si="200">IF(A360="","",VLOOKUP(B360,$BU$6:$BV$20,2,FALSE))</f>
        <v>1</v>
      </c>
      <c r="I359" s="8">
        <f t="shared" si="194"/>
        <v>8</v>
      </c>
      <c r="J359" s="8">
        <f t="shared" si="195"/>
        <v>2011</v>
      </c>
      <c r="K359" s="79" t="str">
        <f t="shared" si="165"/>
        <v>Summer</v>
      </c>
      <c r="L359" s="3" t="str">
        <f t="shared" ref="L359:L390" si="201">IF($C360="Apple Creek",IF(LEFT($D360,1)="&lt;",VALUE(MID($D360,2,4)),IF(LEFT($D360,1)="&gt;",VALUE(MID($D360,2,4)),$D360)),"")</f>
        <v/>
      </c>
      <c r="M359" s="3" t="str">
        <f t="shared" ref="M359:M390" si="202">IF($C360="Apple Creek",IF(LEFT($E360,1)="&lt;",VALUE(MID($E360,2,4)),IF(LEFT($E360,1)="&gt;",VALUE(MID($E360,2,4)),$E360)),"")</f>
        <v/>
      </c>
      <c r="N359" s="3" t="str">
        <f t="shared" ref="N359:N390" si="203">IF($C360="Apple Creek",IF(LEFT($F360,1)="&lt;",VALUE(MID($F360,2,4)),IF(LEFT($F360,1)="&gt;",VALUE(MID($F360,2,4)),$F360)),"")</f>
        <v/>
      </c>
      <c r="O359" s="3" t="str">
        <f t="shared" ref="O359:O390" si="204">IF($C360="Apple Creek",IF(LEFT($G360,1)="&lt;",VALUE(MID($G360,2,4)),IF(LEFT($G360,1)="&gt;",VALUE(MID($G360,2,4)),$G360)),"")</f>
        <v/>
      </c>
      <c r="P359" s="4" t="str">
        <f t="shared" ref="P359:P390" si="205">IF($C360="Ashwaubenon Creek",IF(LEFT($D360,1)="&lt;",VALUE(MID($D360,2,4)),IF(LEFT($D360,1)="&gt;",VALUE(MID($D360,2,4)),$D360)),"")</f>
        <v/>
      </c>
      <c r="Q359" s="4" t="str">
        <f t="shared" ref="Q359:Q390" si="206">IF($C360="Ashwaubenon Creek",IF(LEFT($E360,1)="&lt;",VALUE(MID($E360,2,4)),IF(LEFT($E360,1)="&gt;",VALUE(MID($E360,2,4)),$E360)),"")</f>
        <v/>
      </c>
      <c r="R359" s="4" t="str">
        <f t="shared" ref="R359:R390" si="207">IF($C360="Ashwaubenon Creek",IF(LEFT($F360,1)="&lt;",VALUE(MID($F360,2,4)),IF(LEFT($F360,1)="&gt;",VALUE(MID($F360,2,4)),$F360)),"")</f>
        <v/>
      </c>
      <c r="S359" s="4" t="str">
        <f t="shared" ref="S359:S390" si="208">IF($C360="Ashwaubenon Creek",IF(LEFT($G360,1)="&lt;",VALUE(MID($G360,2,4)),IF(LEFT($G360,1)="&gt;",VALUE(MID($G360,2,4)),$G360)),"")</f>
        <v/>
      </c>
      <c r="T359" s="5" t="str">
        <f t="shared" ref="T359:T390" si="209">IF($C360="Baird Creek",IF(LEFT($D360,1)="&lt;",VALUE(MID($D360,2,4)),IF(LEFT($D360,1)="&gt;",VALUE(MID($D360,2,4)),$D360)),"")</f>
        <v/>
      </c>
      <c r="U359" s="5" t="str">
        <f t="shared" ref="U359:U390" si="210">IF($C360="Baird Creek",IF(LEFT($E360,1)="&lt;",VALUE(MID($E360,2,4)),IF(LEFT($E360,1)="&gt;",VALUE(MID($E360,2,4)),$E360)),"")</f>
        <v/>
      </c>
      <c r="V359" s="5" t="str">
        <f t="shared" ref="V359:V390" si="211">IF($C360="Baird Creek",IF(LEFT($F360,1)="&lt;",VALUE(MID($F360,2,4)),IF(LEFT($F360,1)="&gt;",VALUE(MID($F360,2,4)),$F360)),"")</f>
        <v/>
      </c>
      <c r="W359" s="5" t="str">
        <f t="shared" ref="W359:W390" si="212">IF($C360="Baird Creek",IF(LEFT($G360,1)="&lt;",VALUE(MID($G360,2,4)),IF(LEFT($G360,1)="&gt;",VALUE(MID($G360,2,4)),$G360)),"")</f>
        <v/>
      </c>
      <c r="X359" s="6" t="str">
        <f t="shared" ref="X359:X390" si="213">IF($C360="Duck Creek",IF(LEFT($D360,1)="&lt;",VALUE(MID($D360,2,4)),IF(LEFT($D360,1)="&gt;",VALUE(MID($D360,2,4)),$D360)),"")</f>
        <v/>
      </c>
      <c r="Y359" s="6" t="str">
        <f t="shared" ref="Y359:Y390" si="214">IF($C360="Duck Creek",IF(LEFT($E360,1)="&lt;",VALUE(MID($E360,2,4)),IF(LEFT($E360,1)="&gt;",VALUE(MID($E360,2,4)),$E360)),"")</f>
        <v/>
      </c>
      <c r="Z359" s="6" t="str">
        <f t="shared" ref="Z359:Z390" si="215">IF($C360="Duck Creek",IF(LEFT($F360,1)="&lt;",VALUE(MID($F360,2,4)),IF(LEFT($F360,1)="&gt;",VALUE(MID($F360,2,4)),$F360)),"")</f>
        <v/>
      </c>
      <c r="AA359" s="6" t="str">
        <f t="shared" ref="AA359:AA390" si="216">IF($C360="Duck Creek",IF(LEFT($G360,1)="&lt;",VALUE(MID($G360,2,4)),IF(LEFT($G360,1)="&gt;",VALUE(MID($G360,2,4)),$G360)),"")</f>
        <v/>
      </c>
      <c r="AB359" s="7">
        <f t="shared" si="196"/>
        <v>874</v>
      </c>
      <c r="AC359" s="7" t="str">
        <f t="shared" si="197"/>
        <v>ns</v>
      </c>
      <c r="AD359" s="7" t="str">
        <f t="shared" si="198"/>
        <v>ns</v>
      </c>
      <c r="AE359" s="7" t="str">
        <f t="shared" si="199"/>
        <v>ns</v>
      </c>
      <c r="AF359" s="48" t="str">
        <f t="shared" ref="AF359:AF390" si="217">IF($C359="Dutchman Creek",IF(LEFT($D359,1)="&lt;",VALUE(MID($D359,2,4)),IF(LEFT($D359,1)="&gt;",VALUE(MID($D359,2,4)),$D359)),"")</f>
        <v/>
      </c>
      <c r="AG359" s="48" t="str">
        <f t="shared" ref="AG359:AG390" si="218">IF($C359="Dutchman Creek",IF(LEFT($E359,1)="&lt;",VALUE(MID($E359,2,4)),IF(LEFT($E359,1)="&gt;",VALUE(MID($E359,2,4)),$E359)),"")</f>
        <v/>
      </c>
      <c r="AH359" s="48" t="str">
        <f t="shared" ref="AH359:AH390" si="219">IF($C359="Dutchman Creek",IF(LEFT($F359,1)="&lt;",VALUE(MID($F359,2,4)),IF(LEFT($F359,1)="&gt;",VALUE(MID($F359,2,4)),$F359)),"")</f>
        <v/>
      </c>
      <c r="AI359" s="48" t="str">
        <f t="shared" ref="AI359:AI390" si="220">IF($C359="Dutchman Creek",IF(LEFT($G359,1)="&lt;",VALUE(MID($G359,2,4)),IF(LEFT($G359,1)="&gt;",VALUE(MID($G359,2,4)),$G359)),"")</f>
        <v/>
      </c>
      <c r="AJ359" s="49" t="str">
        <f t="shared" ref="AJ359:AJ390" si="221">IF($C360="Trout Creek",IF(LEFT($D360,1)="&lt;",VALUE(MID($D360,2,4)),IF(LEFT($D360,1)="&gt;",VALUE(MID($D360,2,4)),$D360)),"")</f>
        <v/>
      </c>
      <c r="AK359" s="49" t="str">
        <f t="shared" ref="AK359:AK390" si="222">IF($C360="Trout Creek",IF(LEFT($E360,1)="&lt;",VALUE(MID($E360,2,4)),IF(LEFT($E360,1)="&gt;",VALUE(MID($E360,2,4)),$E360)),"")</f>
        <v/>
      </c>
      <c r="AL359" s="49" t="str">
        <f t="shared" ref="AL359:AL390" si="223">IF($C360="Trout Creek",IF(LEFT($F360,1)="&lt;",VALUE(MID($F360,2,4)),IF(LEFT($F360,1)="&gt;",VALUE(MID($F360,2,4)),$F360)),"")</f>
        <v/>
      </c>
      <c r="AM359" s="49" t="str">
        <f t="shared" ref="AM359:AM390" si="224">IF($C360="Trout Creek",IF(LEFT($G360,1)="&lt;",VALUE(MID($G360,2,4)),IF(LEFT($G360,1)="&gt;",VALUE(MID($G360,2,4)),$G360)),"")</f>
        <v/>
      </c>
    </row>
    <row r="360" spans="1:39" ht="13.5" thickBot="1" x14ac:dyDescent="0.25">
      <c r="A360" s="96">
        <v>40758</v>
      </c>
      <c r="B360" s="97" t="s">
        <v>21</v>
      </c>
      <c r="C360" s="97" t="s">
        <v>22</v>
      </c>
      <c r="D360" s="97" t="s">
        <v>3</v>
      </c>
      <c r="E360" s="97">
        <v>14.56</v>
      </c>
      <c r="F360" s="97">
        <v>26.3</v>
      </c>
      <c r="G360" s="97" t="s">
        <v>3</v>
      </c>
      <c r="H360" s="78">
        <f t="shared" si="200"/>
        <v>1</v>
      </c>
      <c r="I360" s="8">
        <f t="shared" si="194"/>
        <v>8</v>
      </c>
      <c r="J360" s="8">
        <f t="shared" si="195"/>
        <v>2011</v>
      </c>
      <c r="K360" s="79" t="str">
        <f t="shared" si="165"/>
        <v>Summer</v>
      </c>
      <c r="L360" s="3" t="str">
        <f t="shared" si="201"/>
        <v/>
      </c>
      <c r="M360" s="3" t="str">
        <f t="shared" si="202"/>
        <v/>
      </c>
      <c r="N360" s="3" t="str">
        <f t="shared" si="203"/>
        <v/>
      </c>
      <c r="O360" s="3" t="str">
        <f t="shared" si="204"/>
        <v/>
      </c>
      <c r="P360" s="4" t="str">
        <f t="shared" si="205"/>
        <v/>
      </c>
      <c r="Q360" s="4" t="str">
        <f t="shared" si="206"/>
        <v/>
      </c>
      <c r="R360" s="4" t="str">
        <f t="shared" si="207"/>
        <v/>
      </c>
      <c r="S360" s="4" t="str">
        <f t="shared" si="208"/>
        <v/>
      </c>
      <c r="T360" s="5" t="str">
        <f t="shared" si="209"/>
        <v/>
      </c>
      <c r="U360" s="5" t="str">
        <f t="shared" si="210"/>
        <v/>
      </c>
      <c r="V360" s="5" t="str">
        <f t="shared" si="211"/>
        <v/>
      </c>
      <c r="W360" s="5" t="str">
        <f t="shared" si="212"/>
        <v/>
      </c>
      <c r="X360" s="6" t="str">
        <f t="shared" si="213"/>
        <v/>
      </c>
      <c r="Y360" s="6" t="str">
        <f t="shared" si="214"/>
        <v/>
      </c>
      <c r="Z360" s="6" t="str">
        <f t="shared" si="215"/>
        <v/>
      </c>
      <c r="AA360" s="6" t="str">
        <f t="shared" si="216"/>
        <v/>
      </c>
      <c r="AB360" s="7" t="str">
        <f t="shared" si="196"/>
        <v>ns</v>
      </c>
      <c r="AC360" s="7">
        <f t="shared" si="197"/>
        <v>14.56</v>
      </c>
      <c r="AD360" s="7">
        <f t="shared" si="198"/>
        <v>26.3</v>
      </c>
      <c r="AE360" s="7" t="str">
        <f t="shared" si="199"/>
        <v>ns</v>
      </c>
      <c r="AF360" s="48" t="str">
        <f t="shared" si="217"/>
        <v/>
      </c>
      <c r="AG360" s="48" t="str">
        <f t="shared" si="218"/>
        <v/>
      </c>
      <c r="AH360" s="48" t="str">
        <f t="shared" si="219"/>
        <v/>
      </c>
      <c r="AI360" s="48" t="str">
        <f t="shared" si="220"/>
        <v/>
      </c>
      <c r="AJ360" s="49" t="str">
        <f t="shared" si="221"/>
        <v/>
      </c>
      <c r="AK360" s="49" t="str">
        <f t="shared" si="222"/>
        <v/>
      </c>
      <c r="AL360" s="49" t="str">
        <f t="shared" si="223"/>
        <v/>
      </c>
      <c r="AM360" s="49" t="str">
        <f t="shared" si="224"/>
        <v/>
      </c>
    </row>
    <row r="361" spans="1:39" ht="13.5" thickBot="1" x14ac:dyDescent="0.25">
      <c r="A361" s="96">
        <v>40392</v>
      </c>
      <c r="B361" s="97" t="s">
        <v>21</v>
      </c>
      <c r="C361" s="97" t="s">
        <v>22</v>
      </c>
      <c r="D361" s="97">
        <v>858</v>
      </c>
      <c r="E361" s="97">
        <v>9.2080000000000002</v>
      </c>
      <c r="F361" s="97">
        <v>21.9</v>
      </c>
      <c r="G361" s="97" t="s">
        <v>3</v>
      </c>
      <c r="H361" s="78">
        <f t="shared" si="200"/>
        <v>1</v>
      </c>
      <c r="I361" s="8">
        <f t="shared" si="194"/>
        <v>8</v>
      </c>
      <c r="J361" s="8">
        <f t="shared" si="195"/>
        <v>2010</v>
      </c>
      <c r="K361" s="79" t="str">
        <f t="shared" si="165"/>
        <v>Summer</v>
      </c>
      <c r="L361" s="3" t="str">
        <f t="shared" si="201"/>
        <v/>
      </c>
      <c r="M361" s="3" t="str">
        <f t="shared" si="202"/>
        <v/>
      </c>
      <c r="N361" s="3" t="str">
        <f t="shared" si="203"/>
        <v/>
      </c>
      <c r="O361" s="3" t="str">
        <f t="shared" si="204"/>
        <v/>
      </c>
      <c r="P361" s="4" t="str">
        <f t="shared" si="205"/>
        <v/>
      </c>
      <c r="Q361" s="4" t="str">
        <f t="shared" si="206"/>
        <v/>
      </c>
      <c r="R361" s="4" t="str">
        <f t="shared" si="207"/>
        <v/>
      </c>
      <c r="S361" s="4" t="str">
        <f t="shared" si="208"/>
        <v/>
      </c>
      <c r="T361" s="5" t="str">
        <f t="shared" si="209"/>
        <v/>
      </c>
      <c r="U361" s="5" t="str">
        <f t="shared" si="210"/>
        <v/>
      </c>
      <c r="V361" s="5" t="str">
        <f t="shared" si="211"/>
        <v/>
      </c>
      <c r="W361" s="5" t="str">
        <f t="shared" si="212"/>
        <v/>
      </c>
      <c r="X361" s="6" t="str">
        <f t="shared" si="213"/>
        <v/>
      </c>
      <c r="Y361" s="6" t="str">
        <f t="shared" si="214"/>
        <v/>
      </c>
      <c r="Z361" s="6" t="str">
        <f t="shared" si="215"/>
        <v/>
      </c>
      <c r="AA361" s="6" t="str">
        <f t="shared" si="216"/>
        <v/>
      </c>
      <c r="AB361" s="7">
        <f t="shared" si="196"/>
        <v>858</v>
      </c>
      <c r="AC361" s="7">
        <f t="shared" si="197"/>
        <v>9.2080000000000002</v>
      </c>
      <c r="AD361" s="7">
        <f t="shared" si="198"/>
        <v>21.9</v>
      </c>
      <c r="AE361" s="7" t="str">
        <f t="shared" si="199"/>
        <v>ns</v>
      </c>
      <c r="AF361" s="48" t="str">
        <f t="shared" si="217"/>
        <v/>
      </c>
      <c r="AG361" s="48" t="str">
        <f t="shared" si="218"/>
        <v/>
      </c>
      <c r="AH361" s="48" t="str">
        <f t="shared" si="219"/>
        <v/>
      </c>
      <c r="AI361" s="48" t="str">
        <f t="shared" si="220"/>
        <v/>
      </c>
      <c r="AJ361" s="49" t="str">
        <f t="shared" si="221"/>
        <v/>
      </c>
      <c r="AK361" s="49" t="str">
        <f t="shared" si="222"/>
        <v/>
      </c>
      <c r="AL361" s="49" t="str">
        <f t="shared" si="223"/>
        <v/>
      </c>
      <c r="AM361" s="49" t="str">
        <f t="shared" si="224"/>
        <v/>
      </c>
    </row>
    <row r="362" spans="1:39" ht="13.5" thickBot="1" x14ac:dyDescent="0.25">
      <c r="A362" s="96">
        <v>40304</v>
      </c>
      <c r="B362" s="97" t="s">
        <v>21</v>
      </c>
      <c r="C362" s="97" t="s">
        <v>22</v>
      </c>
      <c r="D362" s="97">
        <v>910</v>
      </c>
      <c r="E362" s="97">
        <v>18.09</v>
      </c>
      <c r="F362" s="97">
        <v>14.6</v>
      </c>
      <c r="G362" s="97" t="s">
        <v>77</v>
      </c>
      <c r="H362" s="78">
        <f t="shared" si="200"/>
        <v>1</v>
      </c>
      <c r="I362" s="8">
        <f t="shared" si="194"/>
        <v>5</v>
      </c>
      <c r="J362" s="8">
        <f t="shared" si="195"/>
        <v>2010</v>
      </c>
      <c r="K362" s="79" t="str">
        <f t="shared" si="165"/>
        <v>Spring</v>
      </c>
      <c r="L362" s="3" t="str">
        <f t="shared" si="201"/>
        <v/>
      </c>
      <c r="M362" s="3" t="str">
        <f t="shared" si="202"/>
        <v/>
      </c>
      <c r="N362" s="3" t="str">
        <f t="shared" si="203"/>
        <v/>
      </c>
      <c r="O362" s="3" t="str">
        <f t="shared" si="204"/>
        <v/>
      </c>
      <c r="P362" s="4" t="str">
        <f t="shared" si="205"/>
        <v/>
      </c>
      <c r="Q362" s="4" t="str">
        <f t="shared" si="206"/>
        <v/>
      </c>
      <c r="R362" s="4" t="str">
        <f t="shared" si="207"/>
        <v/>
      </c>
      <c r="S362" s="4" t="str">
        <f t="shared" si="208"/>
        <v/>
      </c>
      <c r="T362" s="5" t="str">
        <f t="shared" si="209"/>
        <v/>
      </c>
      <c r="U362" s="5" t="str">
        <f t="shared" si="210"/>
        <v/>
      </c>
      <c r="V362" s="5" t="str">
        <f t="shared" si="211"/>
        <v/>
      </c>
      <c r="W362" s="5" t="str">
        <f t="shared" si="212"/>
        <v/>
      </c>
      <c r="X362" s="6" t="str">
        <f t="shared" si="213"/>
        <v/>
      </c>
      <c r="Y362" s="6" t="str">
        <f t="shared" si="214"/>
        <v/>
      </c>
      <c r="Z362" s="6" t="str">
        <f t="shared" si="215"/>
        <v/>
      </c>
      <c r="AA362" s="6" t="str">
        <f t="shared" si="216"/>
        <v/>
      </c>
      <c r="AB362" s="7">
        <f t="shared" si="196"/>
        <v>910</v>
      </c>
      <c r="AC362" s="7">
        <f t="shared" si="197"/>
        <v>18.09</v>
      </c>
      <c r="AD362" s="7">
        <f t="shared" si="198"/>
        <v>14.6</v>
      </c>
      <c r="AE362" s="7" t="str">
        <f t="shared" si="199"/>
        <v>AD</v>
      </c>
      <c r="AF362" s="48" t="str">
        <f t="shared" si="217"/>
        <v/>
      </c>
      <c r="AG362" s="48" t="str">
        <f t="shared" si="218"/>
        <v/>
      </c>
      <c r="AH362" s="48" t="str">
        <f t="shared" si="219"/>
        <v/>
      </c>
      <c r="AI362" s="48" t="str">
        <f t="shared" si="220"/>
        <v/>
      </c>
      <c r="AJ362" s="49" t="str">
        <f t="shared" si="221"/>
        <v/>
      </c>
      <c r="AK362" s="49" t="str">
        <f t="shared" si="222"/>
        <v/>
      </c>
      <c r="AL362" s="49" t="str">
        <f t="shared" si="223"/>
        <v/>
      </c>
      <c r="AM362" s="49" t="str">
        <f t="shared" si="224"/>
        <v/>
      </c>
    </row>
    <row r="363" spans="1:39" ht="13.5" thickBot="1" x14ac:dyDescent="0.25">
      <c r="A363" s="96">
        <v>40038</v>
      </c>
      <c r="B363" s="97" t="s">
        <v>21</v>
      </c>
      <c r="C363" s="97" t="s">
        <v>22</v>
      </c>
      <c r="D363" s="97">
        <v>586</v>
      </c>
      <c r="E363" s="97">
        <v>7.8</v>
      </c>
      <c r="F363" s="97">
        <v>21.8</v>
      </c>
      <c r="G363" s="97" t="s">
        <v>77</v>
      </c>
      <c r="H363" s="78">
        <f t="shared" si="200"/>
        <v>1</v>
      </c>
      <c r="I363" s="8">
        <f t="shared" si="194"/>
        <v>8</v>
      </c>
      <c r="J363" s="8">
        <f t="shared" si="195"/>
        <v>2009</v>
      </c>
      <c r="K363" s="79" t="str">
        <f t="shared" si="165"/>
        <v>Summer</v>
      </c>
      <c r="L363" s="3" t="str">
        <f t="shared" si="201"/>
        <v/>
      </c>
      <c r="M363" s="3" t="str">
        <f t="shared" si="202"/>
        <v/>
      </c>
      <c r="N363" s="3" t="str">
        <f t="shared" si="203"/>
        <v/>
      </c>
      <c r="O363" s="3" t="str">
        <f t="shared" si="204"/>
        <v/>
      </c>
      <c r="P363" s="4" t="str">
        <f t="shared" si="205"/>
        <v/>
      </c>
      <c r="Q363" s="4" t="str">
        <f t="shared" si="206"/>
        <v/>
      </c>
      <c r="R363" s="4" t="str">
        <f t="shared" si="207"/>
        <v/>
      </c>
      <c r="S363" s="4" t="str">
        <f t="shared" si="208"/>
        <v/>
      </c>
      <c r="T363" s="5" t="str">
        <f t="shared" si="209"/>
        <v/>
      </c>
      <c r="U363" s="5" t="str">
        <f t="shared" si="210"/>
        <v/>
      </c>
      <c r="V363" s="5" t="str">
        <f t="shared" si="211"/>
        <v/>
      </c>
      <c r="W363" s="5" t="str">
        <f t="shared" si="212"/>
        <v/>
      </c>
      <c r="X363" s="6" t="str">
        <f t="shared" si="213"/>
        <v/>
      </c>
      <c r="Y363" s="6" t="str">
        <f t="shared" si="214"/>
        <v/>
      </c>
      <c r="Z363" s="6" t="str">
        <f t="shared" si="215"/>
        <v/>
      </c>
      <c r="AA363" s="6" t="str">
        <f t="shared" si="216"/>
        <v/>
      </c>
      <c r="AB363" s="7">
        <f t="shared" si="196"/>
        <v>586</v>
      </c>
      <c r="AC363" s="7">
        <f t="shared" si="197"/>
        <v>7.8</v>
      </c>
      <c r="AD363" s="7">
        <f t="shared" si="198"/>
        <v>21.8</v>
      </c>
      <c r="AE363" s="7" t="str">
        <f t="shared" si="199"/>
        <v>AD</v>
      </c>
      <c r="AF363" s="48" t="str">
        <f t="shared" si="217"/>
        <v/>
      </c>
      <c r="AG363" s="48" t="str">
        <f t="shared" si="218"/>
        <v/>
      </c>
      <c r="AH363" s="48" t="str">
        <f t="shared" si="219"/>
        <v/>
      </c>
      <c r="AI363" s="48" t="str">
        <f t="shared" si="220"/>
        <v/>
      </c>
      <c r="AJ363" s="49" t="str">
        <f t="shared" si="221"/>
        <v/>
      </c>
      <c r="AK363" s="49" t="str">
        <f t="shared" si="222"/>
        <v/>
      </c>
      <c r="AL363" s="49" t="str">
        <f t="shared" si="223"/>
        <v/>
      </c>
      <c r="AM363" s="49" t="str">
        <f t="shared" si="224"/>
        <v/>
      </c>
    </row>
    <row r="364" spans="1:39" ht="13.5" thickBot="1" x14ac:dyDescent="0.25">
      <c r="A364" s="96">
        <v>39947</v>
      </c>
      <c r="B364" s="97" t="s">
        <v>21</v>
      </c>
      <c r="C364" s="97" t="s">
        <v>22</v>
      </c>
      <c r="D364" s="97">
        <v>632</v>
      </c>
      <c r="E364" s="97">
        <v>6.7</v>
      </c>
      <c r="F364" s="97">
        <v>14.5</v>
      </c>
      <c r="G364" s="97" t="s">
        <v>3</v>
      </c>
      <c r="H364" s="78">
        <f t="shared" si="200"/>
        <v>1</v>
      </c>
      <c r="I364" s="8">
        <f t="shared" si="194"/>
        <v>5</v>
      </c>
      <c r="J364" s="8">
        <f t="shared" si="195"/>
        <v>2009</v>
      </c>
      <c r="K364" s="79" t="str">
        <f t="shared" si="165"/>
        <v>Spring</v>
      </c>
      <c r="L364" s="3" t="str">
        <f t="shared" si="201"/>
        <v/>
      </c>
      <c r="M364" s="3" t="str">
        <f t="shared" si="202"/>
        <v/>
      </c>
      <c r="N364" s="3" t="str">
        <f t="shared" si="203"/>
        <v/>
      </c>
      <c r="O364" s="3" t="str">
        <f t="shared" si="204"/>
        <v/>
      </c>
      <c r="P364" s="4" t="str">
        <f t="shared" si="205"/>
        <v/>
      </c>
      <c r="Q364" s="4" t="str">
        <f t="shared" si="206"/>
        <v/>
      </c>
      <c r="R364" s="4" t="str">
        <f t="shared" si="207"/>
        <v/>
      </c>
      <c r="S364" s="4" t="str">
        <f t="shared" si="208"/>
        <v/>
      </c>
      <c r="T364" s="5" t="str">
        <f t="shared" si="209"/>
        <v/>
      </c>
      <c r="U364" s="5" t="str">
        <f t="shared" si="210"/>
        <v/>
      </c>
      <c r="V364" s="5" t="str">
        <f t="shared" si="211"/>
        <v/>
      </c>
      <c r="W364" s="5" t="str">
        <f t="shared" si="212"/>
        <v/>
      </c>
      <c r="X364" s="6" t="str">
        <f t="shared" si="213"/>
        <v/>
      </c>
      <c r="Y364" s="6" t="str">
        <f t="shared" si="214"/>
        <v/>
      </c>
      <c r="Z364" s="6" t="str">
        <f t="shared" si="215"/>
        <v/>
      </c>
      <c r="AA364" s="6" t="str">
        <f t="shared" si="216"/>
        <v/>
      </c>
      <c r="AB364" s="7">
        <f t="shared" si="196"/>
        <v>632</v>
      </c>
      <c r="AC364" s="7">
        <f t="shared" si="197"/>
        <v>6.7</v>
      </c>
      <c r="AD364" s="7">
        <f t="shared" si="198"/>
        <v>14.5</v>
      </c>
      <c r="AE364" s="7" t="str">
        <f t="shared" si="199"/>
        <v>ns</v>
      </c>
      <c r="AF364" s="48" t="str">
        <f t="shared" si="217"/>
        <v/>
      </c>
      <c r="AG364" s="48" t="str">
        <f t="shared" si="218"/>
        <v/>
      </c>
      <c r="AH364" s="48" t="str">
        <f t="shared" si="219"/>
        <v/>
      </c>
      <c r="AI364" s="48" t="str">
        <f t="shared" si="220"/>
        <v/>
      </c>
      <c r="AJ364" s="49" t="str">
        <f t="shared" si="221"/>
        <v/>
      </c>
      <c r="AK364" s="49" t="str">
        <f t="shared" si="222"/>
        <v/>
      </c>
      <c r="AL364" s="49" t="str">
        <f t="shared" si="223"/>
        <v/>
      </c>
      <c r="AM364" s="49" t="str">
        <f t="shared" si="224"/>
        <v/>
      </c>
    </row>
    <row r="365" spans="1:39" ht="13.5" thickBot="1" x14ac:dyDescent="0.25">
      <c r="A365" s="96">
        <v>39726</v>
      </c>
      <c r="B365" s="97" t="s">
        <v>21</v>
      </c>
      <c r="C365" s="97" t="s">
        <v>22</v>
      </c>
      <c r="D365" s="97" t="s">
        <v>24</v>
      </c>
      <c r="E365" s="97">
        <v>7.92</v>
      </c>
      <c r="F365" s="97">
        <v>10.38</v>
      </c>
      <c r="G365" s="97">
        <v>0</v>
      </c>
      <c r="H365" s="78">
        <f t="shared" si="200"/>
        <v>1</v>
      </c>
      <c r="I365" s="8">
        <f t="shared" si="194"/>
        <v>10</v>
      </c>
      <c r="J365" s="8">
        <f t="shared" si="195"/>
        <v>2008</v>
      </c>
      <c r="K365" s="79" t="str">
        <f t="shared" si="165"/>
        <v>Fall</v>
      </c>
      <c r="L365" s="3" t="str">
        <f t="shared" si="201"/>
        <v/>
      </c>
      <c r="M365" s="3" t="str">
        <f t="shared" si="202"/>
        <v/>
      </c>
      <c r="N365" s="3" t="str">
        <f t="shared" si="203"/>
        <v/>
      </c>
      <c r="O365" s="3" t="str">
        <f t="shared" si="204"/>
        <v/>
      </c>
      <c r="P365" s="4" t="str">
        <f t="shared" si="205"/>
        <v/>
      </c>
      <c r="Q365" s="4" t="str">
        <f t="shared" si="206"/>
        <v/>
      </c>
      <c r="R365" s="4" t="str">
        <f t="shared" si="207"/>
        <v/>
      </c>
      <c r="S365" s="4" t="str">
        <f t="shared" si="208"/>
        <v/>
      </c>
      <c r="T365" s="5" t="str">
        <f t="shared" si="209"/>
        <v/>
      </c>
      <c r="U365" s="5" t="str">
        <f t="shared" si="210"/>
        <v/>
      </c>
      <c r="V365" s="5" t="str">
        <f t="shared" si="211"/>
        <v/>
      </c>
      <c r="W365" s="5" t="str">
        <f t="shared" si="212"/>
        <v/>
      </c>
      <c r="X365" s="6" t="str">
        <f t="shared" si="213"/>
        <v/>
      </c>
      <c r="Y365" s="6" t="str">
        <f t="shared" si="214"/>
        <v/>
      </c>
      <c r="Z365" s="6" t="str">
        <f t="shared" si="215"/>
        <v/>
      </c>
      <c r="AA365" s="6" t="str">
        <f t="shared" si="216"/>
        <v/>
      </c>
      <c r="AB365" s="7" t="str">
        <f t="shared" si="196"/>
        <v>NS</v>
      </c>
      <c r="AC365" s="7">
        <f t="shared" si="197"/>
        <v>7.92</v>
      </c>
      <c r="AD365" s="7">
        <f t="shared" si="198"/>
        <v>10.38</v>
      </c>
      <c r="AE365" s="7">
        <f t="shared" si="199"/>
        <v>0</v>
      </c>
      <c r="AF365" s="48" t="str">
        <f t="shared" si="217"/>
        <v/>
      </c>
      <c r="AG365" s="48" t="str">
        <f t="shared" si="218"/>
        <v/>
      </c>
      <c r="AH365" s="48" t="str">
        <f t="shared" si="219"/>
        <v/>
      </c>
      <c r="AI365" s="48" t="str">
        <f t="shared" si="220"/>
        <v/>
      </c>
      <c r="AJ365" s="49" t="str">
        <f t="shared" si="221"/>
        <v/>
      </c>
      <c r="AK365" s="49" t="str">
        <f t="shared" si="222"/>
        <v/>
      </c>
      <c r="AL365" s="49" t="str">
        <f t="shared" si="223"/>
        <v/>
      </c>
      <c r="AM365" s="49" t="str">
        <f t="shared" si="224"/>
        <v/>
      </c>
    </row>
    <row r="366" spans="1:39" ht="13.5" thickBot="1" x14ac:dyDescent="0.25">
      <c r="A366" s="96">
        <v>39643</v>
      </c>
      <c r="B366" s="97" t="s">
        <v>21</v>
      </c>
      <c r="C366" s="97" t="s">
        <v>22</v>
      </c>
      <c r="D366" s="97">
        <v>705</v>
      </c>
      <c r="E366" s="97" t="s">
        <v>77</v>
      </c>
      <c r="F366" s="97" t="s">
        <v>80</v>
      </c>
      <c r="G366" s="97" t="s">
        <v>3</v>
      </c>
      <c r="H366" s="78">
        <f t="shared" si="200"/>
        <v>1</v>
      </c>
      <c r="I366" s="8">
        <f t="shared" si="194"/>
        <v>7</v>
      </c>
      <c r="J366" s="8">
        <f t="shared" si="195"/>
        <v>2008</v>
      </c>
      <c r="K366" s="79" t="str">
        <f t="shared" si="165"/>
        <v>Summer</v>
      </c>
      <c r="L366" s="3" t="str">
        <f t="shared" si="201"/>
        <v/>
      </c>
      <c r="M366" s="3" t="str">
        <f t="shared" si="202"/>
        <v/>
      </c>
      <c r="N366" s="3" t="str">
        <f t="shared" si="203"/>
        <v/>
      </c>
      <c r="O366" s="3" t="str">
        <f t="shared" si="204"/>
        <v/>
      </c>
      <c r="P366" s="4" t="str">
        <f t="shared" si="205"/>
        <v/>
      </c>
      <c r="Q366" s="4" t="str">
        <f t="shared" si="206"/>
        <v/>
      </c>
      <c r="R366" s="4" t="str">
        <f t="shared" si="207"/>
        <v/>
      </c>
      <c r="S366" s="4" t="str">
        <f t="shared" si="208"/>
        <v/>
      </c>
      <c r="T366" s="5" t="str">
        <f t="shared" si="209"/>
        <v/>
      </c>
      <c r="U366" s="5" t="str">
        <f t="shared" si="210"/>
        <v/>
      </c>
      <c r="V366" s="5" t="str">
        <f t="shared" si="211"/>
        <v/>
      </c>
      <c r="W366" s="5" t="str">
        <f t="shared" si="212"/>
        <v/>
      </c>
      <c r="X366" s="6" t="str">
        <f t="shared" si="213"/>
        <v/>
      </c>
      <c r="Y366" s="6" t="str">
        <f t="shared" si="214"/>
        <v/>
      </c>
      <c r="Z366" s="6" t="str">
        <f t="shared" si="215"/>
        <v/>
      </c>
      <c r="AA366" s="6" t="str">
        <f t="shared" si="216"/>
        <v/>
      </c>
      <c r="AB366" s="7">
        <f t="shared" si="196"/>
        <v>705</v>
      </c>
      <c r="AC366" s="7" t="str">
        <f t="shared" si="197"/>
        <v>AD</v>
      </c>
      <c r="AD366" s="7" t="str">
        <f t="shared" si="198"/>
        <v>ad</v>
      </c>
      <c r="AE366" s="7" t="str">
        <f t="shared" si="199"/>
        <v>ns</v>
      </c>
      <c r="AF366" s="48" t="str">
        <f t="shared" si="217"/>
        <v/>
      </c>
      <c r="AG366" s="48" t="str">
        <f t="shared" si="218"/>
        <v/>
      </c>
      <c r="AH366" s="48" t="str">
        <f t="shared" si="219"/>
        <v/>
      </c>
      <c r="AI366" s="48" t="str">
        <f t="shared" si="220"/>
        <v/>
      </c>
      <c r="AJ366" s="49" t="str">
        <f t="shared" si="221"/>
        <v/>
      </c>
      <c r="AK366" s="49" t="str">
        <f t="shared" si="222"/>
        <v/>
      </c>
      <c r="AL366" s="49" t="str">
        <f t="shared" si="223"/>
        <v/>
      </c>
      <c r="AM366" s="49" t="str">
        <f t="shared" si="224"/>
        <v/>
      </c>
    </row>
    <row r="367" spans="1:39" ht="13.5" thickBot="1" x14ac:dyDescent="0.25">
      <c r="A367" s="96">
        <v>39353</v>
      </c>
      <c r="B367" s="97" t="s">
        <v>21</v>
      </c>
      <c r="C367" s="97" t="s">
        <v>22</v>
      </c>
      <c r="D367" s="97">
        <v>1433</v>
      </c>
      <c r="E367" s="97">
        <v>5.89</v>
      </c>
      <c r="F367" s="97">
        <v>16.399999999999999</v>
      </c>
      <c r="G367" s="97" t="s">
        <v>3</v>
      </c>
      <c r="H367" s="78">
        <f t="shared" si="200"/>
        <v>1</v>
      </c>
      <c r="I367" s="8">
        <f t="shared" si="194"/>
        <v>9</v>
      </c>
      <c r="J367" s="8">
        <f t="shared" si="195"/>
        <v>2007</v>
      </c>
      <c r="K367" s="79" t="str">
        <f t="shared" si="165"/>
        <v>Fall</v>
      </c>
      <c r="L367" s="3" t="str">
        <f t="shared" si="201"/>
        <v/>
      </c>
      <c r="M367" s="3" t="str">
        <f t="shared" si="202"/>
        <v/>
      </c>
      <c r="N367" s="3" t="str">
        <f t="shared" si="203"/>
        <v/>
      </c>
      <c r="O367" s="3" t="str">
        <f t="shared" si="204"/>
        <v/>
      </c>
      <c r="P367" s="4" t="str">
        <f t="shared" si="205"/>
        <v/>
      </c>
      <c r="Q367" s="4" t="str">
        <f t="shared" si="206"/>
        <v/>
      </c>
      <c r="R367" s="4" t="str">
        <f t="shared" si="207"/>
        <v/>
      </c>
      <c r="S367" s="4" t="str">
        <f t="shared" si="208"/>
        <v/>
      </c>
      <c r="T367" s="5" t="str">
        <f t="shared" si="209"/>
        <v/>
      </c>
      <c r="U367" s="5" t="str">
        <f t="shared" si="210"/>
        <v/>
      </c>
      <c r="V367" s="5" t="str">
        <f t="shared" si="211"/>
        <v/>
      </c>
      <c r="W367" s="5" t="str">
        <f t="shared" si="212"/>
        <v/>
      </c>
      <c r="X367" s="6" t="str">
        <f t="shared" si="213"/>
        <v/>
      </c>
      <c r="Y367" s="6" t="str">
        <f t="shared" si="214"/>
        <v/>
      </c>
      <c r="Z367" s="6" t="str">
        <f t="shared" si="215"/>
        <v/>
      </c>
      <c r="AA367" s="6" t="str">
        <f t="shared" si="216"/>
        <v/>
      </c>
      <c r="AB367" s="7">
        <f t="shared" si="196"/>
        <v>1433</v>
      </c>
      <c r="AC367" s="7">
        <f t="shared" si="197"/>
        <v>5.89</v>
      </c>
      <c r="AD367" s="7">
        <f t="shared" si="198"/>
        <v>16.399999999999999</v>
      </c>
      <c r="AE367" s="7" t="str">
        <f t="shared" si="199"/>
        <v>ns</v>
      </c>
      <c r="AF367" s="48" t="str">
        <f t="shared" si="217"/>
        <v/>
      </c>
      <c r="AG367" s="48" t="str">
        <f t="shared" si="218"/>
        <v/>
      </c>
      <c r="AH367" s="48" t="str">
        <f t="shared" si="219"/>
        <v/>
      </c>
      <c r="AI367" s="48" t="str">
        <f t="shared" si="220"/>
        <v/>
      </c>
      <c r="AJ367" s="49" t="str">
        <f t="shared" si="221"/>
        <v/>
      </c>
      <c r="AK367" s="49" t="str">
        <f t="shared" si="222"/>
        <v/>
      </c>
      <c r="AL367" s="49" t="str">
        <f t="shared" si="223"/>
        <v/>
      </c>
      <c r="AM367" s="49" t="str">
        <f t="shared" si="224"/>
        <v/>
      </c>
    </row>
    <row r="368" spans="1:39" ht="13.5" thickBot="1" x14ac:dyDescent="0.25">
      <c r="A368" s="96">
        <v>39219</v>
      </c>
      <c r="B368" s="97" t="s">
        <v>21</v>
      </c>
      <c r="C368" s="97" t="s">
        <v>22</v>
      </c>
      <c r="D368" s="97">
        <v>890</v>
      </c>
      <c r="E368" s="97">
        <v>8</v>
      </c>
      <c r="F368" s="97">
        <v>21.14</v>
      </c>
      <c r="G368" s="97">
        <v>0</v>
      </c>
      <c r="H368" s="78">
        <f t="shared" si="200"/>
        <v>1</v>
      </c>
      <c r="I368" s="8">
        <f t="shared" si="194"/>
        <v>5</v>
      </c>
      <c r="J368" s="8">
        <f t="shared" si="195"/>
        <v>2007</v>
      </c>
      <c r="K368" s="79" t="str">
        <f t="shared" si="165"/>
        <v>Spring</v>
      </c>
      <c r="L368" s="3" t="str">
        <f t="shared" si="201"/>
        <v/>
      </c>
      <c r="M368" s="3" t="str">
        <f t="shared" si="202"/>
        <v/>
      </c>
      <c r="N368" s="3" t="str">
        <f t="shared" si="203"/>
        <v/>
      </c>
      <c r="O368" s="3" t="str">
        <f t="shared" si="204"/>
        <v/>
      </c>
      <c r="P368" s="4" t="str">
        <f t="shared" si="205"/>
        <v/>
      </c>
      <c r="Q368" s="4" t="str">
        <f t="shared" si="206"/>
        <v/>
      </c>
      <c r="R368" s="4" t="str">
        <f t="shared" si="207"/>
        <v/>
      </c>
      <c r="S368" s="4" t="str">
        <f t="shared" si="208"/>
        <v/>
      </c>
      <c r="T368" s="5" t="str">
        <f t="shared" si="209"/>
        <v/>
      </c>
      <c r="U368" s="5" t="str">
        <f t="shared" si="210"/>
        <v/>
      </c>
      <c r="V368" s="5" t="str">
        <f t="shared" si="211"/>
        <v/>
      </c>
      <c r="W368" s="5" t="str">
        <f t="shared" si="212"/>
        <v/>
      </c>
      <c r="X368" s="6" t="str">
        <f t="shared" si="213"/>
        <v/>
      </c>
      <c r="Y368" s="6" t="str">
        <f t="shared" si="214"/>
        <v/>
      </c>
      <c r="Z368" s="6" t="str">
        <f t="shared" si="215"/>
        <v/>
      </c>
      <c r="AA368" s="6" t="str">
        <f t="shared" si="216"/>
        <v/>
      </c>
      <c r="AB368" s="7">
        <f t="shared" si="196"/>
        <v>890</v>
      </c>
      <c r="AC368" s="7">
        <f t="shared" si="197"/>
        <v>8</v>
      </c>
      <c r="AD368" s="7">
        <f t="shared" si="198"/>
        <v>21.14</v>
      </c>
      <c r="AE368" s="7">
        <f t="shared" si="199"/>
        <v>0</v>
      </c>
      <c r="AF368" s="48" t="str">
        <f t="shared" si="217"/>
        <v/>
      </c>
      <c r="AG368" s="48" t="str">
        <f t="shared" si="218"/>
        <v/>
      </c>
      <c r="AH368" s="48" t="str">
        <f t="shared" si="219"/>
        <v/>
      </c>
      <c r="AI368" s="48" t="str">
        <f t="shared" si="220"/>
        <v/>
      </c>
      <c r="AJ368" s="49" t="str">
        <f t="shared" si="221"/>
        <v/>
      </c>
      <c r="AK368" s="49" t="str">
        <f t="shared" si="222"/>
        <v/>
      </c>
      <c r="AL368" s="49" t="str">
        <f t="shared" si="223"/>
        <v/>
      </c>
      <c r="AM368" s="49" t="str">
        <f t="shared" si="224"/>
        <v/>
      </c>
    </row>
    <row r="369" spans="1:39" ht="13.5" thickBot="1" x14ac:dyDescent="0.25">
      <c r="A369" s="96">
        <v>39004</v>
      </c>
      <c r="B369" s="97" t="s">
        <v>21</v>
      </c>
      <c r="C369" s="97" t="s">
        <v>22</v>
      </c>
      <c r="D369" s="97">
        <v>591</v>
      </c>
      <c r="E369" s="97">
        <v>10.8</v>
      </c>
      <c r="F369" s="97">
        <v>9.6999999999999993</v>
      </c>
      <c r="G369" s="97">
        <v>0</v>
      </c>
      <c r="H369" s="78">
        <f t="shared" si="200"/>
        <v>1</v>
      </c>
      <c r="I369" s="8">
        <f t="shared" si="194"/>
        <v>10</v>
      </c>
      <c r="J369" s="8">
        <f t="shared" si="195"/>
        <v>2006</v>
      </c>
      <c r="K369" s="79" t="str">
        <f t="shared" si="165"/>
        <v>Fall</v>
      </c>
      <c r="L369" s="3" t="str">
        <f t="shared" si="201"/>
        <v/>
      </c>
      <c r="M369" s="3" t="str">
        <f t="shared" si="202"/>
        <v/>
      </c>
      <c r="N369" s="3" t="str">
        <f t="shared" si="203"/>
        <v/>
      </c>
      <c r="O369" s="3" t="str">
        <f t="shared" si="204"/>
        <v/>
      </c>
      <c r="P369" s="4" t="str">
        <f t="shared" si="205"/>
        <v/>
      </c>
      <c r="Q369" s="4" t="str">
        <f t="shared" si="206"/>
        <v/>
      </c>
      <c r="R369" s="4" t="str">
        <f t="shared" si="207"/>
        <v/>
      </c>
      <c r="S369" s="4" t="str">
        <f t="shared" si="208"/>
        <v/>
      </c>
      <c r="T369" s="5" t="str">
        <f t="shared" si="209"/>
        <v/>
      </c>
      <c r="U369" s="5" t="str">
        <f t="shared" si="210"/>
        <v/>
      </c>
      <c r="V369" s="5" t="str">
        <f t="shared" si="211"/>
        <v/>
      </c>
      <c r="W369" s="5" t="str">
        <f t="shared" si="212"/>
        <v/>
      </c>
      <c r="X369" s="6" t="str">
        <f t="shared" si="213"/>
        <v/>
      </c>
      <c r="Y369" s="6" t="str">
        <f t="shared" si="214"/>
        <v/>
      </c>
      <c r="Z369" s="6" t="str">
        <f t="shared" si="215"/>
        <v/>
      </c>
      <c r="AA369" s="6" t="str">
        <f t="shared" si="216"/>
        <v/>
      </c>
      <c r="AB369" s="7">
        <f t="shared" si="196"/>
        <v>591</v>
      </c>
      <c r="AC369" s="7">
        <f t="shared" si="197"/>
        <v>10.8</v>
      </c>
      <c r="AD369" s="7">
        <f t="shared" si="198"/>
        <v>9.6999999999999993</v>
      </c>
      <c r="AE369" s="7">
        <f t="shared" si="199"/>
        <v>0</v>
      </c>
      <c r="AF369" s="48" t="str">
        <f t="shared" si="217"/>
        <v/>
      </c>
      <c r="AG369" s="48" t="str">
        <f t="shared" si="218"/>
        <v/>
      </c>
      <c r="AH369" s="48" t="str">
        <f t="shared" si="219"/>
        <v/>
      </c>
      <c r="AI369" s="48" t="str">
        <f t="shared" si="220"/>
        <v/>
      </c>
      <c r="AJ369" s="49" t="str">
        <f t="shared" si="221"/>
        <v/>
      </c>
      <c r="AK369" s="49" t="str">
        <f t="shared" si="222"/>
        <v/>
      </c>
      <c r="AL369" s="49" t="str">
        <f t="shared" si="223"/>
        <v/>
      </c>
      <c r="AM369" s="49" t="str">
        <f t="shared" si="224"/>
        <v/>
      </c>
    </row>
    <row r="370" spans="1:39" ht="13.5" thickBot="1" x14ac:dyDescent="0.25">
      <c r="A370" s="96">
        <v>38922</v>
      </c>
      <c r="B370" s="97" t="s">
        <v>21</v>
      </c>
      <c r="C370" s="97" t="s">
        <v>22</v>
      </c>
      <c r="D370" s="97">
        <v>560</v>
      </c>
      <c r="E370" s="97">
        <v>2.76</v>
      </c>
      <c r="F370" s="97">
        <v>21.1</v>
      </c>
      <c r="G370" s="97">
        <v>0</v>
      </c>
      <c r="H370" s="78">
        <f t="shared" si="200"/>
        <v>1</v>
      </c>
      <c r="I370" s="8">
        <f t="shared" si="194"/>
        <v>7</v>
      </c>
      <c r="J370" s="8">
        <f t="shared" si="195"/>
        <v>2006</v>
      </c>
      <c r="K370" s="79" t="str">
        <f t="shared" si="165"/>
        <v>Summer</v>
      </c>
      <c r="L370" s="3" t="str">
        <f t="shared" si="201"/>
        <v/>
      </c>
      <c r="M370" s="3" t="str">
        <f t="shared" si="202"/>
        <v/>
      </c>
      <c r="N370" s="3" t="str">
        <f t="shared" si="203"/>
        <v/>
      </c>
      <c r="O370" s="3" t="str">
        <f t="shared" si="204"/>
        <v/>
      </c>
      <c r="P370" s="4" t="str">
        <f t="shared" si="205"/>
        <v/>
      </c>
      <c r="Q370" s="4" t="str">
        <f t="shared" si="206"/>
        <v/>
      </c>
      <c r="R370" s="4" t="str">
        <f t="shared" si="207"/>
        <v/>
      </c>
      <c r="S370" s="4" t="str">
        <f t="shared" si="208"/>
        <v/>
      </c>
      <c r="T370" s="5" t="str">
        <f t="shared" si="209"/>
        <v/>
      </c>
      <c r="U370" s="5" t="str">
        <f t="shared" si="210"/>
        <v/>
      </c>
      <c r="V370" s="5" t="str">
        <f t="shared" si="211"/>
        <v/>
      </c>
      <c r="W370" s="5" t="str">
        <f t="shared" si="212"/>
        <v/>
      </c>
      <c r="X370" s="6" t="str">
        <f t="shared" si="213"/>
        <v/>
      </c>
      <c r="Y370" s="6" t="str">
        <f t="shared" si="214"/>
        <v/>
      </c>
      <c r="Z370" s="6" t="str">
        <f t="shared" si="215"/>
        <v/>
      </c>
      <c r="AA370" s="6" t="str">
        <f t="shared" si="216"/>
        <v/>
      </c>
      <c r="AB370" s="7">
        <f t="shared" si="196"/>
        <v>560</v>
      </c>
      <c r="AC370" s="7">
        <f t="shared" si="197"/>
        <v>2.76</v>
      </c>
      <c r="AD370" s="7">
        <f t="shared" si="198"/>
        <v>21.1</v>
      </c>
      <c r="AE370" s="7">
        <f t="shared" si="199"/>
        <v>0</v>
      </c>
      <c r="AF370" s="48" t="str">
        <f t="shared" si="217"/>
        <v/>
      </c>
      <c r="AG370" s="48" t="str">
        <f t="shared" si="218"/>
        <v/>
      </c>
      <c r="AH370" s="48" t="str">
        <f t="shared" si="219"/>
        <v/>
      </c>
      <c r="AI370" s="48" t="str">
        <f t="shared" si="220"/>
        <v/>
      </c>
      <c r="AJ370" s="49" t="str">
        <f t="shared" si="221"/>
        <v/>
      </c>
      <c r="AK370" s="49" t="str">
        <f t="shared" si="222"/>
        <v/>
      </c>
      <c r="AL370" s="49" t="str">
        <f t="shared" si="223"/>
        <v/>
      </c>
      <c r="AM370" s="49" t="str">
        <f t="shared" si="224"/>
        <v/>
      </c>
    </row>
    <row r="371" spans="1:39" ht="13.5" thickBot="1" x14ac:dyDescent="0.25">
      <c r="A371" s="96">
        <v>38850</v>
      </c>
      <c r="B371" s="97" t="s">
        <v>21</v>
      </c>
      <c r="C371" s="97" t="s">
        <v>22</v>
      </c>
      <c r="D371" s="97">
        <v>941.8</v>
      </c>
      <c r="E371" s="97">
        <v>10.02</v>
      </c>
      <c r="F371" s="97">
        <v>11.5</v>
      </c>
      <c r="G371" s="97">
        <v>11.4</v>
      </c>
      <c r="H371" s="78">
        <f t="shared" si="200"/>
        <v>1</v>
      </c>
      <c r="I371" s="8">
        <f t="shared" si="194"/>
        <v>5</v>
      </c>
      <c r="J371" s="8">
        <f t="shared" si="195"/>
        <v>2006</v>
      </c>
      <c r="K371" s="79" t="str">
        <f t="shared" si="165"/>
        <v>Spring</v>
      </c>
      <c r="L371" s="3" t="str">
        <f t="shared" si="201"/>
        <v/>
      </c>
      <c r="M371" s="3" t="str">
        <f t="shared" si="202"/>
        <v/>
      </c>
      <c r="N371" s="3" t="str">
        <f t="shared" si="203"/>
        <v/>
      </c>
      <c r="O371" s="3" t="str">
        <f t="shared" si="204"/>
        <v/>
      </c>
      <c r="P371" s="4" t="str">
        <f t="shared" si="205"/>
        <v/>
      </c>
      <c r="Q371" s="4" t="str">
        <f t="shared" si="206"/>
        <v/>
      </c>
      <c r="R371" s="4" t="str">
        <f t="shared" si="207"/>
        <v/>
      </c>
      <c r="S371" s="4" t="str">
        <f t="shared" si="208"/>
        <v/>
      </c>
      <c r="T371" s="5" t="str">
        <f t="shared" si="209"/>
        <v/>
      </c>
      <c r="U371" s="5" t="str">
        <f t="shared" si="210"/>
        <v/>
      </c>
      <c r="V371" s="5" t="str">
        <f t="shared" si="211"/>
        <v/>
      </c>
      <c r="W371" s="5" t="str">
        <f t="shared" si="212"/>
        <v/>
      </c>
      <c r="X371" s="6" t="str">
        <f t="shared" si="213"/>
        <v/>
      </c>
      <c r="Y371" s="6" t="str">
        <f t="shared" si="214"/>
        <v/>
      </c>
      <c r="Z371" s="6" t="str">
        <f t="shared" si="215"/>
        <v/>
      </c>
      <c r="AA371" s="6" t="str">
        <f t="shared" si="216"/>
        <v/>
      </c>
      <c r="AB371" s="7">
        <f t="shared" si="196"/>
        <v>941.8</v>
      </c>
      <c r="AC371" s="7">
        <f t="shared" si="197"/>
        <v>10.02</v>
      </c>
      <c r="AD371" s="7">
        <f t="shared" si="198"/>
        <v>11.5</v>
      </c>
      <c r="AE371" s="7">
        <f t="shared" si="199"/>
        <v>11.4</v>
      </c>
      <c r="AF371" s="48" t="str">
        <f t="shared" si="217"/>
        <v/>
      </c>
      <c r="AG371" s="48" t="str">
        <f t="shared" si="218"/>
        <v/>
      </c>
      <c r="AH371" s="48" t="str">
        <f t="shared" si="219"/>
        <v/>
      </c>
      <c r="AI371" s="48" t="str">
        <f t="shared" si="220"/>
        <v/>
      </c>
      <c r="AJ371" s="49" t="str">
        <f t="shared" si="221"/>
        <v/>
      </c>
      <c r="AK371" s="49" t="str">
        <f t="shared" si="222"/>
        <v/>
      </c>
      <c r="AL371" s="49" t="str">
        <f t="shared" si="223"/>
        <v/>
      </c>
      <c r="AM371" s="49" t="str">
        <f t="shared" si="224"/>
        <v/>
      </c>
    </row>
    <row r="372" spans="1:39" ht="13.5" thickBot="1" x14ac:dyDescent="0.25">
      <c r="A372" s="96">
        <v>38633</v>
      </c>
      <c r="B372" s="97" t="s">
        <v>21</v>
      </c>
      <c r="C372" s="97" t="s">
        <v>22</v>
      </c>
      <c r="D372" s="97">
        <v>783</v>
      </c>
      <c r="E372" s="97">
        <v>4.18</v>
      </c>
      <c r="F372" s="97">
        <v>10.1</v>
      </c>
      <c r="G372" s="97">
        <v>0</v>
      </c>
      <c r="H372" s="78">
        <f t="shared" si="200"/>
        <v>1</v>
      </c>
      <c r="I372" s="8">
        <f t="shared" si="194"/>
        <v>10</v>
      </c>
      <c r="J372" s="8">
        <f t="shared" si="195"/>
        <v>2005</v>
      </c>
      <c r="K372" s="79" t="str">
        <f t="shared" si="165"/>
        <v>Fall</v>
      </c>
      <c r="L372" s="3" t="str">
        <f t="shared" si="201"/>
        <v/>
      </c>
      <c r="M372" s="3" t="str">
        <f t="shared" si="202"/>
        <v/>
      </c>
      <c r="N372" s="3" t="str">
        <f t="shared" si="203"/>
        <v/>
      </c>
      <c r="O372" s="3" t="str">
        <f t="shared" si="204"/>
        <v/>
      </c>
      <c r="P372" s="4" t="str">
        <f t="shared" si="205"/>
        <v/>
      </c>
      <c r="Q372" s="4" t="str">
        <f t="shared" si="206"/>
        <v/>
      </c>
      <c r="R372" s="4" t="str">
        <f t="shared" si="207"/>
        <v/>
      </c>
      <c r="S372" s="4" t="str">
        <f t="shared" si="208"/>
        <v/>
      </c>
      <c r="T372" s="5" t="str">
        <f t="shared" si="209"/>
        <v/>
      </c>
      <c r="U372" s="5" t="str">
        <f t="shared" si="210"/>
        <v/>
      </c>
      <c r="V372" s="5" t="str">
        <f t="shared" si="211"/>
        <v/>
      </c>
      <c r="W372" s="5" t="str">
        <f t="shared" si="212"/>
        <v/>
      </c>
      <c r="X372" s="6" t="str">
        <f t="shared" si="213"/>
        <v/>
      </c>
      <c r="Y372" s="6" t="str">
        <f t="shared" si="214"/>
        <v/>
      </c>
      <c r="Z372" s="6" t="str">
        <f t="shared" si="215"/>
        <v/>
      </c>
      <c r="AA372" s="6" t="str">
        <f t="shared" si="216"/>
        <v/>
      </c>
      <c r="AB372" s="7">
        <f t="shared" si="196"/>
        <v>783</v>
      </c>
      <c r="AC372" s="7">
        <f t="shared" si="197"/>
        <v>4.18</v>
      </c>
      <c r="AD372" s="7">
        <f t="shared" si="198"/>
        <v>10.1</v>
      </c>
      <c r="AE372" s="7">
        <f t="shared" si="199"/>
        <v>0</v>
      </c>
      <c r="AF372" s="48" t="str">
        <f t="shared" si="217"/>
        <v/>
      </c>
      <c r="AG372" s="48" t="str">
        <f t="shared" si="218"/>
        <v/>
      </c>
      <c r="AH372" s="48" t="str">
        <f t="shared" si="219"/>
        <v/>
      </c>
      <c r="AI372" s="48" t="str">
        <f t="shared" si="220"/>
        <v/>
      </c>
      <c r="AJ372" s="49" t="str">
        <f t="shared" si="221"/>
        <v/>
      </c>
      <c r="AK372" s="49" t="str">
        <f t="shared" si="222"/>
        <v/>
      </c>
      <c r="AL372" s="49" t="str">
        <f t="shared" si="223"/>
        <v/>
      </c>
      <c r="AM372" s="49" t="str">
        <f t="shared" si="224"/>
        <v/>
      </c>
    </row>
    <row r="373" spans="1:39" ht="13.5" thickBot="1" x14ac:dyDescent="0.25">
      <c r="A373" s="96">
        <v>38545</v>
      </c>
      <c r="B373" s="97" t="s">
        <v>21</v>
      </c>
      <c r="C373" s="97" t="s">
        <v>22</v>
      </c>
      <c r="D373" s="97">
        <v>693.2</v>
      </c>
      <c r="E373" s="97">
        <v>2.74</v>
      </c>
      <c r="F373" s="97">
        <v>19.399999999999999</v>
      </c>
      <c r="G373" s="97">
        <v>0</v>
      </c>
      <c r="H373" s="78">
        <f t="shared" si="200"/>
        <v>1</v>
      </c>
      <c r="I373" s="8">
        <f t="shared" si="194"/>
        <v>7</v>
      </c>
      <c r="J373" s="8">
        <f t="shared" si="195"/>
        <v>2005</v>
      </c>
      <c r="K373" s="79" t="str">
        <f t="shared" si="165"/>
        <v>Summer</v>
      </c>
      <c r="L373" s="3" t="str">
        <f t="shared" si="201"/>
        <v/>
      </c>
      <c r="M373" s="3" t="str">
        <f t="shared" si="202"/>
        <v/>
      </c>
      <c r="N373" s="3" t="str">
        <f t="shared" si="203"/>
        <v/>
      </c>
      <c r="O373" s="3" t="str">
        <f t="shared" si="204"/>
        <v/>
      </c>
      <c r="P373" s="4" t="str">
        <f t="shared" si="205"/>
        <v/>
      </c>
      <c r="Q373" s="4" t="str">
        <f t="shared" si="206"/>
        <v/>
      </c>
      <c r="R373" s="4" t="str">
        <f t="shared" si="207"/>
        <v/>
      </c>
      <c r="S373" s="4" t="str">
        <f t="shared" si="208"/>
        <v/>
      </c>
      <c r="T373" s="5" t="str">
        <f t="shared" si="209"/>
        <v/>
      </c>
      <c r="U373" s="5" t="str">
        <f t="shared" si="210"/>
        <v/>
      </c>
      <c r="V373" s="5" t="str">
        <f t="shared" si="211"/>
        <v/>
      </c>
      <c r="W373" s="5" t="str">
        <f t="shared" si="212"/>
        <v/>
      </c>
      <c r="X373" s="6" t="str">
        <f t="shared" si="213"/>
        <v/>
      </c>
      <c r="Y373" s="6" t="str">
        <f t="shared" si="214"/>
        <v/>
      </c>
      <c r="Z373" s="6" t="str">
        <f t="shared" si="215"/>
        <v/>
      </c>
      <c r="AA373" s="6" t="str">
        <f t="shared" si="216"/>
        <v/>
      </c>
      <c r="AB373" s="7">
        <f t="shared" si="196"/>
        <v>693.2</v>
      </c>
      <c r="AC373" s="7">
        <f t="shared" si="197"/>
        <v>2.74</v>
      </c>
      <c r="AD373" s="7">
        <f t="shared" si="198"/>
        <v>19.399999999999999</v>
      </c>
      <c r="AE373" s="7">
        <f t="shared" si="199"/>
        <v>0</v>
      </c>
      <c r="AF373" s="48" t="str">
        <f t="shared" si="217"/>
        <v/>
      </c>
      <c r="AG373" s="48" t="str">
        <f t="shared" si="218"/>
        <v/>
      </c>
      <c r="AH373" s="48" t="str">
        <f t="shared" si="219"/>
        <v/>
      </c>
      <c r="AI373" s="48" t="str">
        <f t="shared" si="220"/>
        <v/>
      </c>
      <c r="AJ373" s="49" t="str">
        <f t="shared" si="221"/>
        <v/>
      </c>
      <c r="AK373" s="49" t="str">
        <f t="shared" si="222"/>
        <v/>
      </c>
      <c r="AL373" s="49" t="str">
        <f t="shared" si="223"/>
        <v/>
      </c>
      <c r="AM373" s="49" t="str">
        <f t="shared" si="224"/>
        <v/>
      </c>
    </row>
    <row r="374" spans="1:39" ht="13.5" thickBot="1" x14ac:dyDescent="0.25">
      <c r="A374" s="96">
        <v>38486</v>
      </c>
      <c r="B374" s="97" t="s">
        <v>21</v>
      </c>
      <c r="C374" s="97" t="s">
        <v>22</v>
      </c>
      <c r="D374" s="97">
        <v>689</v>
      </c>
      <c r="E374" s="97">
        <v>11.07</v>
      </c>
      <c r="F374" s="97">
        <v>9.86</v>
      </c>
      <c r="G374" s="97">
        <v>1.59</v>
      </c>
      <c r="H374" s="78">
        <f t="shared" si="200"/>
        <v>1</v>
      </c>
      <c r="I374" s="8">
        <f t="shared" si="194"/>
        <v>5</v>
      </c>
      <c r="J374" s="8">
        <f t="shared" si="195"/>
        <v>2005</v>
      </c>
      <c r="K374" s="79" t="str">
        <f t="shared" si="165"/>
        <v>Spring</v>
      </c>
      <c r="L374" s="3" t="str">
        <f t="shared" si="201"/>
        <v/>
      </c>
      <c r="M374" s="3" t="str">
        <f t="shared" si="202"/>
        <v/>
      </c>
      <c r="N374" s="3" t="str">
        <f t="shared" si="203"/>
        <v/>
      </c>
      <c r="O374" s="3" t="str">
        <f t="shared" si="204"/>
        <v/>
      </c>
      <c r="P374" s="4" t="str">
        <f t="shared" si="205"/>
        <v/>
      </c>
      <c r="Q374" s="4" t="str">
        <f t="shared" si="206"/>
        <v/>
      </c>
      <c r="R374" s="4" t="str">
        <f t="shared" si="207"/>
        <v/>
      </c>
      <c r="S374" s="4" t="str">
        <f t="shared" si="208"/>
        <v/>
      </c>
      <c r="T374" s="5" t="str">
        <f t="shared" si="209"/>
        <v/>
      </c>
      <c r="U374" s="5" t="str">
        <f t="shared" si="210"/>
        <v/>
      </c>
      <c r="V374" s="5" t="str">
        <f t="shared" si="211"/>
        <v/>
      </c>
      <c r="W374" s="5" t="str">
        <f t="shared" si="212"/>
        <v/>
      </c>
      <c r="X374" s="6" t="str">
        <f t="shared" si="213"/>
        <v/>
      </c>
      <c r="Y374" s="6" t="str">
        <f t="shared" si="214"/>
        <v/>
      </c>
      <c r="Z374" s="6" t="str">
        <f t="shared" si="215"/>
        <v/>
      </c>
      <c r="AA374" s="6" t="str">
        <f t="shared" si="216"/>
        <v/>
      </c>
      <c r="AB374" s="7">
        <f t="shared" si="196"/>
        <v>689</v>
      </c>
      <c r="AC374" s="7">
        <f t="shared" si="197"/>
        <v>11.07</v>
      </c>
      <c r="AD374" s="7">
        <f t="shared" si="198"/>
        <v>9.86</v>
      </c>
      <c r="AE374" s="7">
        <f t="shared" si="199"/>
        <v>1.59</v>
      </c>
      <c r="AF374" s="48" t="str">
        <f t="shared" si="217"/>
        <v/>
      </c>
      <c r="AG374" s="48" t="str">
        <f t="shared" si="218"/>
        <v/>
      </c>
      <c r="AH374" s="48" t="str">
        <f t="shared" si="219"/>
        <v/>
      </c>
      <c r="AI374" s="48" t="str">
        <f t="shared" si="220"/>
        <v/>
      </c>
      <c r="AJ374" s="49" t="str">
        <f t="shared" si="221"/>
        <v/>
      </c>
      <c r="AK374" s="49" t="str">
        <f t="shared" si="222"/>
        <v/>
      </c>
      <c r="AL374" s="49" t="str">
        <f t="shared" si="223"/>
        <v/>
      </c>
      <c r="AM374" s="49" t="str">
        <f t="shared" si="224"/>
        <v/>
      </c>
    </row>
    <row r="375" spans="1:39" ht="13.5" thickBot="1" x14ac:dyDescent="0.25">
      <c r="A375" s="96">
        <v>38255</v>
      </c>
      <c r="B375" s="97" t="s">
        <v>21</v>
      </c>
      <c r="C375" s="97" t="s">
        <v>22</v>
      </c>
      <c r="D375" s="97">
        <v>573</v>
      </c>
      <c r="E375" s="97">
        <v>4.7300000000000004</v>
      </c>
      <c r="F375" s="97">
        <v>15.8</v>
      </c>
      <c r="G375" s="97">
        <v>0</v>
      </c>
      <c r="H375" s="78">
        <f t="shared" si="200"/>
        <v>1</v>
      </c>
      <c r="I375" s="8">
        <f t="shared" si="194"/>
        <v>9</v>
      </c>
      <c r="J375" s="8">
        <f t="shared" si="195"/>
        <v>2004</v>
      </c>
      <c r="K375" s="79" t="str">
        <f t="shared" si="165"/>
        <v>Fall</v>
      </c>
      <c r="L375" s="3" t="str">
        <f t="shared" si="201"/>
        <v/>
      </c>
      <c r="M375" s="3" t="str">
        <f t="shared" si="202"/>
        <v/>
      </c>
      <c r="N375" s="3" t="str">
        <f t="shared" si="203"/>
        <v/>
      </c>
      <c r="O375" s="3" t="str">
        <f t="shared" si="204"/>
        <v/>
      </c>
      <c r="P375" s="4" t="str">
        <f t="shared" si="205"/>
        <v/>
      </c>
      <c r="Q375" s="4" t="str">
        <f t="shared" si="206"/>
        <v/>
      </c>
      <c r="R375" s="4" t="str">
        <f t="shared" si="207"/>
        <v/>
      </c>
      <c r="S375" s="4" t="str">
        <f t="shared" si="208"/>
        <v/>
      </c>
      <c r="T375" s="5" t="str">
        <f t="shared" si="209"/>
        <v/>
      </c>
      <c r="U375" s="5" t="str">
        <f t="shared" si="210"/>
        <v/>
      </c>
      <c r="V375" s="5" t="str">
        <f t="shared" si="211"/>
        <v/>
      </c>
      <c r="W375" s="5" t="str">
        <f t="shared" si="212"/>
        <v/>
      </c>
      <c r="X375" s="6" t="str">
        <f t="shared" si="213"/>
        <v/>
      </c>
      <c r="Y375" s="6" t="str">
        <f t="shared" si="214"/>
        <v/>
      </c>
      <c r="Z375" s="6" t="str">
        <f t="shared" si="215"/>
        <v/>
      </c>
      <c r="AA375" s="6" t="str">
        <f t="shared" si="216"/>
        <v/>
      </c>
      <c r="AB375" s="7">
        <f t="shared" si="196"/>
        <v>573</v>
      </c>
      <c r="AC375" s="7">
        <f t="shared" si="197"/>
        <v>4.7300000000000004</v>
      </c>
      <c r="AD375" s="7">
        <f t="shared" si="198"/>
        <v>15.8</v>
      </c>
      <c r="AE375" s="7">
        <f t="shared" si="199"/>
        <v>0</v>
      </c>
      <c r="AF375" s="48" t="str">
        <f t="shared" si="217"/>
        <v/>
      </c>
      <c r="AG375" s="48" t="str">
        <f t="shared" si="218"/>
        <v/>
      </c>
      <c r="AH375" s="48" t="str">
        <f t="shared" si="219"/>
        <v/>
      </c>
      <c r="AI375" s="48" t="str">
        <f t="shared" si="220"/>
        <v/>
      </c>
      <c r="AJ375" s="49" t="str">
        <f t="shared" si="221"/>
        <v/>
      </c>
      <c r="AK375" s="49" t="str">
        <f t="shared" si="222"/>
        <v/>
      </c>
      <c r="AL375" s="49" t="str">
        <f t="shared" si="223"/>
        <v/>
      </c>
      <c r="AM375" s="49" t="str">
        <f t="shared" si="224"/>
        <v/>
      </c>
    </row>
    <row r="376" spans="1:39" ht="13.5" thickBot="1" x14ac:dyDescent="0.25">
      <c r="A376" s="96">
        <v>38197</v>
      </c>
      <c r="B376" s="97" t="s">
        <v>21</v>
      </c>
      <c r="C376" s="97" t="s">
        <v>22</v>
      </c>
      <c r="D376" s="97">
        <v>654</v>
      </c>
      <c r="E376" s="97">
        <v>6.85</v>
      </c>
      <c r="F376" s="97">
        <v>19.3</v>
      </c>
      <c r="G376" s="97">
        <v>0.14000000000000001</v>
      </c>
      <c r="H376" s="78">
        <f t="shared" si="200"/>
        <v>1</v>
      </c>
      <c r="I376" s="8">
        <f t="shared" si="194"/>
        <v>7</v>
      </c>
      <c r="J376" s="8">
        <f t="shared" si="195"/>
        <v>2004</v>
      </c>
      <c r="K376" s="79" t="str">
        <f t="shared" si="165"/>
        <v>Summer</v>
      </c>
      <c r="L376" s="3" t="str">
        <f t="shared" si="201"/>
        <v/>
      </c>
      <c r="M376" s="3" t="str">
        <f t="shared" si="202"/>
        <v/>
      </c>
      <c r="N376" s="3" t="str">
        <f t="shared" si="203"/>
        <v/>
      </c>
      <c r="O376" s="3" t="str">
        <f t="shared" si="204"/>
        <v/>
      </c>
      <c r="P376" s="4" t="str">
        <f t="shared" si="205"/>
        <v/>
      </c>
      <c r="Q376" s="4" t="str">
        <f t="shared" si="206"/>
        <v/>
      </c>
      <c r="R376" s="4" t="str">
        <f t="shared" si="207"/>
        <v/>
      </c>
      <c r="S376" s="4" t="str">
        <f t="shared" si="208"/>
        <v/>
      </c>
      <c r="T376" s="5" t="str">
        <f t="shared" si="209"/>
        <v/>
      </c>
      <c r="U376" s="5" t="str">
        <f t="shared" si="210"/>
        <v/>
      </c>
      <c r="V376" s="5" t="str">
        <f t="shared" si="211"/>
        <v/>
      </c>
      <c r="W376" s="5" t="str">
        <f t="shared" si="212"/>
        <v/>
      </c>
      <c r="X376" s="6" t="str">
        <f t="shared" si="213"/>
        <v/>
      </c>
      <c r="Y376" s="6" t="str">
        <f t="shared" si="214"/>
        <v/>
      </c>
      <c r="Z376" s="6" t="str">
        <f t="shared" si="215"/>
        <v/>
      </c>
      <c r="AA376" s="6" t="str">
        <f t="shared" si="216"/>
        <v/>
      </c>
      <c r="AB376" s="7">
        <f t="shared" si="196"/>
        <v>654</v>
      </c>
      <c r="AC376" s="7">
        <f t="shared" si="197"/>
        <v>6.85</v>
      </c>
      <c r="AD376" s="7">
        <f t="shared" si="198"/>
        <v>19.3</v>
      </c>
      <c r="AE376" s="7">
        <f t="shared" si="199"/>
        <v>0.14000000000000001</v>
      </c>
      <c r="AF376" s="48" t="str">
        <f t="shared" si="217"/>
        <v/>
      </c>
      <c r="AG376" s="48" t="str">
        <f t="shared" si="218"/>
        <v/>
      </c>
      <c r="AH376" s="48" t="str">
        <f t="shared" si="219"/>
        <v/>
      </c>
      <c r="AI376" s="48" t="str">
        <f t="shared" si="220"/>
        <v/>
      </c>
      <c r="AJ376" s="49" t="str">
        <f t="shared" si="221"/>
        <v/>
      </c>
      <c r="AK376" s="49" t="str">
        <f t="shared" si="222"/>
        <v/>
      </c>
      <c r="AL376" s="49" t="str">
        <f t="shared" si="223"/>
        <v/>
      </c>
      <c r="AM376" s="49" t="str">
        <f t="shared" si="224"/>
        <v/>
      </c>
    </row>
    <row r="377" spans="1:39" ht="13.5" thickBot="1" x14ac:dyDescent="0.25">
      <c r="A377" s="96">
        <v>38159</v>
      </c>
      <c r="B377" s="97" t="s">
        <v>21</v>
      </c>
      <c r="C377" s="97" t="s">
        <v>22</v>
      </c>
      <c r="D377" s="97">
        <v>808</v>
      </c>
      <c r="E377" s="97">
        <v>8.06</v>
      </c>
      <c r="F377" s="97">
        <v>18.100000000000001</v>
      </c>
      <c r="G377" s="97">
        <v>9.98</v>
      </c>
      <c r="H377" s="78">
        <f t="shared" si="200"/>
        <v>1</v>
      </c>
      <c r="I377" s="8">
        <f t="shared" si="194"/>
        <v>6</v>
      </c>
      <c r="J377" s="8">
        <f t="shared" si="195"/>
        <v>2004</v>
      </c>
      <c r="K377" s="79" t="str">
        <f t="shared" si="165"/>
        <v>Spring</v>
      </c>
      <c r="L377" s="3" t="str">
        <f t="shared" si="201"/>
        <v/>
      </c>
      <c r="M377" s="3" t="str">
        <f t="shared" si="202"/>
        <v/>
      </c>
      <c r="N377" s="3" t="str">
        <f t="shared" si="203"/>
        <v/>
      </c>
      <c r="O377" s="3" t="str">
        <f t="shared" si="204"/>
        <v/>
      </c>
      <c r="P377" s="4" t="str">
        <f t="shared" si="205"/>
        <v/>
      </c>
      <c r="Q377" s="4" t="str">
        <f t="shared" si="206"/>
        <v/>
      </c>
      <c r="R377" s="4" t="str">
        <f t="shared" si="207"/>
        <v/>
      </c>
      <c r="S377" s="4" t="str">
        <f t="shared" si="208"/>
        <v/>
      </c>
      <c r="T377" s="5" t="str">
        <f t="shared" si="209"/>
        <v/>
      </c>
      <c r="U377" s="5" t="str">
        <f t="shared" si="210"/>
        <v/>
      </c>
      <c r="V377" s="5" t="str">
        <f t="shared" si="211"/>
        <v/>
      </c>
      <c r="W377" s="5" t="str">
        <f t="shared" si="212"/>
        <v/>
      </c>
      <c r="X377" s="6" t="str">
        <f t="shared" si="213"/>
        <v/>
      </c>
      <c r="Y377" s="6" t="str">
        <f t="shared" si="214"/>
        <v/>
      </c>
      <c r="Z377" s="6" t="str">
        <f t="shared" si="215"/>
        <v/>
      </c>
      <c r="AA377" s="6" t="str">
        <f t="shared" si="216"/>
        <v/>
      </c>
      <c r="AB377" s="7">
        <f t="shared" ref="AB377:AB408" si="225">IF($C377="Spring Brook",IF(LEFT($D377,1)="&lt;",VALUE(MID($D377,2,4)),IF(LEFT($D377,1)="&gt;",VALUE(MID($D377,2,4)),$D377)),"")</f>
        <v>808</v>
      </c>
      <c r="AC377" s="7">
        <f t="shared" ref="AC377:AC408" si="226">IF($C377="Spring Brook",IF(LEFT($E377,1)="&lt;",VALUE(MID($E377,2,4)),IF(LEFT($E377,1)="&gt;",VALUE(MID($E377,2,4)),$E377)),"")</f>
        <v>8.06</v>
      </c>
      <c r="AD377" s="7">
        <f t="shared" ref="AD377:AD408" si="227">IF($C377="Spring Brook",IF(LEFT($F377,1)="&lt;",VALUE(MID($F377,2,4)),IF(LEFT($F377,1)="&gt;",VALUE(MID($F377,2,4)),$F377)),"")</f>
        <v>18.100000000000001</v>
      </c>
      <c r="AE377" s="7">
        <f t="shared" ref="AE377:AE408" si="228">IF($C377="Spring Brook",IF(LEFT($G377,1)="&lt;",VALUE(MID($G377,2,4)),IF(LEFT($G377,1)="&gt;",VALUE(MID($G377,2,4)),$G377)),"")</f>
        <v>9.98</v>
      </c>
      <c r="AF377" s="48" t="str">
        <f t="shared" si="217"/>
        <v/>
      </c>
      <c r="AG377" s="48" t="str">
        <f t="shared" si="218"/>
        <v/>
      </c>
      <c r="AH377" s="48" t="str">
        <f t="shared" si="219"/>
        <v/>
      </c>
      <c r="AI377" s="48" t="str">
        <f t="shared" si="220"/>
        <v/>
      </c>
      <c r="AJ377" s="49" t="str">
        <f t="shared" si="221"/>
        <v/>
      </c>
      <c r="AK377" s="49" t="str">
        <f t="shared" si="222"/>
        <v/>
      </c>
      <c r="AL377" s="49" t="str">
        <f t="shared" si="223"/>
        <v/>
      </c>
      <c r="AM377" s="49" t="str">
        <f t="shared" si="224"/>
        <v/>
      </c>
    </row>
    <row r="378" spans="1:39" ht="13.5" thickBot="1" x14ac:dyDescent="0.25">
      <c r="A378" s="96">
        <v>38125</v>
      </c>
      <c r="B378" s="97" t="s">
        <v>21</v>
      </c>
      <c r="C378" s="97" t="s">
        <v>22</v>
      </c>
      <c r="D378" s="97" t="s">
        <v>24</v>
      </c>
      <c r="E378" s="97" t="s">
        <v>24</v>
      </c>
      <c r="F378" s="97" t="s">
        <v>24</v>
      </c>
      <c r="G378" s="97" t="s">
        <v>24</v>
      </c>
      <c r="H378" s="78">
        <f t="shared" si="200"/>
        <v>1</v>
      </c>
      <c r="I378" s="8">
        <f t="shared" si="194"/>
        <v>5</v>
      </c>
      <c r="J378" s="8">
        <f t="shared" si="195"/>
        <v>2004</v>
      </c>
      <c r="K378" s="79" t="str">
        <f t="shared" si="165"/>
        <v>Spring</v>
      </c>
      <c r="L378" s="3" t="str">
        <f t="shared" si="201"/>
        <v/>
      </c>
      <c r="M378" s="3" t="str">
        <f t="shared" si="202"/>
        <v/>
      </c>
      <c r="N378" s="3" t="str">
        <f t="shared" si="203"/>
        <v/>
      </c>
      <c r="O378" s="3" t="str">
        <f t="shared" si="204"/>
        <v/>
      </c>
      <c r="P378" s="4" t="str">
        <f t="shared" si="205"/>
        <v/>
      </c>
      <c r="Q378" s="4" t="str">
        <f t="shared" si="206"/>
        <v/>
      </c>
      <c r="R378" s="4" t="str">
        <f t="shared" si="207"/>
        <v/>
      </c>
      <c r="S378" s="4" t="str">
        <f t="shared" si="208"/>
        <v/>
      </c>
      <c r="T378" s="5" t="str">
        <f t="shared" si="209"/>
        <v/>
      </c>
      <c r="U378" s="5" t="str">
        <f t="shared" si="210"/>
        <v/>
      </c>
      <c r="V378" s="5" t="str">
        <f t="shared" si="211"/>
        <v/>
      </c>
      <c r="W378" s="5" t="str">
        <f t="shared" si="212"/>
        <v/>
      </c>
      <c r="X378" s="6" t="str">
        <f t="shared" si="213"/>
        <v/>
      </c>
      <c r="Y378" s="6" t="str">
        <f t="shared" si="214"/>
        <v/>
      </c>
      <c r="Z378" s="6" t="str">
        <f t="shared" si="215"/>
        <v/>
      </c>
      <c r="AA378" s="6" t="str">
        <f t="shared" si="216"/>
        <v/>
      </c>
      <c r="AB378" s="7" t="str">
        <f t="shared" si="225"/>
        <v>NS</v>
      </c>
      <c r="AC378" s="7" t="str">
        <f t="shared" si="226"/>
        <v>NS</v>
      </c>
      <c r="AD378" s="7" t="str">
        <f t="shared" si="227"/>
        <v>NS</v>
      </c>
      <c r="AE378" s="7" t="str">
        <f t="shared" si="228"/>
        <v>NS</v>
      </c>
      <c r="AF378" s="48" t="str">
        <f t="shared" si="217"/>
        <v/>
      </c>
      <c r="AG378" s="48" t="str">
        <f t="shared" si="218"/>
        <v/>
      </c>
      <c r="AH378" s="48" t="str">
        <f t="shared" si="219"/>
        <v/>
      </c>
      <c r="AI378" s="48" t="str">
        <f t="shared" si="220"/>
        <v/>
      </c>
      <c r="AJ378" s="49" t="str">
        <f t="shared" si="221"/>
        <v/>
      </c>
      <c r="AK378" s="49" t="str">
        <f t="shared" si="222"/>
        <v/>
      </c>
      <c r="AL378" s="49" t="str">
        <f t="shared" si="223"/>
        <v/>
      </c>
      <c r="AM378" s="49" t="str">
        <f t="shared" si="224"/>
        <v/>
      </c>
    </row>
    <row r="379" spans="1:39" ht="13.5" thickBot="1" x14ac:dyDescent="0.25">
      <c r="A379" s="96">
        <v>38123</v>
      </c>
      <c r="B379" s="97" t="s">
        <v>21</v>
      </c>
      <c r="C379" s="97" t="s">
        <v>22</v>
      </c>
      <c r="D379" s="97">
        <v>742</v>
      </c>
      <c r="E379" s="97">
        <v>10.62</v>
      </c>
      <c r="F379" s="97">
        <v>9.4</v>
      </c>
      <c r="G379" s="97">
        <v>15.9</v>
      </c>
      <c r="H379" s="78">
        <f t="shared" si="200"/>
        <v>1</v>
      </c>
      <c r="I379" s="8">
        <f t="shared" si="194"/>
        <v>5</v>
      </c>
      <c r="J379" s="8">
        <f t="shared" si="195"/>
        <v>2004</v>
      </c>
      <c r="K379" s="79" t="str">
        <f t="shared" si="165"/>
        <v>Spring</v>
      </c>
      <c r="L379" s="3" t="str">
        <f t="shared" si="201"/>
        <v/>
      </c>
      <c r="M379" s="3" t="str">
        <f t="shared" si="202"/>
        <v/>
      </c>
      <c r="N379" s="3" t="str">
        <f t="shared" si="203"/>
        <v/>
      </c>
      <c r="O379" s="3" t="str">
        <f t="shared" si="204"/>
        <v/>
      </c>
      <c r="P379" s="4" t="str">
        <f t="shared" si="205"/>
        <v/>
      </c>
      <c r="Q379" s="4" t="str">
        <f t="shared" si="206"/>
        <v/>
      </c>
      <c r="R379" s="4" t="str">
        <f t="shared" si="207"/>
        <v/>
      </c>
      <c r="S379" s="4" t="str">
        <f t="shared" si="208"/>
        <v/>
      </c>
      <c r="T379" s="5" t="str">
        <f t="shared" si="209"/>
        <v/>
      </c>
      <c r="U379" s="5" t="str">
        <f t="shared" si="210"/>
        <v/>
      </c>
      <c r="V379" s="5" t="str">
        <f t="shared" si="211"/>
        <v/>
      </c>
      <c r="W379" s="5" t="str">
        <f t="shared" si="212"/>
        <v/>
      </c>
      <c r="X379" s="6" t="str">
        <f t="shared" si="213"/>
        <v/>
      </c>
      <c r="Y379" s="6" t="str">
        <f t="shared" si="214"/>
        <v/>
      </c>
      <c r="Z379" s="6" t="str">
        <f t="shared" si="215"/>
        <v/>
      </c>
      <c r="AA379" s="6" t="str">
        <f t="shared" si="216"/>
        <v/>
      </c>
      <c r="AB379" s="7">
        <f t="shared" si="225"/>
        <v>742</v>
      </c>
      <c r="AC379" s="7">
        <f t="shared" si="226"/>
        <v>10.62</v>
      </c>
      <c r="AD379" s="7">
        <f t="shared" si="227"/>
        <v>9.4</v>
      </c>
      <c r="AE379" s="7">
        <f t="shared" si="228"/>
        <v>15.9</v>
      </c>
      <c r="AF379" s="48" t="str">
        <f t="shared" si="217"/>
        <v/>
      </c>
      <c r="AG379" s="48" t="str">
        <f t="shared" si="218"/>
        <v/>
      </c>
      <c r="AH379" s="48" t="str">
        <f t="shared" si="219"/>
        <v/>
      </c>
      <c r="AI379" s="48" t="str">
        <f t="shared" si="220"/>
        <v/>
      </c>
      <c r="AJ379" s="49" t="str">
        <f t="shared" si="221"/>
        <v/>
      </c>
      <c r="AK379" s="49" t="str">
        <f t="shared" si="222"/>
        <v/>
      </c>
      <c r="AL379" s="49" t="str">
        <f t="shared" si="223"/>
        <v/>
      </c>
      <c r="AM379" s="49" t="str">
        <f t="shared" si="224"/>
        <v/>
      </c>
    </row>
    <row r="380" spans="1:39" ht="13.5" thickBot="1" x14ac:dyDescent="0.25">
      <c r="A380" s="96">
        <v>37905</v>
      </c>
      <c r="B380" s="97" t="s">
        <v>21</v>
      </c>
      <c r="C380" s="97" t="s">
        <v>22</v>
      </c>
      <c r="D380" s="97">
        <v>681</v>
      </c>
      <c r="E380" s="97">
        <v>5.79</v>
      </c>
      <c r="F380" s="97">
        <v>14.8</v>
      </c>
      <c r="G380" s="97">
        <v>0</v>
      </c>
      <c r="H380" s="78">
        <f t="shared" si="200"/>
        <v>2</v>
      </c>
      <c r="I380" s="8">
        <f t="shared" si="194"/>
        <v>10</v>
      </c>
      <c r="J380" s="8">
        <f t="shared" si="195"/>
        <v>2003</v>
      </c>
      <c r="K380" s="79" t="str">
        <f t="shared" si="165"/>
        <v>Fall</v>
      </c>
      <c r="L380" s="3" t="str">
        <f t="shared" si="201"/>
        <v/>
      </c>
      <c r="M380" s="3" t="str">
        <f t="shared" si="202"/>
        <v/>
      </c>
      <c r="N380" s="3" t="str">
        <f t="shared" si="203"/>
        <v/>
      </c>
      <c r="O380" s="3" t="str">
        <f t="shared" si="204"/>
        <v/>
      </c>
      <c r="P380" s="4" t="str">
        <f t="shared" si="205"/>
        <v/>
      </c>
      <c r="Q380" s="4" t="str">
        <f t="shared" si="206"/>
        <v/>
      </c>
      <c r="R380" s="4" t="str">
        <f t="shared" si="207"/>
        <v/>
      </c>
      <c r="S380" s="4" t="str">
        <f t="shared" si="208"/>
        <v/>
      </c>
      <c r="T380" s="5" t="str">
        <f t="shared" si="209"/>
        <v/>
      </c>
      <c r="U380" s="5" t="str">
        <f t="shared" si="210"/>
        <v/>
      </c>
      <c r="V380" s="5" t="str">
        <f t="shared" si="211"/>
        <v/>
      </c>
      <c r="W380" s="5" t="str">
        <f t="shared" si="212"/>
        <v/>
      </c>
      <c r="X380" s="6" t="str">
        <f t="shared" si="213"/>
        <v/>
      </c>
      <c r="Y380" s="6" t="str">
        <f t="shared" si="214"/>
        <v/>
      </c>
      <c r="Z380" s="6" t="str">
        <f t="shared" si="215"/>
        <v/>
      </c>
      <c r="AA380" s="6" t="str">
        <f t="shared" si="216"/>
        <v/>
      </c>
      <c r="AB380" s="7">
        <f t="shared" si="225"/>
        <v>681</v>
      </c>
      <c r="AC380" s="7">
        <f t="shared" si="226"/>
        <v>5.79</v>
      </c>
      <c r="AD380" s="7">
        <f t="shared" si="227"/>
        <v>14.8</v>
      </c>
      <c r="AE380" s="7">
        <f t="shared" si="228"/>
        <v>0</v>
      </c>
      <c r="AF380" s="48" t="str">
        <f t="shared" si="217"/>
        <v/>
      </c>
      <c r="AG380" s="48" t="str">
        <f t="shared" si="218"/>
        <v/>
      </c>
      <c r="AH380" s="48" t="str">
        <f t="shared" si="219"/>
        <v/>
      </c>
      <c r="AI380" s="48" t="str">
        <f t="shared" si="220"/>
        <v/>
      </c>
      <c r="AJ380" s="49" t="str">
        <f t="shared" si="221"/>
        <v/>
      </c>
      <c r="AK380" s="49" t="str">
        <f t="shared" si="222"/>
        <v/>
      </c>
      <c r="AL380" s="49" t="str">
        <f t="shared" si="223"/>
        <v/>
      </c>
      <c r="AM380" s="49" t="str">
        <f t="shared" si="224"/>
        <v/>
      </c>
    </row>
    <row r="381" spans="1:39" ht="13.5" thickBot="1" x14ac:dyDescent="0.25">
      <c r="A381" s="96">
        <v>42273</v>
      </c>
      <c r="B381" s="97" t="s">
        <v>23</v>
      </c>
      <c r="C381" s="97" t="s">
        <v>22</v>
      </c>
      <c r="D381" s="97">
        <v>960</v>
      </c>
      <c r="E381" s="97">
        <v>8.92</v>
      </c>
      <c r="F381" s="97">
        <v>18.100000000000001</v>
      </c>
      <c r="G381" s="97" t="s">
        <v>24</v>
      </c>
      <c r="H381" s="78">
        <f t="shared" si="200"/>
        <v>2</v>
      </c>
      <c r="I381" s="8">
        <f t="shared" si="194"/>
        <v>9</v>
      </c>
      <c r="J381" s="8">
        <f t="shared" si="195"/>
        <v>2015</v>
      </c>
      <c r="K381" s="79" t="str">
        <f t="shared" si="165"/>
        <v>Fall</v>
      </c>
      <c r="L381" s="3" t="str">
        <f t="shared" si="201"/>
        <v/>
      </c>
      <c r="M381" s="3" t="str">
        <f t="shared" si="202"/>
        <v/>
      </c>
      <c r="N381" s="3" t="str">
        <f t="shared" si="203"/>
        <v/>
      </c>
      <c r="O381" s="3" t="str">
        <f t="shared" si="204"/>
        <v/>
      </c>
      <c r="P381" s="4" t="str">
        <f t="shared" si="205"/>
        <v/>
      </c>
      <c r="Q381" s="4" t="str">
        <f t="shared" si="206"/>
        <v/>
      </c>
      <c r="R381" s="4" t="str">
        <f t="shared" si="207"/>
        <v/>
      </c>
      <c r="S381" s="4" t="str">
        <f t="shared" si="208"/>
        <v/>
      </c>
      <c r="T381" s="5" t="str">
        <f t="shared" si="209"/>
        <v/>
      </c>
      <c r="U381" s="5" t="str">
        <f t="shared" si="210"/>
        <v/>
      </c>
      <c r="V381" s="5" t="str">
        <f t="shared" si="211"/>
        <v/>
      </c>
      <c r="W381" s="5" t="str">
        <f t="shared" si="212"/>
        <v/>
      </c>
      <c r="X381" s="6" t="str">
        <f t="shared" si="213"/>
        <v/>
      </c>
      <c r="Y381" s="6" t="str">
        <f t="shared" si="214"/>
        <v/>
      </c>
      <c r="Z381" s="6" t="str">
        <f t="shared" si="215"/>
        <v/>
      </c>
      <c r="AA381" s="6" t="str">
        <f t="shared" si="216"/>
        <v/>
      </c>
      <c r="AB381" s="7">
        <f t="shared" si="225"/>
        <v>960</v>
      </c>
      <c r="AC381" s="7">
        <f t="shared" si="226"/>
        <v>8.92</v>
      </c>
      <c r="AD381" s="7">
        <f t="shared" si="227"/>
        <v>18.100000000000001</v>
      </c>
      <c r="AE381" s="7" t="str">
        <f t="shared" si="228"/>
        <v>NS</v>
      </c>
      <c r="AF381" s="48" t="str">
        <f t="shared" si="217"/>
        <v/>
      </c>
      <c r="AG381" s="48" t="str">
        <f t="shared" si="218"/>
        <v/>
      </c>
      <c r="AH381" s="48" t="str">
        <f t="shared" si="219"/>
        <v/>
      </c>
      <c r="AI381" s="48" t="str">
        <f t="shared" si="220"/>
        <v/>
      </c>
      <c r="AJ381" s="49" t="str">
        <f t="shared" si="221"/>
        <v/>
      </c>
      <c r="AK381" s="49" t="str">
        <f t="shared" si="222"/>
        <v/>
      </c>
      <c r="AL381" s="49" t="str">
        <f t="shared" si="223"/>
        <v/>
      </c>
      <c r="AM381" s="49" t="str">
        <f t="shared" si="224"/>
        <v/>
      </c>
    </row>
    <row r="382" spans="1:39" ht="13.5" thickBot="1" x14ac:dyDescent="0.25">
      <c r="A382" s="96">
        <v>42191</v>
      </c>
      <c r="B382" s="97" t="s">
        <v>23</v>
      </c>
      <c r="C382" s="97" t="s">
        <v>22</v>
      </c>
      <c r="D382" s="97">
        <v>680</v>
      </c>
      <c r="E382" s="97">
        <v>7.79</v>
      </c>
      <c r="F382" s="97">
        <v>20</v>
      </c>
      <c r="G382" s="97" t="s">
        <v>24</v>
      </c>
      <c r="H382" s="78">
        <f t="shared" si="200"/>
        <v>2</v>
      </c>
      <c r="I382" s="8">
        <f t="shared" si="194"/>
        <v>7</v>
      </c>
      <c r="J382" s="8">
        <f t="shared" si="195"/>
        <v>2015</v>
      </c>
      <c r="K382" s="79" t="str">
        <f t="shared" si="165"/>
        <v>Summer</v>
      </c>
      <c r="L382" s="3" t="str">
        <f t="shared" si="201"/>
        <v/>
      </c>
      <c r="M382" s="3" t="str">
        <f t="shared" si="202"/>
        <v/>
      </c>
      <c r="N382" s="3" t="str">
        <f t="shared" si="203"/>
        <v/>
      </c>
      <c r="O382" s="3" t="str">
        <f t="shared" si="204"/>
        <v/>
      </c>
      <c r="P382" s="4" t="str">
        <f t="shared" si="205"/>
        <v/>
      </c>
      <c r="Q382" s="4" t="str">
        <f t="shared" si="206"/>
        <v/>
      </c>
      <c r="R382" s="4" t="str">
        <f t="shared" si="207"/>
        <v/>
      </c>
      <c r="S382" s="4" t="str">
        <f t="shared" si="208"/>
        <v/>
      </c>
      <c r="T382" s="5" t="str">
        <f t="shared" si="209"/>
        <v/>
      </c>
      <c r="U382" s="5" t="str">
        <f t="shared" si="210"/>
        <v/>
      </c>
      <c r="V382" s="5" t="str">
        <f t="shared" si="211"/>
        <v/>
      </c>
      <c r="W382" s="5" t="str">
        <f t="shared" si="212"/>
        <v/>
      </c>
      <c r="X382" s="6" t="str">
        <f t="shared" si="213"/>
        <v/>
      </c>
      <c r="Y382" s="6" t="str">
        <f t="shared" si="214"/>
        <v/>
      </c>
      <c r="Z382" s="6" t="str">
        <f t="shared" si="215"/>
        <v/>
      </c>
      <c r="AA382" s="6" t="str">
        <f t="shared" si="216"/>
        <v/>
      </c>
      <c r="AB382" s="7">
        <f t="shared" si="225"/>
        <v>680</v>
      </c>
      <c r="AC382" s="7">
        <f t="shared" si="226"/>
        <v>7.79</v>
      </c>
      <c r="AD382" s="7">
        <f t="shared" si="227"/>
        <v>20</v>
      </c>
      <c r="AE382" s="7" t="str">
        <f t="shared" si="228"/>
        <v>NS</v>
      </c>
      <c r="AF382" s="48" t="str">
        <f t="shared" si="217"/>
        <v/>
      </c>
      <c r="AG382" s="48" t="str">
        <f t="shared" si="218"/>
        <v/>
      </c>
      <c r="AH382" s="48" t="str">
        <f t="shared" si="219"/>
        <v/>
      </c>
      <c r="AI382" s="48" t="str">
        <f t="shared" si="220"/>
        <v/>
      </c>
      <c r="AJ382" s="49" t="str">
        <f t="shared" si="221"/>
        <v/>
      </c>
      <c r="AK382" s="49" t="str">
        <f t="shared" si="222"/>
        <v/>
      </c>
      <c r="AL382" s="49" t="str">
        <f t="shared" si="223"/>
        <v/>
      </c>
      <c r="AM382" s="49" t="str">
        <f t="shared" si="224"/>
        <v/>
      </c>
    </row>
    <row r="383" spans="1:39" ht="13.5" thickBot="1" x14ac:dyDescent="0.25">
      <c r="A383" s="96">
        <v>42127</v>
      </c>
      <c r="B383" s="97" t="s">
        <v>23</v>
      </c>
      <c r="C383" s="97" t="s">
        <v>22</v>
      </c>
      <c r="D383" s="97">
        <v>864</v>
      </c>
      <c r="E383" s="97" t="s">
        <v>77</v>
      </c>
      <c r="F383" s="97">
        <v>18.399999999999999</v>
      </c>
      <c r="G383" s="97" t="s">
        <v>24</v>
      </c>
      <c r="H383" s="78">
        <f t="shared" si="200"/>
        <v>2</v>
      </c>
      <c r="I383" s="8">
        <f t="shared" si="194"/>
        <v>5</v>
      </c>
      <c r="J383" s="8">
        <f t="shared" si="195"/>
        <v>2015</v>
      </c>
      <c r="K383" s="79" t="str">
        <f t="shared" si="165"/>
        <v>Spring</v>
      </c>
      <c r="L383" s="3" t="str">
        <f t="shared" si="201"/>
        <v/>
      </c>
      <c r="M383" s="3" t="str">
        <f t="shared" si="202"/>
        <v/>
      </c>
      <c r="N383" s="3" t="str">
        <f t="shared" si="203"/>
        <v/>
      </c>
      <c r="O383" s="3" t="str">
        <f t="shared" si="204"/>
        <v/>
      </c>
      <c r="P383" s="4" t="str">
        <f t="shared" si="205"/>
        <v/>
      </c>
      <c r="Q383" s="4" t="str">
        <f t="shared" si="206"/>
        <v/>
      </c>
      <c r="R383" s="4" t="str">
        <f t="shared" si="207"/>
        <v/>
      </c>
      <c r="S383" s="4" t="str">
        <f t="shared" si="208"/>
        <v/>
      </c>
      <c r="T383" s="5" t="str">
        <f t="shared" si="209"/>
        <v/>
      </c>
      <c r="U383" s="5" t="str">
        <f t="shared" si="210"/>
        <v/>
      </c>
      <c r="V383" s="5" t="str">
        <f t="shared" si="211"/>
        <v/>
      </c>
      <c r="W383" s="5" t="str">
        <f t="shared" si="212"/>
        <v/>
      </c>
      <c r="X383" s="6" t="str">
        <f t="shared" si="213"/>
        <v/>
      </c>
      <c r="Y383" s="6" t="str">
        <f t="shared" si="214"/>
        <v/>
      </c>
      <c r="Z383" s="6" t="str">
        <f t="shared" si="215"/>
        <v/>
      </c>
      <c r="AA383" s="6" t="str">
        <f t="shared" si="216"/>
        <v/>
      </c>
      <c r="AB383" s="7">
        <f t="shared" si="225"/>
        <v>864</v>
      </c>
      <c r="AC383" s="7" t="str">
        <f t="shared" si="226"/>
        <v>AD</v>
      </c>
      <c r="AD383" s="7">
        <f t="shared" si="227"/>
        <v>18.399999999999999</v>
      </c>
      <c r="AE383" s="7" t="str">
        <f t="shared" si="228"/>
        <v>NS</v>
      </c>
      <c r="AF383" s="48" t="str">
        <f t="shared" si="217"/>
        <v/>
      </c>
      <c r="AG383" s="48" t="str">
        <f t="shared" si="218"/>
        <v/>
      </c>
      <c r="AH383" s="48" t="str">
        <f t="shared" si="219"/>
        <v/>
      </c>
      <c r="AI383" s="48" t="str">
        <f t="shared" si="220"/>
        <v/>
      </c>
      <c r="AJ383" s="49" t="str">
        <f t="shared" si="221"/>
        <v/>
      </c>
      <c r="AK383" s="49" t="str">
        <f t="shared" si="222"/>
        <v/>
      </c>
      <c r="AL383" s="49" t="str">
        <f t="shared" si="223"/>
        <v/>
      </c>
      <c r="AM383" s="49" t="str">
        <f t="shared" si="224"/>
        <v/>
      </c>
    </row>
    <row r="384" spans="1:39" ht="13.5" thickBot="1" x14ac:dyDescent="0.25">
      <c r="A384" s="96">
        <v>41903</v>
      </c>
      <c r="B384" s="97" t="s">
        <v>23</v>
      </c>
      <c r="C384" s="97" t="s">
        <v>22</v>
      </c>
      <c r="D384" s="97">
        <v>522</v>
      </c>
      <c r="E384" s="97">
        <v>1.72</v>
      </c>
      <c r="F384" s="97">
        <v>13.99</v>
      </c>
      <c r="G384" s="97">
        <v>0</v>
      </c>
      <c r="H384" s="78">
        <f t="shared" si="200"/>
        <v>2</v>
      </c>
      <c r="I384" s="8">
        <f t="shared" si="194"/>
        <v>9</v>
      </c>
      <c r="J384" s="8">
        <f t="shared" si="195"/>
        <v>2014</v>
      </c>
      <c r="K384" s="79" t="str">
        <f t="shared" si="165"/>
        <v>Fall</v>
      </c>
      <c r="L384" s="3" t="str">
        <f t="shared" si="201"/>
        <v/>
      </c>
      <c r="M384" s="3" t="str">
        <f t="shared" si="202"/>
        <v/>
      </c>
      <c r="N384" s="3" t="str">
        <f t="shared" si="203"/>
        <v/>
      </c>
      <c r="O384" s="3" t="str">
        <f t="shared" si="204"/>
        <v/>
      </c>
      <c r="P384" s="4" t="str">
        <f t="shared" si="205"/>
        <v/>
      </c>
      <c r="Q384" s="4" t="str">
        <f t="shared" si="206"/>
        <v/>
      </c>
      <c r="R384" s="4" t="str">
        <f t="shared" si="207"/>
        <v/>
      </c>
      <c r="S384" s="4" t="str">
        <f t="shared" si="208"/>
        <v/>
      </c>
      <c r="T384" s="5" t="str">
        <f t="shared" si="209"/>
        <v/>
      </c>
      <c r="U384" s="5" t="str">
        <f t="shared" si="210"/>
        <v/>
      </c>
      <c r="V384" s="5" t="str">
        <f t="shared" si="211"/>
        <v/>
      </c>
      <c r="W384" s="5" t="str">
        <f t="shared" si="212"/>
        <v/>
      </c>
      <c r="X384" s="6" t="str">
        <f t="shared" si="213"/>
        <v/>
      </c>
      <c r="Y384" s="6" t="str">
        <f t="shared" si="214"/>
        <v/>
      </c>
      <c r="Z384" s="6" t="str">
        <f t="shared" si="215"/>
        <v/>
      </c>
      <c r="AA384" s="6" t="str">
        <f t="shared" si="216"/>
        <v/>
      </c>
      <c r="AB384" s="7">
        <f t="shared" si="225"/>
        <v>522</v>
      </c>
      <c r="AC384" s="7">
        <f t="shared" si="226"/>
        <v>1.72</v>
      </c>
      <c r="AD384" s="7">
        <f t="shared" si="227"/>
        <v>13.99</v>
      </c>
      <c r="AE384" s="7">
        <f t="shared" si="228"/>
        <v>0</v>
      </c>
      <c r="AF384" s="48" t="str">
        <f t="shared" si="217"/>
        <v/>
      </c>
      <c r="AG384" s="48" t="str">
        <f t="shared" si="218"/>
        <v/>
      </c>
      <c r="AH384" s="48" t="str">
        <f t="shared" si="219"/>
        <v/>
      </c>
      <c r="AI384" s="48" t="str">
        <f t="shared" si="220"/>
        <v/>
      </c>
      <c r="AJ384" s="49" t="str">
        <f t="shared" si="221"/>
        <v/>
      </c>
      <c r="AK384" s="49" t="str">
        <f t="shared" si="222"/>
        <v/>
      </c>
      <c r="AL384" s="49" t="str">
        <f t="shared" si="223"/>
        <v/>
      </c>
      <c r="AM384" s="49" t="str">
        <f t="shared" si="224"/>
        <v/>
      </c>
    </row>
    <row r="385" spans="1:39" ht="13.5" thickBot="1" x14ac:dyDescent="0.25">
      <c r="A385" s="96">
        <v>41835</v>
      </c>
      <c r="B385" s="97" t="s">
        <v>23</v>
      </c>
      <c r="C385" s="97" t="s">
        <v>22</v>
      </c>
      <c r="D385" s="97">
        <v>750</v>
      </c>
      <c r="E385" s="97">
        <v>12.58</v>
      </c>
      <c r="F385" s="97">
        <v>17.100000000000001</v>
      </c>
      <c r="G385" s="97" t="s">
        <v>24</v>
      </c>
      <c r="H385" s="78">
        <f t="shared" si="200"/>
        <v>2</v>
      </c>
      <c r="I385" s="8">
        <f t="shared" si="194"/>
        <v>7</v>
      </c>
      <c r="J385" s="8">
        <f t="shared" si="195"/>
        <v>2014</v>
      </c>
      <c r="K385" s="79" t="str">
        <f t="shared" si="165"/>
        <v>Summer</v>
      </c>
      <c r="L385" s="3" t="str">
        <f t="shared" si="201"/>
        <v/>
      </c>
      <c r="M385" s="3" t="str">
        <f t="shared" si="202"/>
        <v/>
      </c>
      <c r="N385" s="3" t="str">
        <f t="shared" si="203"/>
        <v/>
      </c>
      <c r="O385" s="3" t="str">
        <f t="shared" si="204"/>
        <v/>
      </c>
      <c r="P385" s="4" t="str">
        <f t="shared" si="205"/>
        <v/>
      </c>
      <c r="Q385" s="4" t="str">
        <f t="shared" si="206"/>
        <v/>
      </c>
      <c r="R385" s="4" t="str">
        <f t="shared" si="207"/>
        <v/>
      </c>
      <c r="S385" s="4" t="str">
        <f t="shared" si="208"/>
        <v/>
      </c>
      <c r="T385" s="5" t="str">
        <f t="shared" si="209"/>
        <v/>
      </c>
      <c r="U385" s="5" t="str">
        <f t="shared" si="210"/>
        <v/>
      </c>
      <c r="V385" s="5" t="str">
        <f t="shared" si="211"/>
        <v/>
      </c>
      <c r="W385" s="5" t="str">
        <f t="shared" si="212"/>
        <v/>
      </c>
      <c r="X385" s="6" t="str">
        <f t="shared" si="213"/>
        <v/>
      </c>
      <c r="Y385" s="6" t="str">
        <f t="shared" si="214"/>
        <v/>
      </c>
      <c r="Z385" s="6" t="str">
        <f t="shared" si="215"/>
        <v/>
      </c>
      <c r="AA385" s="6" t="str">
        <f t="shared" si="216"/>
        <v/>
      </c>
      <c r="AB385" s="7">
        <f t="shared" si="225"/>
        <v>750</v>
      </c>
      <c r="AC385" s="7">
        <f t="shared" si="226"/>
        <v>12.58</v>
      </c>
      <c r="AD385" s="7">
        <f t="shared" si="227"/>
        <v>17.100000000000001</v>
      </c>
      <c r="AE385" s="7" t="str">
        <f t="shared" si="228"/>
        <v>NS</v>
      </c>
      <c r="AF385" s="48" t="str">
        <f t="shared" si="217"/>
        <v/>
      </c>
      <c r="AG385" s="48" t="str">
        <f t="shared" si="218"/>
        <v/>
      </c>
      <c r="AH385" s="48" t="str">
        <f t="shared" si="219"/>
        <v/>
      </c>
      <c r="AI385" s="48" t="str">
        <f t="shared" si="220"/>
        <v/>
      </c>
      <c r="AJ385" s="49" t="str">
        <f t="shared" si="221"/>
        <v/>
      </c>
      <c r="AK385" s="49" t="str">
        <f t="shared" si="222"/>
        <v/>
      </c>
      <c r="AL385" s="49" t="str">
        <f t="shared" si="223"/>
        <v/>
      </c>
      <c r="AM385" s="49" t="str">
        <f t="shared" si="224"/>
        <v/>
      </c>
    </row>
    <row r="386" spans="1:39" ht="13.5" thickBot="1" x14ac:dyDescent="0.25">
      <c r="A386" s="96">
        <v>41756</v>
      </c>
      <c r="B386" s="97" t="s">
        <v>23</v>
      </c>
      <c r="C386" s="97" t="s">
        <v>22</v>
      </c>
      <c r="D386" s="97">
        <v>858</v>
      </c>
      <c r="E386" s="97">
        <v>11.82</v>
      </c>
      <c r="F386" s="97">
        <v>6.9</v>
      </c>
      <c r="G386" s="97" t="s">
        <v>77</v>
      </c>
      <c r="H386" s="78">
        <f t="shared" si="200"/>
        <v>2</v>
      </c>
      <c r="I386" s="8">
        <f t="shared" si="194"/>
        <v>4</v>
      </c>
      <c r="J386" s="8">
        <f t="shared" si="195"/>
        <v>2014</v>
      </c>
      <c r="K386" s="79" t="str">
        <f t="shared" si="165"/>
        <v>Spring</v>
      </c>
      <c r="L386" s="3" t="str">
        <f t="shared" si="201"/>
        <v/>
      </c>
      <c r="M386" s="3" t="str">
        <f t="shared" si="202"/>
        <v/>
      </c>
      <c r="N386" s="3" t="str">
        <f t="shared" si="203"/>
        <v/>
      </c>
      <c r="O386" s="3" t="str">
        <f t="shared" si="204"/>
        <v/>
      </c>
      <c r="P386" s="4" t="str">
        <f t="shared" si="205"/>
        <v/>
      </c>
      <c r="Q386" s="4" t="str">
        <f t="shared" si="206"/>
        <v/>
      </c>
      <c r="R386" s="4" t="str">
        <f t="shared" si="207"/>
        <v/>
      </c>
      <c r="S386" s="4" t="str">
        <f t="shared" si="208"/>
        <v/>
      </c>
      <c r="T386" s="5" t="str">
        <f t="shared" si="209"/>
        <v/>
      </c>
      <c r="U386" s="5" t="str">
        <f t="shared" si="210"/>
        <v/>
      </c>
      <c r="V386" s="5" t="str">
        <f t="shared" si="211"/>
        <v/>
      </c>
      <c r="W386" s="5" t="str">
        <f t="shared" si="212"/>
        <v/>
      </c>
      <c r="X386" s="6" t="str">
        <f t="shared" si="213"/>
        <v/>
      </c>
      <c r="Y386" s="6" t="str">
        <f t="shared" si="214"/>
        <v/>
      </c>
      <c r="Z386" s="6" t="str">
        <f t="shared" si="215"/>
        <v/>
      </c>
      <c r="AA386" s="6" t="str">
        <f t="shared" si="216"/>
        <v/>
      </c>
      <c r="AB386" s="7">
        <f t="shared" si="225"/>
        <v>858</v>
      </c>
      <c r="AC386" s="7">
        <f t="shared" si="226"/>
        <v>11.82</v>
      </c>
      <c r="AD386" s="7">
        <f t="shared" si="227"/>
        <v>6.9</v>
      </c>
      <c r="AE386" s="7" t="str">
        <f t="shared" si="228"/>
        <v>AD</v>
      </c>
      <c r="AF386" s="48" t="str">
        <f t="shared" si="217"/>
        <v/>
      </c>
      <c r="AG386" s="48" t="str">
        <f t="shared" si="218"/>
        <v/>
      </c>
      <c r="AH386" s="48" t="str">
        <f t="shared" si="219"/>
        <v/>
      </c>
      <c r="AI386" s="48" t="str">
        <f t="shared" si="220"/>
        <v/>
      </c>
      <c r="AJ386" s="49" t="str">
        <f t="shared" si="221"/>
        <v/>
      </c>
      <c r="AK386" s="49" t="str">
        <f t="shared" si="222"/>
        <v/>
      </c>
      <c r="AL386" s="49" t="str">
        <f t="shared" si="223"/>
        <v/>
      </c>
      <c r="AM386" s="49" t="str">
        <f t="shared" si="224"/>
        <v/>
      </c>
    </row>
    <row r="387" spans="1:39" ht="13.5" thickBot="1" x14ac:dyDescent="0.25">
      <c r="A387" s="96">
        <v>41539</v>
      </c>
      <c r="B387" s="97" t="s">
        <v>23</v>
      </c>
      <c r="C387" s="97" t="s">
        <v>22</v>
      </c>
      <c r="D387" s="97">
        <v>720</v>
      </c>
      <c r="E387" s="97">
        <v>7.21</v>
      </c>
      <c r="F387" s="97">
        <v>11.4</v>
      </c>
      <c r="G387" s="97" t="s">
        <v>3</v>
      </c>
      <c r="H387" s="78">
        <f t="shared" si="200"/>
        <v>2</v>
      </c>
      <c r="I387" s="8">
        <f t="shared" si="194"/>
        <v>9</v>
      </c>
      <c r="J387" s="8">
        <f t="shared" si="195"/>
        <v>2013</v>
      </c>
      <c r="K387" s="79" t="str">
        <f t="shared" si="165"/>
        <v>Fall</v>
      </c>
      <c r="L387" s="3" t="str">
        <f t="shared" si="201"/>
        <v/>
      </c>
      <c r="M387" s="3" t="str">
        <f t="shared" si="202"/>
        <v/>
      </c>
      <c r="N387" s="3" t="str">
        <f t="shared" si="203"/>
        <v/>
      </c>
      <c r="O387" s="3" t="str">
        <f t="shared" si="204"/>
        <v/>
      </c>
      <c r="P387" s="4" t="str">
        <f t="shared" si="205"/>
        <v/>
      </c>
      <c r="Q387" s="4" t="str">
        <f t="shared" si="206"/>
        <v/>
      </c>
      <c r="R387" s="4" t="str">
        <f t="shared" si="207"/>
        <v/>
      </c>
      <c r="S387" s="4" t="str">
        <f t="shared" si="208"/>
        <v/>
      </c>
      <c r="T387" s="5" t="str">
        <f t="shared" si="209"/>
        <v/>
      </c>
      <c r="U387" s="5" t="str">
        <f t="shared" si="210"/>
        <v/>
      </c>
      <c r="V387" s="5" t="str">
        <f t="shared" si="211"/>
        <v/>
      </c>
      <c r="W387" s="5" t="str">
        <f t="shared" si="212"/>
        <v/>
      </c>
      <c r="X387" s="6" t="str">
        <f t="shared" si="213"/>
        <v/>
      </c>
      <c r="Y387" s="6" t="str">
        <f t="shared" si="214"/>
        <v/>
      </c>
      <c r="Z387" s="6" t="str">
        <f t="shared" si="215"/>
        <v/>
      </c>
      <c r="AA387" s="6" t="str">
        <f t="shared" si="216"/>
        <v/>
      </c>
      <c r="AB387" s="7">
        <f t="shared" si="225"/>
        <v>720</v>
      </c>
      <c r="AC387" s="7">
        <f t="shared" si="226"/>
        <v>7.21</v>
      </c>
      <c r="AD387" s="7">
        <f t="shared" si="227"/>
        <v>11.4</v>
      </c>
      <c r="AE387" s="7" t="str">
        <f t="shared" si="228"/>
        <v>ns</v>
      </c>
      <c r="AF387" s="48" t="str">
        <f t="shared" si="217"/>
        <v/>
      </c>
      <c r="AG387" s="48" t="str">
        <f t="shared" si="218"/>
        <v/>
      </c>
      <c r="AH387" s="48" t="str">
        <f t="shared" si="219"/>
        <v/>
      </c>
      <c r="AI387" s="48" t="str">
        <f t="shared" si="220"/>
        <v/>
      </c>
      <c r="AJ387" s="49" t="str">
        <f t="shared" si="221"/>
        <v/>
      </c>
      <c r="AK387" s="49" t="str">
        <f t="shared" si="222"/>
        <v/>
      </c>
      <c r="AL387" s="49" t="str">
        <f t="shared" si="223"/>
        <v/>
      </c>
      <c r="AM387" s="49" t="str">
        <f t="shared" si="224"/>
        <v/>
      </c>
    </row>
    <row r="388" spans="1:39" ht="13.5" thickBot="1" x14ac:dyDescent="0.25">
      <c r="A388" s="96">
        <v>41488</v>
      </c>
      <c r="B388" s="97" t="s">
        <v>23</v>
      </c>
      <c r="C388" s="97" t="s">
        <v>22</v>
      </c>
      <c r="D388" s="97">
        <v>730</v>
      </c>
      <c r="E388" s="97">
        <v>5.46</v>
      </c>
      <c r="F388" s="97">
        <v>17</v>
      </c>
      <c r="G388" s="97" t="s">
        <v>3</v>
      </c>
      <c r="H388" s="78">
        <f t="shared" si="200"/>
        <v>2</v>
      </c>
      <c r="I388" s="8">
        <f t="shared" si="194"/>
        <v>8</v>
      </c>
      <c r="J388" s="8">
        <f t="shared" si="195"/>
        <v>2013</v>
      </c>
      <c r="K388" s="79" t="str">
        <f t="shared" si="165"/>
        <v>Summer</v>
      </c>
      <c r="L388" s="3" t="str">
        <f t="shared" si="201"/>
        <v/>
      </c>
      <c r="M388" s="3" t="str">
        <f t="shared" si="202"/>
        <v/>
      </c>
      <c r="N388" s="3" t="str">
        <f t="shared" si="203"/>
        <v/>
      </c>
      <c r="O388" s="3" t="str">
        <f t="shared" si="204"/>
        <v/>
      </c>
      <c r="P388" s="4" t="str">
        <f t="shared" si="205"/>
        <v/>
      </c>
      <c r="Q388" s="4" t="str">
        <f t="shared" si="206"/>
        <v/>
      </c>
      <c r="R388" s="4" t="str">
        <f t="shared" si="207"/>
        <v/>
      </c>
      <c r="S388" s="4" t="str">
        <f t="shared" si="208"/>
        <v/>
      </c>
      <c r="T388" s="5" t="str">
        <f t="shared" si="209"/>
        <v/>
      </c>
      <c r="U388" s="5" t="str">
        <f t="shared" si="210"/>
        <v/>
      </c>
      <c r="V388" s="5" t="str">
        <f t="shared" si="211"/>
        <v/>
      </c>
      <c r="W388" s="5" t="str">
        <f t="shared" si="212"/>
        <v/>
      </c>
      <c r="X388" s="6" t="str">
        <f t="shared" si="213"/>
        <v/>
      </c>
      <c r="Y388" s="6" t="str">
        <f t="shared" si="214"/>
        <v/>
      </c>
      <c r="Z388" s="6" t="str">
        <f t="shared" si="215"/>
        <v/>
      </c>
      <c r="AA388" s="6" t="str">
        <f t="shared" si="216"/>
        <v/>
      </c>
      <c r="AB388" s="7">
        <f t="shared" si="225"/>
        <v>730</v>
      </c>
      <c r="AC388" s="7">
        <f t="shared" si="226"/>
        <v>5.46</v>
      </c>
      <c r="AD388" s="7">
        <f t="shared" si="227"/>
        <v>17</v>
      </c>
      <c r="AE388" s="7" t="str">
        <f t="shared" si="228"/>
        <v>ns</v>
      </c>
      <c r="AF388" s="48" t="str">
        <f t="shared" si="217"/>
        <v/>
      </c>
      <c r="AG388" s="48" t="str">
        <f t="shared" si="218"/>
        <v/>
      </c>
      <c r="AH388" s="48" t="str">
        <f t="shared" si="219"/>
        <v/>
      </c>
      <c r="AI388" s="48" t="str">
        <f t="shared" si="220"/>
        <v/>
      </c>
      <c r="AJ388" s="49" t="str">
        <f t="shared" si="221"/>
        <v/>
      </c>
      <c r="AK388" s="49" t="str">
        <f t="shared" si="222"/>
        <v/>
      </c>
      <c r="AL388" s="49" t="str">
        <f t="shared" si="223"/>
        <v/>
      </c>
      <c r="AM388" s="49" t="str">
        <f t="shared" si="224"/>
        <v/>
      </c>
    </row>
    <row r="389" spans="1:39" ht="13.5" thickBot="1" x14ac:dyDescent="0.25">
      <c r="A389" s="96">
        <v>41398</v>
      </c>
      <c r="B389" s="97" t="s">
        <v>23</v>
      </c>
      <c r="C389" s="97" t="s">
        <v>22</v>
      </c>
      <c r="D389" s="97">
        <v>810</v>
      </c>
      <c r="E389" s="97">
        <v>2.98</v>
      </c>
      <c r="F389" s="97">
        <v>10.3</v>
      </c>
      <c r="G389" s="97" t="s">
        <v>3</v>
      </c>
      <c r="H389" s="78">
        <f t="shared" si="200"/>
        <v>2</v>
      </c>
      <c r="I389" s="8">
        <f t="shared" si="194"/>
        <v>5</v>
      </c>
      <c r="J389" s="8">
        <f t="shared" si="195"/>
        <v>2013</v>
      </c>
      <c r="K389" s="79" t="str">
        <f t="shared" si="165"/>
        <v>Spring</v>
      </c>
      <c r="L389" s="3" t="str">
        <f t="shared" si="201"/>
        <v/>
      </c>
      <c r="M389" s="3" t="str">
        <f t="shared" si="202"/>
        <v/>
      </c>
      <c r="N389" s="3" t="str">
        <f t="shared" si="203"/>
        <v/>
      </c>
      <c r="O389" s="3" t="str">
        <f t="shared" si="204"/>
        <v/>
      </c>
      <c r="P389" s="4" t="str">
        <f t="shared" si="205"/>
        <v/>
      </c>
      <c r="Q389" s="4" t="str">
        <f t="shared" si="206"/>
        <v/>
      </c>
      <c r="R389" s="4" t="str">
        <f t="shared" si="207"/>
        <v/>
      </c>
      <c r="S389" s="4" t="str">
        <f t="shared" si="208"/>
        <v/>
      </c>
      <c r="T389" s="5" t="str">
        <f t="shared" si="209"/>
        <v/>
      </c>
      <c r="U389" s="5" t="str">
        <f t="shared" si="210"/>
        <v/>
      </c>
      <c r="V389" s="5" t="str">
        <f t="shared" si="211"/>
        <v/>
      </c>
      <c r="W389" s="5" t="str">
        <f t="shared" si="212"/>
        <v/>
      </c>
      <c r="X389" s="6" t="str">
        <f t="shared" si="213"/>
        <v/>
      </c>
      <c r="Y389" s="6" t="str">
        <f t="shared" si="214"/>
        <v/>
      </c>
      <c r="Z389" s="6" t="str">
        <f t="shared" si="215"/>
        <v/>
      </c>
      <c r="AA389" s="6" t="str">
        <f t="shared" si="216"/>
        <v/>
      </c>
      <c r="AB389" s="7">
        <f t="shared" si="225"/>
        <v>810</v>
      </c>
      <c r="AC389" s="7">
        <f t="shared" si="226"/>
        <v>2.98</v>
      </c>
      <c r="AD389" s="7">
        <f t="shared" si="227"/>
        <v>10.3</v>
      </c>
      <c r="AE389" s="7" t="str">
        <f t="shared" si="228"/>
        <v>ns</v>
      </c>
      <c r="AF389" s="48" t="str">
        <f t="shared" si="217"/>
        <v/>
      </c>
      <c r="AG389" s="48" t="str">
        <f t="shared" si="218"/>
        <v/>
      </c>
      <c r="AH389" s="48" t="str">
        <f t="shared" si="219"/>
        <v/>
      </c>
      <c r="AI389" s="48" t="str">
        <f t="shared" si="220"/>
        <v/>
      </c>
      <c r="AJ389" s="49" t="str">
        <f t="shared" si="221"/>
        <v/>
      </c>
      <c r="AK389" s="49" t="str">
        <f t="shared" si="222"/>
        <v/>
      </c>
      <c r="AL389" s="49" t="str">
        <f t="shared" si="223"/>
        <v/>
      </c>
      <c r="AM389" s="49" t="str">
        <f t="shared" si="224"/>
        <v/>
      </c>
    </row>
    <row r="390" spans="1:39" ht="13.5" thickBot="1" x14ac:dyDescent="0.25">
      <c r="A390" s="96">
        <v>41182</v>
      </c>
      <c r="B390" s="97" t="s">
        <v>23</v>
      </c>
      <c r="C390" s="97" t="s">
        <v>22</v>
      </c>
      <c r="D390" s="97" t="s">
        <v>3</v>
      </c>
      <c r="E390" s="97" t="s">
        <v>3</v>
      </c>
      <c r="F390" s="97" t="s">
        <v>3</v>
      </c>
      <c r="G390" s="97" t="s">
        <v>3</v>
      </c>
      <c r="H390" s="78">
        <f t="shared" si="200"/>
        <v>2</v>
      </c>
      <c r="I390" s="8">
        <f t="shared" si="194"/>
        <v>9</v>
      </c>
      <c r="J390" s="8">
        <f t="shared" si="195"/>
        <v>2012</v>
      </c>
      <c r="K390" s="79" t="str">
        <f t="shared" si="165"/>
        <v>Fall</v>
      </c>
      <c r="L390" s="3" t="str">
        <f t="shared" si="201"/>
        <v/>
      </c>
      <c r="M390" s="3" t="str">
        <f t="shared" si="202"/>
        <v/>
      </c>
      <c r="N390" s="3" t="str">
        <f t="shared" si="203"/>
        <v/>
      </c>
      <c r="O390" s="3" t="str">
        <f t="shared" si="204"/>
        <v/>
      </c>
      <c r="P390" s="4" t="str">
        <f t="shared" si="205"/>
        <v/>
      </c>
      <c r="Q390" s="4" t="str">
        <f t="shared" si="206"/>
        <v/>
      </c>
      <c r="R390" s="4" t="str">
        <f t="shared" si="207"/>
        <v/>
      </c>
      <c r="S390" s="4" t="str">
        <f t="shared" si="208"/>
        <v/>
      </c>
      <c r="T390" s="5" t="str">
        <f t="shared" si="209"/>
        <v/>
      </c>
      <c r="U390" s="5" t="str">
        <f t="shared" si="210"/>
        <v/>
      </c>
      <c r="V390" s="5" t="str">
        <f t="shared" si="211"/>
        <v/>
      </c>
      <c r="W390" s="5" t="str">
        <f t="shared" si="212"/>
        <v/>
      </c>
      <c r="X390" s="6" t="str">
        <f t="shared" si="213"/>
        <v/>
      </c>
      <c r="Y390" s="6" t="str">
        <f t="shared" si="214"/>
        <v/>
      </c>
      <c r="Z390" s="6" t="str">
        <f t="shared" si="215"/>
        <v/>
      </c>
      <c r="AA390" s="6" t="str">
        <f t="shared" si="216"/>
        <v/>
      </c>
      <c r="AB390" s="7" t="str">
        <f t="shared" si="225"/>
        <v>ns</v>
      </c>
      <c r="AC390" s="7" t="str">
        <f t="shared" si="226"/>
        <v>ns</v>
      </c>
      <c r="AD390" s="7" t="str">
        <f t="shared" si="227"/>
        <v>ns</v>
      </c>
      <c r="AE390" s="7" t="str">
        <f t="shared" si="228"/>
        <v>ns</v>
      </c>
      <c r="AF390" s="48" t="str">
        <f t="shared" si="217"/>
        <v/>
      </c>
      <c r="AG390" s="48" t="str">
        <f t="shared" si="218"/>
        <v/>
      </c>
      <c r="AH390" s="48" t="str">
        <f t="shared" si="219"/>
        <v/>
      </c>
      <c r="AI390" s="48" t="str">
        <f t="shared" si="220"/>
        <v/>
      </c>
      <c r="AJ390" s="49" t="str">
        <f t="shared" si="221"/>
        <v/>
      </c>
      <c r="AK390" s="49" t="str">
        <f t="shared" si="222"/>
        <v/>
      </c>
      <c r="AL390" s="49" t="str">
        <f t="shared" si="223"/>
        <v/>
      </c>
      <c r="AM390" s="49" t="str">
        <f t="shared" si="224"/>
        <v/>
      </c>
    </row>
    <row r="391" spans="1:39" ht="13.5" thickBot="1" x14ac:dyDescent="0.25">
      <c r="A391" s="96">
        <v>41035</v>
      </c>
      <c r="B391" s="97" t="s">
        <v>23</v>
      </c>
      <c r="C391" s="97" t="s">
        <v>22</v>
      </c>
      <c r="D391" s="97">
        <v>823</v>
      </c>
      <c r="E391" s="97">
        <v>11.54</v>
      </c>
      <c r="F391" s="97">
        <v>13.4</v>
      </c>
      <c r="G391" s="97">
        <v>2.097</v>
      </c>
      <c r="H391" s="78">
        <f t="shared" ref="H391:H410" si="229">IF(A392="","",VLOOKUP(B392,$BU$6:$BV$20,2,FALSE))</f>
        <v>2</v>
      </c>
      <c r="I391" s="8">
        <f t="shared" si="194"/>
        <v>5</v>
      </c>
      <c r="J391" s="8">
        <f t="shared" si="195"/>
        <v>2012</v>
      </c>
      <c r="K391" s="79" t="str">
        <f t="shared" ref="K391:K436" si="230">IF($I391="","",IF($I391&lt;7,"Spring",IF($I391&lt;9,"Summer","Fall")))</f>
        <v>Spring</v>
      </c>
      <c r="L391" s="3" t="str">
        <f t="shared" ref="L391:L422" si="231">IF($C392="Apple Creek",IF(LEFT($D392,1)="&lt;",VALUE(MID($D392,2,4)),IF(LEFT($D392,1)="&gt;",VALUE(MID($D392,2,4)),$D392)),"")</f>
        <v/>
      </c>
      <c r="M391" s="3" t="str">
        <f t="shared" ref="M391:M422" si="232">IF($C392="Apple Creek",IF(LEFT($E392,1)="&lt;",VALUE(MID($E392,2,4)),IF(LEFT($E392,1)="&gt;",VALUE(MID($E392,2,4)),$E392)),"")</f>
        <v/>
      </c>
      <c r="N391" s="3" t="str">
        <f t="shared" ref="N391:N422" si="233">IF($C392="Apple Creek",IF(LEFT($F392,1)="&lt;",VALUE(MID($F392,2,4)),IF(LEFT($F392,1)="&gt;",VALUE(MID($F392,2,4)),$F392)),"")</f>
        <v/>
      </c>
      <c r="O391" s="3" t="str">
        <f t="shared" ref="O391:O422" si="234">IF($C392="Apple Creek",IF(LEFT($G392,1)="&lt;",VALUE(MID($G392,2,4)),IF(LEFT($G392,1)="&gt;",VALUE(MID($G392,2,4)),$G392)),"")</f>
        <v/>
      </c>
      <c r="P391" s="4" t="str">
        <f t="shared" ref="P391:P422" si="235">IF($C392="Ashwaubenon Creek",IF(LEFT($D392,1)="&lt;",VALUE(MID($D392,2,4)),IF(LEFT($D392,1)="&gt;",VALUE(MID($D392,2,4)),$D392)),"")</f>
        <v/>
      </c>
      <c r="Q391" s="4" t="str">
        <f t="shared" ref="Q391:Q422" si="236">IF($C392="Ashwaubenon Creek",IF(LEFT($E392,1)="&lt;",VALUE(MID($E392,2,4)),IF(LEFT($E392,1)="&gt;",VALUE(MID($E392,2,4)),$E392)),"")</f>
        <v/>
      </c>
      <c r="R391" s="4" t="str">
        <f t="shared" ref="R391:R422" si="237">IF($C392="Ashwaubenon Creek",IF(LEFT($F392,1)="&lt;",VALUE(MID($F392,2,4)),IF(LEFT($F392,1)="&gt;",VALUE(MID($F392,2,4)),$F392)),"")</f>
        <v/>
      </c>
      <c r="S391" s="4" t="str">
        <f t="shared" ref="S391:S422" si="238">IF($C392="Ashwaubenon Creek",IF(LEFT($G392,1)="&lt;",VALUE(MID($G392,2,4)),IF(LEFT($G392,1)="&gt;",VALUE(MID($G392,2,4)),$G392)),"")</f>
        <v/>
      </c>
      <c r="T391" s="5" t="str">
        <f t="shared" ref="T391:T422" si="239">IF($C392="Baird Creek",IF(LEFT($D392,1)="&lt;",VALUE(MID($D392,2,4)),IF(LEFT($D392,1)="&gt;",VALUE(MID($D392,2,4)),$D392)),"")</f>
        <v/>
      </c>
      <c r="U391" s="5" t="str">
        <f t="shared" ref="U391:U422" si="240">IF($C392="Baird Creek",IF(LEFT($E392,1)="&lt;",VALUE(MID($E392,2,4)),IF(LEFT($E392,1)="&gt;",VALUE(MID($E392,2,4)),$E392)),"")</f>
        <v/>
      </c>
      <c r="V391" s="5" t="str">
        <f t="shared" ref="V391:V422" si="241">IF($C392="Baird Creek",IF(LEFT($F392,1)="&lt;",VALUE(MID($F392,2,4)),IF(LEFT($F392,1)="&gt;",VALUE(MID($F392,2,4)),$F392)),"")</f>
        <v/>
      </c>
      <c r="W391" s="5" t="str">
        <f t="shared" ref="W391:W422" si="242">IF($C392="Baird Creek",IF(LEFT($G392,1)="&lt;",VALUE(MID($G392,2,4)),IF(LEFT($G392,1)="&gt;",VALUE(MID($G392,2,4)),$G392)),"")</f>
        <v/>
      </c>
      <c r="X391" s="6" t="str">
        <f t="shared" ref="X391:X422" si="243">IF($C392="Duck Creek",IF(LEFT($D392,1)="&lt;",VALUE(MID($D392,2,4)),IF(LEFT($D392,1)="&gt;",VALUE(MID($D392,2,4)),$D392)),"")</f>
        <v/>
      </c>
      <c r="Y391" s="6" t="str">
        <f t="shared" ref="Y391:Y422" si="244">IF($C392="Duck Creek",IF(LEFT($E392,1)="&lt;",VALUE(MID($E392,2,4)),IF(LEFT($E392,1)="&gt;",VALUE(MID($E392,2,4)),$E392)),"")</f>
        <v/>
      </c>
      <c r="Z391" s="6" t="str">
        <f t="shared" ref="Z391:Z422" si="245">IF($C392="Duck Creek",IF(LEFT($F392,1)="&lt;",VALUE(MID($F392,2,4)),IF(LEFT($F392,1)="&gt;",VALUE(MID($F392,2,4)),$F392)),"")</f>
        <v/>
      </c>
      <c r="AA391" s="6" t="str">
        <f t="shared" ref="AA391:AA422" si="246">IF($C392="Duck Creek",IF(LEFT($G392,1)="&lt;",VALUE(MID($G392,2,4)),IF(LEFT($G392,1)="&gt;",VALUE(MID($G392,2,4)),$G392)),"")</f>
        <v/>
      </c>
      <c r="AB391" s="7">
        <f t="shared" si="225"/>
        <v>823</v>
      </c>
      <c r="AC391" s="7">
        <f t="shared" si="226"/>
        <v>11.54</v>
      </c>
      <c r="AD391" s="7">
        <f t="shared" si="227"/>
        <v>13.4</v>
      </c>
      <c r="AE391" s="7">
        <f t="shared" si="228"/>
        <v>2.097</v>
      </c>
      <c r="AF391" s="48" t="str">
        <f t="shared" ref="AF391:AF422" si="247">IF($C391="Dutchman Creek",IF(LEFT($D391,1)="&lt;",VALUE(MID($D391,2,4)),IF(LEFT($D391,1)="&gt;",VALUE(MID($D391,2,4)),$D391)),"")</f>
        <v/>
      </c>
      <c r="AG391" s="48" t="str">
        <f t="shared" ref="AG391:AG422" si="248">IF($C391="Dutchman Creek",IF(LEFT($E391,1)="&lt;",VALUE(MID($E391,2,4)),IF(LEFT($E391,1)="&gt;",VALUE(MID($E391,2,4)),$E391)),"")</f>
        <v/>
      </c>
      <c r="AH391" s="48" t="str">
        <f t="shared" ref="AH391:AH422" si="249">IF($C391="Dutchman Creek",IF(LEFT($F391,1)="&lt;",VALUE(MID($F391,2,4)),IF(LEFT($F391,1)="&gt;",VALUE(MID($F391,2,4)),$F391)),"")</f>
        <v/>
      </c>
      <c r="AI391" s="48" t="str">
        <f t="shared" ref="AI391:AI422" si="250">IF($C391="Dutchman Creek",IF(LEFT($G391,1)="&lt;",VALUE(MID($G391,2,4)),IF(LEFT($G391,1)="&gt;",VALUE(MID($G391,2,4)),$G391)),"")</f>
        <v/>
      </c>
      <c r="AJ391" s="49" t="str">
        <f t="shared" ref="AJ391:AJ412" si="251">IF($C392="Trout Creek",IF(LEFT($D392,1)="&lt;",VALUE(MID($D392,2,4)),IF(LEFT($D392,1)="&gt;",VALUE(MID($D392,2,4)),$D392)),"")</f>
        <v/>
      </c>
      <c r="AK391" s="49" t="str">
        <f t="shared" ref="AK391:AK412" si="252">IF($C392="Trout Creek",IF(LEFT($E392,1)="&lt;",VALUE(MID($E392,2,4)),IF(LEFT($E392,1)="&gt;",VALUE(MID($E392,2,4)),$E392)),"")</f>
        <v/>
      </c>
      <c r="AL391" s="49" t="str">
        <f t="shared" ref="AL391:AL412" si="253">IF($C392="Trout Creek",IF(LEFT($F392,1)="&lt;",VALUE(MID($F392,2,4)),IF(LEFT($F392,1)="&gt;",VALUE(MID($F392,2,4)),$F392)),"")</f>
        <v/>
      </c>
      <c r="AM391" s="49" t="str">
        <f t="shared" ref="AM391:AM412" si="254">IF($C392="Trout Creek",IF(LEFT($G392,1)="&lt;",VALUE(MID($G392,2,4)),IF(LEFT($G392,1)="&gt;",VALUE(MID($G392,2,4)),$G392)),"")</f>
        <v/>
      </c>
    </row>
    <row r="392" spans="1:39" ht="13.5" thickBot="1" x14ac:dyDescent="0.25">
      <c r="A392" s="96">
        <v>40811</v>
      </c>
      <c r="B392" s="97" t="s">
        <v>23</v>
      </c>
      <c r="C392" s="97" t="s">
        <v>22</v>
      </c>
      <c r="D392" s="97">
        <v>564</v>
      </c>
      <c r="E392" s="97">
        <v>6.8</v>
      </c>
      <c r="F392" s="97">
        <v>12.1</v>
      </c>
      <c r="G392" s="97" t="s">
        <v>3</v>
      </c>
      <c r="H392" s="78">
        <f t="shared" si="229"/>
        <v>2</v>
      </c>
      <c r="I392" s="8">
        <f t="shared" si="194"/>
        <v>9</v>
      </c>
      <c r="J392" s="8">
        <f t="shared" si="195"/>
        <v>2011</v>
      </c>
      <c r="K392" s="79" t="str">
        <f t="shared" si="230"/>
        <v>Fall</v>
      </c>
      <c r="L392" s="3" t="str">
        <f t="shared" si="231"/>
        <v/>
      </c>
      <c r="M392" s="3" t="str">
        <f t="shared" si="232"/>
        <v/>
      </c>
      <c r="N392" s="3" t="str">
        <f t="shared" si="233"/>
        <v/>
      </c>
      <c r="O392" s="3" t="str">
        <f t="shared" si="234"/>
        <v/>
      </c>
      <c r="P392" s="4" t="str">
        <f t="shared" si="235"/>
        <v/>
      </c>
      <c r="Q392" s="4" t="str">
        <f t="shared" si="236"/>
        <v/>
      </c>
      <c r="R392" s="4" t="str">
        <f t="shared" si="237"/>
        <v/>
      </c>
      <c r="S392" s="4" t="str">
        <f t="shared" si="238"/>
        <v/>
      </c>
      <c r="T392" s="5" t="str">
        <f t="shared" si="239"/>
        <v/>
      </c>
      <c r="U392" s="5" t="str">
        <f t="shared" si="240"/>
        <v/>
      </c>
      <c r="V392" s="5" t="str">
        <f t="shared" si="241"/>
        <v/>
      </c>
      <c r="W392" s="5" t="str">
        <f t="shared" si="242"/>
        <v/>
      </c>
      <c r="X392" s="6" t="str">
        <f t="shared" si="243"/>
        <v/>
      </c>
      <c r="Y392" s="6" t="str">
        <f t="shared" si="244"/>
        <v/>
      </c>
      <c r="Z392" s="6" t="str">
        <f t="shared" si="245"/>
        <v/>
      </c>
      <c r="AA392" s="6" t="str">
        <f t="shared" si="246"/>
        <v/>
      </c>
      <c r="AB392" s="7">
        <f t="shared" si="225"/>
        <v>564</v>
      </c>
      <c r="AC392" s="7">
        <f t="shared" si="226"/>
        <v>6.8</v>
      </c>
      <c r="AD392" s="7">
        <f t="shared" si="227"/>
        <v>12.1</v>
      </c>
      <c r="AE392" s="7" t="str">
        <f t="shared" si="228"/>
        <v>ns</v>
      </c>
      <c r="AF392" s="48" t="str">
        <f t="shared" si="247"/>
        <v/>
      </c>
      <c r="AG392" s="48" t="str">
        <f t="shared" si="248"/>
        <v/>
      </c>
      <c r="AH392" s="48" t="str">
        <f t="shared" si="249"/>
        <v/>
      </c>
      <c r="AI392" s="48" t="str">
        <f t="shared" si="250"/>
        <v/>
      </c>
      <c r="AJ392" s="49" t="str">
        <f t="shared" si="251"/>
        <v/>
      </c>
      <c r="AK392" s="49" t="str">
        <f t="shared" si="252"/>
        <v/>
      </c>
      <c r="AL392" s="49" t="str">
        <f t="shared" si="253"/>
        <v/>
      </c>
      <c r="AM392" s="49" t="str">
        <f t="shared" si="254"/>
        <v/>
      </c>
    </row>
    <row r="393" spans="1:39" ht="13.5" thickBot="1" x14ac:dyDescent="0.25">
      <c r="A393" s="96">
        <v>40758</v>
      </c>
      <c r="B393" s="97" t="s">
        <v>23</v>
      </c>
      <c r="C393" s="97" t="s">
        <v>22</v>
      </c>
      <c r="D393" s="97" t="s">
        <v>3</v>
      </c>
      <c r="E393" s="97">
        <v>5.58</v>
      </c>
      <c r="F393" s="97">
        <v>23.9</v>
      </c>
      <c r="G393" s="97" t="s">
        <v>3</v>
      </c>
      <c r="H393" s="78">
        <f t="shared" si="229"/>
        <v>2</v>
      </c>
      <c r="I393" s="8">
        <f t="shared" ref="I393:I436" si="255">IF(A393="","",MONTH(A393))</f>
        <v>8</v>
      </c>
      <c r="J393" s="8">
        <f t="shared" si="195"/>
        <v>2011</v>
      </c>
      <c r="K393" s="79" t="str">
        <f t="shared" si="230"/>
        <v>Summer</v>
      </c>
      <c r="L393" s="3" t="str">
        <f t="shared" si="231"/>
        <v/>
      </c>
      <c r="M393" s="3" t="str">
        <f t="shared" si="232"/>
        <v/>
      </c>
      <c r="N393" s="3" t="str">
        <f t="shared" si="233"/>
        <v/>
      </c>
      <c r="O393" s="3" t="str">
        <f t="shared" si="234"/>
        <v/>
      </c>
      <c r="P393" s="4" t="str">
        <f t="shared" si="235"/>
        <v/>
      </c>
      <c r="Q393" s="4" t="str">
        <f t="shared" si="236"/>
        <v/>
      </c>
      <c r="R393" s="4" t="str">
        <f t="shared" si="237"/>
        <v/>
      </c>
      <c r="S393" s="4" t="str">
        <f t="shared" si="238"/>
        <v/>
      </c>
      <c r="T393" s="5" t="str">
        <f t="shared" si="239"/>
        <v/>
      </c>
      <c r="U393" s="5" t="str">
        <f t="shared" si="240"/>
        <v/>
      </c>
      <c r="V393" s="5" t="str">
        <f t="shared" si="241"/>
        <v/>
      </c>
      <c r="W393" s="5" t="str">
        <f t="shared" si="242"/>
        <v/>
      </c>
      <c r="X393" s="6" t="str">
        <f t="shared" si="243"/>
        <v/>
      </c>
      <c r="Y393" s="6" t="str">
        <f t="shared" si="244"/>
        <v/>
      </c>
      <c r="Z393" s="6" t="str">
        <f t="shared" si="245"/>
        <v/>
      </c>
      <c r="AA393" s="6" t="str">
        <f t="shared" si="246"/>
        <v/>
      </c>
      <c r="AB393" s="7" t="str">
        <f t="shared" si="225"/>
        <v>ns</v>
      </c>
      <c r="AC393" s="7">
        <f t="shared" si="226"/>
        <v>5.58</v>
      </c>
      <c r="AD393" s="7">
        <f t="shared" si="227"/>
        <v>23.9</v>
      </c>
      <c r="AE393" s="7" t="str">
        <f t="shared" si="228"/>
        <v>ns</v>
      </c>
      <c r="AF393" s="48" t="str">
        <f t="shared" si="247"/>
        <v/>
      </c>
      <c r="AG393" s="48" t="str">
        <f t="shared" si="248"/>
        <v/>
      </c>
      <c r="AH393" s="48" t="str">
        <f t="shared" si="249"/>
        <v/>
      </c>
      <c r="AI393" s="48" t="str">
        <f t="shared" si="250"/>
        <v/>
      </c>
      <c r="AJ393" s="49" t="str">
        <f t="shared" si="251"/>
        <v/>
      </c>
      <c r="AK393" s="49" t="str">
        <f t="shared" si="252"/>
        <v/>
      </c>
      <c r="AL393" s="49" t="str">
        <f t="shared" si="253"/>
        <v/>
      </c>
      <c r="AM393" s="49" t="str">
        <f t="shared" si="254"/>
        <v/>
      </c>
    </row>
    <row r="394" spans="1:39" ht="13.5" thickBot="1" x14ac:dyDescent="0.25">
      <c r="A394" s="96">
        <v>40758</v>
      </c>
      <c r="B394" s="97" t="s">
        <v>23</v>
      </c>
      <c r="C394" s="97" t="s">
        <v>22</v>
      </c>
      <c r="D394" s="97">
        <v>714</v>
      </c>
      <c r="E394" s="97" t="s">
        <v>3</v>
      </c>
      <c r="F394" s="97" t="s">
        <v>3</v>
      </c>
      <c r="G394" s="97" t="s">
        <v>3</v>
      </c>
      <c r="H394" s="78">
        <f t="shared" si="229"/>
        <v>2</v>
      </c>
      <c r="I394" s="8">
        <f t="shared" si="255"/>
        <v>8</v>
      </c>
      <c r="J394" s="8">
        <f t="shared" ref="J394:J436" si="256">IF(A394="","",YEAR(A394))</f>
        <v>2011</v>
      </c>
      <c r="K394" s="79" t="str">
        <f t="shared" si="230"/>
        <v>Summer</v>
      </c>
      <c r="L394" s="3" t="str">
        <f t="shared" si="231"/>
        <v/>
      </c>
      <c r="M394" s="3" t="str">
        <f t="shared" si="232"/>
        <v/>
      </c>
      <c r="N394" s="3" t="str">
        <f t="shared" si="233"/>
        <v/>
      </c>
      <c r="O394" s="3" t="str">
        <f t="shared" si="234"/>
        <v/>
      </c>
      <c r="P394" s="4" t="str">
        <f t="shared" si="235"/>
        <v/>
      </c>
      <c r="Q394" s="4" t="str">
        <f t="shared" si="236"/>
        <v/>
      </c>
      <c r="R394" s="4" t="str">
        <f t="shared" si="237"/>
        <v/>
      </c>
      <c r="S394" s="4" t="str">
        <f t="shared" si="238"/>
        <v/>
      </c>
      <c r="T394" s="5" t="str">
        <f t="shared" si="239"/>
        <v/>
      </c>
      <c r="U394" s="5" t="str">
        <f t="shared" si="240"/>
        <v/>
      </c>
      <c r="V394" s="5" t="str">
        <f t="shared" si="241"/>
        <v/>
      </c>
      <c r="W394" s="5" t="str">
        <f t="shared" si="242"/>
        <v/>
      </c>
      <c r="X394" s="6" t="str">
        <f t="shared" si="243"/>
        <v/>
      </c>
      <c r="Y394" s="6" t="str">
        <f t="shared" si="244"/>
        <v/>
      </c>
      <c r="Z394" s="6" t="str">
        <f t="shared" si="245"/>
        <v/>
      </c>
      <c r="AA394" s="6" t="str">
        <f t="shared" si="246"/>
        <v/>
      </c>
      <c r="AB394" s="7">
        <f t="shared" si="225"/>
        <v>714</v>
      </c>
      <c r="AC394" s="7" t="str">
        <f t="shared" si="226"/>
        <v>ns</v>
      </c>
      <c r="AD394" s="7" t="str">
        <f t="shared" si="227"/>
        <v>ns</v>
      </c>
      <c r="AE394" s="7" t="str">
        <f t="shared" si="228"/>
        <v>ns</v>
      </c>
      <c r="AF394" s="48" t="str">
        <f t="shared" si="247"/>
        <v/>
      </c>
      <c r="AG394" s="48" t="str">
        <f t="shared" si="248"/>
        <v/>
      </c>
      <c r="AH394" s="48" t="str">
        <f t="shared" si="249"/>
        <v/>
      </c>
      <c r="AI394" s="48" t="str">
        <f t="shared" si="250"/>
        <v/>
      </c>
      <c r="AJ394" s="49" t="str">
        <f t="shared" si="251"/>
        <v/>
      </c>
      <c r="AK394" s="49" t="str">
        <f t="shared" si="252"/>
        <v/>
      </c>
      <c r="AL394" s="49" t="str">
        <f t="shared" si="253"/>
        <v/>
      </c>
      <c r="AM394" s="49" t="str">
        <f t="shared" si="254"/>
        <v/>
      </c>
    </row>
    <row r="395" spans="1:39" ht="13.5" thickBot="1" x14ac:dyDescent="0.25">
      <c r="A395" s="96">
        <v>40392</v>
      </c>
      <c r="B395" s="97" t="s">
        <v>23</v>
      </c>
      <c r="C395" s="97" t="s">
        <v>22</v>
      </c>
      <c r="D395" s="97">
        <v>1052</v>
      </c>
      <c r="E395" s="97">
        <v>9.6300000000000008</v>
      </c>
      <c r="F395" s="97">
        <v>23.6</v>
      </c>
      <c r="G395" s="97" t="s">
        <v>24</v>
      </c>
      <c r="H395" s="78">
        <f t="shared" si="229"/>
        <v>2</v>
      </c>
      <c r="I395" s="8">
        <f t="shared" si="255"/>
        <v>8</v>
      </c>
      <c r="J395" s="8">
        <f t="shared" si="256"/>
        <v>2010</v>
      </c>
      <c r="K395" s="79" t="str">
        <f t="shared" si="230"/>
        <v>Summer</v>
      </c>
      <c r="L395" s="3" t="str">
        <f t="shared" si="231"/>
        <v/>
      </c>
      <c r="M395" s="3" t="str">
        <f t="shared" si="232"/>
        <v/>
      </c>
      <c r="N395" s="3" t="str">
        <f t="shared" si="233"/>
        <v/>
      </c>
      <c r="O395" s="3" t="str">
        <f t="shared" si="234"/>
        <v/>
      </c>
      <c r="P395" s="4" t="str">
        <f t="shared" si="235"/>
        <v/>
      </c>
      <c r="Q395" s="4" t="str">
        <f t="shared" si="236"/>
        <v/>
      </c>
      <c r="R395" s="4" t="str">
        <f t="shared" si="237"/>
        <v/>
      </c>
      <c r="S395" s="4" t="str">
        <f t="shared" si="238"/>
        <v/>
      </c>
      <c r="T395" s="5" t="str">
        <f t="shared" si="239"/>
        <v/>
      </c>
      <c r="U395" s="5" t="str">
        <f t="shared" si="240"/>
        <v/>
      </c>
      <c r="V395" s="5" t="str">
        <f t="shared" si="241"/>
        <v/>
      </c>
      <c r="W395" s="5" t="str">
        <f t="shared" si="242"/>
        <v/>
      </c>
      <c r="X395" s="6" t="str">
        <f t="shared" si="243"/>
        <v/>
      </c>
      <c r="Y395" s="6" t="str">
        <f t="shared" si="244"/>
        <v/>
      </c>
      <c r="Z395" s="6" t="str">
        <f t="shared" si="245"/>
        <v/>
      </c>
      <c r="AA395" s="6" t="str">
        <f t="shared" si="246"/>
        <v/>
      </c>
      <c r="AB395" s="7">
        <f t="shared" si="225"/>
        <v>1052</v>
      </c>
      <c r="AC395" s="7">
        <f t="shared" si="226"/>
        <v>9.6300000000000008</v>
      </c>
      <c r="AD395" s="7">
        <f t="shared" si="227"/>
        <v>23.6</v>
      </c>
      <c r="AE395" s="7" t="str">
        <f t="shared" si="228"/>
        <v>NS</v>
      </c>
      <c r="AF395" s="48" t="str">
        <f t="shared" si="247"/>
        <v/>
      </c>
      <c r="AG395" s="48" t="str">
        <f t="shared" si="248"/>
        <v/>
      </c>
      <c r="AH395" s="48" t="str">
        <f t="shared" si="249"/>
        <v/>
      </c>
      <c r="AI395" s="48" t="str">
        <f t="shared" si="250"/>
        <v/>
      </c>
      <c r="AJ395" s="49" t="str">
        <f t="shared" si="251"/>
        <v/>
      </c>
      <c r="AK395" s="49" t="str">
        <f t="shared" si="252"/>
        <v/>
      </c>
      <c r="AL395" s="49" t="str">
        <f t="shared" si="253"/>
        <v/>
      </c>
      <c r="AM395" s="49" t="str">
        <f t="shared" si="254"/>
        <v/>
      </c>
    </row>
    <row r="396" spans="1:39" ht="13.5" thickBot="1" x14ac:dyDescent="0.25">
      <c r="A396" s="96">
        <v>40304</v>
      </c>
      <c r="B396" s="97" t="s">
        <v>23</v>
      </c>
      <c r="C396" s="97" t="s">
        <v>22</v>
      </c>
      <c r="D396" s="97">
        <v>855</v>
      </c>
      <c r="E396" s="97">
        <v>17.190000000000001</v>
      </c>
      <c r="F396" s="97">
        <v>15.9</v>
      </c>
      <c r="G396" s="97" t="s">
        <v>77</v>
      </c>
      <c r="H396" s="78">
        <f t="shared" si="229"/>
        <v>2</v>
      </c>
      <c r="I396" s="8">
        <f t="shared" si="255"/>
        <v>5</v>
      </c>
      <c r="J396" s="8">
        <f t="shared" si="256"/>
        <v>2010</v>
      </c>
      <c r="K396" s="79" t="str">
        <f t="shared" si="230"/>
        <v>Spring</v>
      </c>
      <c r="L396" s="3" t="str">
        <f t="shared" si="231"/>
        <v/>
      </c>
      <c r="M396" s="3" t="str">
        <f t="shared" si="232"/>
        <v/>
      </c>
      <c r="N396" s="3" t="str">
        <f t="shared" si="233"/>
        <v/>
      </c>
      <c r="O396" s="3" t="str">
        <f t="shared" si="234"/>
        <v/>
      </c>
      <c r="P396" s="4" t="str">
        <f t="shared" si="235"/>
        <v/>
      </c>
      <c r="Q396" s="4" t="str">
        <f t="shared" si="236"/>
        <v/>
      </c>
      <c r="R396" s="4" t="str">
        <f t="shared" si="237"/>
        <v/>
      </c>
      <c r="S396" s="4" t="str">
        <f t="shared" si="238"/>
        <v/>
      </c>
      <c r="T396" s="5" t="str">
        <f t="shared" si="239"/>
        <v/>
      </c>
      <c r="U396" s="5" t="str">
        <f t="shared" si="240"/>
        <v/>
      </c>
      <c r="V396" s="5" t="str">
        <f t="shared" si="241"/>
        <v/>
      </c>
      <c r="W396" s="5" t="str">
        <f t="shared" si="242"/>
        <v/>
      </c>
      <c r="X396" s="6" t="str">
        <f t="shared" si="243"/>
        <v/>
      </c>
      <c r="Y396" s="6" t="str">
        <f t="shared" si="244"/>
        <v/>
      </c>
      <c r="Z396" s="6" t="str">
        <f t="shared" si="245"/>
        <v/>
      </c>
      <c r="AA396" s="6" t="str">
        <f t="shared" si="246"/>
        <v/>
      </c>
      <c r="AB396" s="7">
        <f t="shared" si="225"/>
        <v>855</v>
      </c>
      <c r="AC396" s="7">
        <f t="shared" si="226"/>
        <v>17.190000000000001</v>
      </c>
      <c r="AD396" s="7">
        <f t="shared" si="227"/>
        <v>15.9</v>
      </c>
      <c r="AE396" s="7" t="str">
        <f t="shared" si="228"/>
        <v>AD</v>
      </c>
      <c r="AF396" s="48" t="str">
        <f t="shared" si="247"/>
        <v/>
      </c>
      <c r="AG396" s="48" t="str">
        <f t="shared" si="248"/>
        <v/>
      </c>
      <c r="AH396" s="48" t="str">
        <f t="shared" si="249"/>
        <v/>
      </c>
      <c r="AI396" s="48" t="str">
        <f t="shared" si="250"/>
        <v/>
      </c>
      <c r="AJ396" s="49" t="str">
        <f t="shared" si="251"/>
        <v/>
      </c>
      <c r="AK396" s="49" t="str">
        <f t="shared" si="252"/>
        <v/>
      </c>
      <c r="AL396" s="49" t="str">
        <f t="shared" si="253"/>
        <v/>
      </c>
      <c r="AM396" s="49" t="str">
        <f t="shared" si="254"/>
        <v/>
      </c>
    </row>
    <row r="397" spans="1:39" ht="13.5" thickBot="1" x14ac:dyDescent="0.25">
      <c r="A397" s="96">
        <v>40038</v>
      </c>
      <c r="B397" s="97" t="s">
        <v>23</v>
      </c>
      <c r="C397" s="97" t="s">
        <v>22</v>
      </c>
      <c r="D397" s="97">
        <v>640</v>
      </c>
      <c r="E397" s="97">
        <v>4.9000000000000004</v>
      </c>
      <c r="F397" s="97">
        <v>19</v>
      </c>
      <c r="G397" s="97" t="s">
        <v>77</v>
      </c>
      <c r="H397" s="78">
        <f t="shared" si="229"/>
        <v>2</v>
      </c>
      <c r="I397" s="8">
        <f t="shared" si="255"/>
        <v>8</v>
      </c>
      <c r="J397" s="8">
        <f t="shared" si="256"/>
        <v>2009</v>
      </c>
      <c r="K397" s="79" t="str">
        <f t="shared" si="230"/>
        <v>Summer</v>
      </c>
      <c r="L397" s="3" t="str">
        <f t="shared" si="231"/>
        <v/>
      </c>
      <c r="M397" s="3" t="str">
        <f t="shared" si="232"/>
        <v/>
      </c>
      <c r="N397" s="3" t="str">
        <f t="shared" si="233"/>
        <v/>
      </c>
      <c r="O397" s="3" t="str">
        <f t="shared" si="234"/>
        <v/>
      </c>
      <c r="P397" s="4" t="str">
        <f t="shared" si="235"/>
        <v/>
      </c>
      <c r="Q397" s="4" t="str">
        <f t="shared" si="236"/>
        <v/>
      </c>
      <c r="R397" s="4" t="str">
        <f t="shared" si="237"/>
        <v/>
      </c>
      <c r="S397" s="4" t="str">
        <f t="shared" si="238"/>
        <v/>
      </c>
      <c r="T397" s="5" t="str">
        <f t="shared" si="239"/>
        <v/>
      </c>
      <c r="U397" s="5" t="str">
        <f t="shared" si="240"/>
        <v/>
      </c>
      <c r="V397" s="5" t="str">
        <f t="shared" si="241"/>
        <v/>
      </c>
      <c r="W397" s="5" t="str">
        <f t="shared" si="242"/>
        <v/>
      </c>
      <c r="X397" s="6" t="str">
        <f t="shared" si="243"/>
        <v/>
      </c>
      <c r="Y397" s="6" t="str">
        <f t="shared" si="244"/>
        <v/>
      </c>
      <c r="Z397" s="6" t="str">
        <f t="shared" si="245"/>
        <v/>
      </c>
      <c r="AA397" s="6" t="str">
        <f t="shared" si="246"/>
        <v/>
      </c>
      <c r="AB397" s="7">
        <f t="shared" si="225"/>
        <v>640</v>
      </c>
      <c r="AC397" s="7">
        <f t="shared" si="226"/>
        <v>4.9000000000000004</v>
      </c>
      <c r="AD397" s="7">
        <f t="shared" si="227"/>
        <v>19</v>
      </c>
      <c r="AE397" s="7" t="str">
        <f t="shared" si="228"/>
        <v>AD</v>
      </c>
      <c r="AF397" s="48" t="str">
        <f t="shared" si="247"/>
        <v/>
      </c>
      <c r="AG397" s="48" t="str">
        <f t="shared" si="248"/>
        <v/>
      </c>
      <c r="AH397" s="48" t="str">
        <f t="shared" si="249"/>
        <v/>
      </c>
      <c r="AI397" s="48" t="str">
        <f t="shared" si="250"/>
        <v/>
      </c>
      <c r="AJ397" s="49" t="str">
        <f t="shared" si="251"/>
        <v/>
      </c>
      <c r="AK397" s="49" t="str">
        <f t="shared" si="252"/>
        <v/>
      </c>
      <c r="AL397" s="49" t="str">
        <f t="shared" si="253"/>
        <v/>
      </c>
      <c r="AM397" s="49" t="str">
        <f t="shared" si="254"/>
        <v/>
      </c>
    </row>
    <row r="398" spans="1:39" ht="13.5" thickBot="1" x14ac:dyDescent="0.25">
      <c r="A398" s="96">
        <v>39947</v>
      </c>
      <c r="B398" s="97" t="s">
        <v>23</v>
      </c>
      <c r="C398" s="97" t="s">
        <v>22</v>
      </c>
      <c r="D398" s="97">
        <v>684</v>
      </c>
      <c r="E398" s="97">
        <v>6.93</v>
      </c>
      <c r="F398" s="97">
        <v>14.3</v>
      </c>
      <c r="G398" s="97" t="s">
        <v>3</v>
      </c>
      <c r="H398" s="78">
        <f t="shared" si="229"/>
        <v>2</v>
      </c>
      <c r="I398" s="8">
        <f t="shared" si="255"/>
        <v>5</v>
      </c>
      <c r="J398" s="8">
        <f t="shared" si="256"/>
        <v>2009</v>
      </c>
      <c r="K398" s="79" t="str">
        <f t="shared" si="230"/>
        <v>Spring</v>
      </c>
      <c r="L398" s="3" t="str">
        <f t="shared" si="231"/>
        <v/>
      </c>
      <c r="M398" s="3" t="str">
        <f t="shared" si="232"/>
        <v/>
      </c>
      <c r="N398" s="3" t="str">
        <f t="shared" si="233"/>
        <v/>
      </c>
      <c r="O398" s="3" t="str">
        <f t="shared" si="234"/>
        <v/>
      </c>
      <c r="P398" s="4" t="str">
        <f t="shared" si="235"/>
        <v/>
      </c>
      <c r="Q398" s="4" t="str">
        <f t="shared" si="236"/>
        <v/>
      </c>
      <c r="R398" s="4" t="str">
        <f t="shared" si="237"/>
        <v/>
      </c>
      <c r="S398" s="4" t="str">
        <f t="shared" si="238"/>
        <v/>
      </c>
      <c r="T398" s="5" t="str">
        <f t="shared" si="239"/>
        <v/>
      </c>
      <c r="U398" s="5" t="str">
        <f t="shared" si="240"/>
        <v/>
      </c>
      <c r="V398" s="5" t="str">
        <f t="shared" si="241"/>
        <v/>
      </c>
      <c r="W398" s="5" t="str">
        <f t="shared" si="242"/>
        <v/>
      </c>
      <c r="X398" s="6" t="str">
        <f t="shared" si="243"/>
        <v/>
      </c>
      <c r="Y398" s="6" t="str">
        <f t="shared" si="244"/>
        <v/>
      </c>
      <c r="Z398" s="6" t="str">
        <f t="shared" si="245"/>
        <v/>
      </c>
      <c r="AA398" s="6" t="str">
        <f t="shared" si="246"/>
        <v/>
      </c>
      <c r="AB398" s="7">
        <f t="shared" si="225"/>
        <v>684</v>
      </c>
      <c r="AC398" s="7">
        <f t="shared" si="226"/>
        <v>6.93</v>
      </c>
      <c r="AD398" s="7">
        <f t="shared" si="227"/>
        <v>14.3</v>
      </c>
      <c r="AE398" s="7" t="str">
        <f t="shared" si="228"/>
        <v>ns</v>
      </c>
      <c r="AF398" s="48" t="str">
        <f t="shared" si="247"/>
        <v/>
      </c>
      <c r="AG398" s="48" t="str">
        <f t="shared" si="248"/>
        <v/>
      </c>
      <c r="AH398" s="48" t="str">
        <f t="shared" si="249"/>
        <v/>
      </c>
      <c r="AI398" s="48" t="str">
        <f t="shared" si="250"/>
        <v/>
      </c>
      <c r="AJ398" s="49" t="str">
        <f t="shared" si="251"/>
        <v/>
      </c>
      <c r="AK398" s="49" t="str">
        <f t="shared" si="252"/>
        <v/>
      </c>
      <c r="AL398" s="49" t="str">
        <f t="shared" si="253"/>
        <v/>
      </c>
      <c r="AM398" s="49" t="str">
        <f t="shared" si="254"/>
        <v/>
      </c>
    </row>
    <row r="399" spans="1:39" ht="13.5" thickBot="1" x14ac:dyDescent="0.25">
      <c r="A399" s="96">
        <v>39726</v>
      </c>
      <c r="B399" s="97" t="s">
        <v>23</v>
      </c>
      <c r="C399" s="97" t="s">
        <v>22</v>
      </c>
      <c r="D399" s="97" t="s">
        <v>24</v>
      </c>
      <c r="E399" s="97">
        <v>5.5</v>
      </c>
      <c r="F399" s="97">
        <v>8.8000000000000007</v>
      </c>
      <c r="G399" s="97">
        <v>0</v>
      </c>
      <c r="H399" s="78">
        <f t="shared" si="229"/>
        <v>2</v>
      </c>
      <c r="I399" s="8">
        <f t="shared" si="255"/>
        <v>10</v>
      </c>
      <c r="J399" s="8">
        <f t="shared" si="256"/>
        <v>2008</v>
      </c>
      <c r="K399" s="79" t="str">
        <f t="shared" si="230"/>
        <v>Fall</v>
      </c>
      <c r="L399" s="3" t="str">
        <f t="shared" si="231"/>
        <v/>
      </c>
      <c r="M399" s="3" t="str">
        <f t="shared" si="232"/>
        <v/>
      </c>
      <c r="N399" s="3" t="str">
        <f t="shared" si="233"/>
        <v/>
      </c>
      <c r="O399" s="3" t="str">
        <f t="shared" si="234"/>
        <v/>
      </c>
      <c r="P399" s="4" t="str">
        <f t="shared" si="235"/>
        <v/>
      </c>
      <c r="Q399" s="4" t="str">
        <f t="shared" si="236"/>
        <v/>
      </c>
      <c r="R399" s="4" t="str">
        <f t="shared" si="237"/>
        <v/>
      </c>
      <c r="S399" s="4" t="str">
        <f t="shared" si="238"/>
        <v/>
      </c>
      <c r="T399" s="5" t="str">
        <f t="shared" si="239"/>
        <v/>
      </c>
      <c r="U399" s="5" t="str">
        <f t="shared" si="240"/>
        <v/>
      </c>
      <c r="V399" s="5" t="str">
        <f t="shared" si="241"/>
        <v/>
      </c>
      <c r="W399" s="5" t="str">
        <f t="shared" si="242"/>
        <v/>
      </c>
      <c r="X399" s="6" t="str">
        <f t="shared" si="243"/>
        <v/>
      </c>
      <c r="Y399" s="6" t="str">
        <f t="shared" si="244"/>
        <v/>
      </c>
      <c r="Z399" s="6" t="str">
        <f t="shared" si="245"/>
        <v/>
      </c>
      <c r="AA399" s="6" t="str">
        <f t="shared" si="246"/>
        <v/>
      </c>
      <c r="AB399" s="7" t="str">
        <f t="shared" si="225"/>
        <v>NS</v>
      </c>
      <c r="AC399" s="7">
        <f t="shared" si="226"/>
        <v>5.5</v>
      </c>
      <c r="AD399" s="7">
        <f t="shared" si="227"/>
        <v>8.8000000000000007</v>
      </c>
      <c r="AE399" s="7">
        <f t="shared" si="228"/>
        <v>0</v>
      </c>
      <c r="AF399" s="48" t="str">
        <f t="shared" si="247"/>
        <v/>
      </c>
      <c r="AG399" s="48" t="str">
        <f t="shared" si="248"/>
        <v/>
      </c>
      <c r="AH399" s="48" t="str">
        <f t="shared" si="249"/>
        <v/>
      </c>
      <c r="AI399" s="48" t="str">
        <f t="shared" si="250"/>
        <v/>
      </c>
      <c r="AJ399" s="49" t="str">
        <f t="shared" si="251"/>
        <v/>
      </c>
      <c r="AK399" s="49" t="str">
        <f t="shared" si="252"/>
        <v/>
      </c>
      <c r="AL399" s="49" t="str">
        <f t="shared" si="253"/>
        <v/>
      </c>
      <c r="AM399" s="49" t="str">
        <f t="shared" si="254"/>
        <v/>
      </c>
    </row>
    <row r="400" spans="1:39" ht="13.5" thickBot="1" x14ac:dyDescent="0.25">
      <c r="A400" s="96">
        <v>39643</v>
      </c>
      <c r="B400" s="97" t="s">
        <v>23</v>
      </c>
      <c r="C400" s="97" t="s">
        <v>22</v>
      </c>
      <c r="D400" s="97">
        <v>793</v>
      </c>
      <c r="E400" s="97">
        <v>8.4600000000000009</v>
      </c>
      <c r="F400" s="97">
        <v>21.5</v>
      </c>
      <c r="G400" s="97" t="s">
        <v>3</v>
      </c>
      <c r="H400" s="78">
        <f t="shared" si="229"/>
        <v>2</v>
      </c>
      <c r="I400" s="8">
        <f t="shared" si="255"/>
        <v>7</v>
      </c>
      <c r="J400" s="8">
        <f t="shared" si="256"/>
        <v>2008</v>
      </c>
      <c r="K400" s="79" t="str">
        <f t="shared" si="230"/>
        <v>Summer</v>
      </c>
      <c r="L400" s="3" t="str">
        <f t="shared" si="231"/>
        <v/>
      </c>
      <c r="M400" s="3" t="str">
        <f t="shared" si="232"/>
        <v/>
      </c>
      <c r="N400" s="3" t="str">
        <f t="shared" si="233"/>
        <v/>
      </c>
      <c r="O400" s="3" t="str">
        <f t="shared" si="234"/>
        <v/>
      </c>
      <c r="P400" s="4" t="str">
        <f t="shared" si="235"/>
        <v/>
      </c>
      <c r="Q400" s="4" t="str">
        <f t="shared" si="236"/>
        <v/>
      </c>
      <c r="R400" s="4" t="str">
        <f t="shared" si="237"/>
        <v/>
      </c>
      <c r="S400" s="4" t="str">
        <f t="shared" si="238"/>
        <v/>
      </c>
      <c r="T400" s="5" t="str">
        <f t="shared" si="239"/>
        <v/>
      </c>
      <c r="U400" s="5" t="str">
        <f t="shared" si="240"/>
        <v/>
      </c>
      <c r="V400" s="5" t="str">
        <f t="shared" si="241"/>
        <v/>
      </c>
      <c r="W400" s="5" t="str">
        <f t="shared" si="242"/>
        <v/>
      </c>
      <c r="X400" s="6" t="str">
        <f t="shared" si="243"/>
        <v/>
      </c>
      <c r="Y400" s="6" t="str">
        <f t="shared" si="244"/>
        <v/>
      </c>
      <c r="Z400" s="6" t="str">
        <f t="shared" si="245"/>
        <v/>
      </c>
      <c r="AA400" s="6" t="str">
        <f t="shared" si="246"/>
        <v/>
      </c>
      <c r="AB400" s="7">
        <f t="shared" si="225"/>
        <v>793</v>
      </c>
      <c r="AC400" s="7">
        <f t="shared" si="226"/>
        <v>8.4600000000000009</v>
      </c>
      <c r="AD400" s="7">
        <f t="shared" si="227"/>
        <v>21.5</v>
      </c>
      <c r="AE400" s="7" t="str">
        <f t="shared" si="228"/>
        <v>ns</v>
      </c>
      <c r="AF400" s="48" t="str">
        <f t="shared" si="247"/>
        <v/>
      </c>
      <c r="AG400" s="48" t="str">
        <f t="shared" si="248"/>
        <v/>
      </c>
      <c r="AH400" s="48" t="str">
        <f t="shared" si="249"/>
        <v/>
      </c>
      <c r="AI400" s="48" t="str">
        <f t="shared" si="250"/>
        <v/>
      </c>
      <c r="AJ400" s="49" t="str">
        <f t="shared" si="251"/>
        <v/>
      </c>
      <c r="AK400" s="49" t="str">
        <f t="shared" si="252"/>
        <v/>
      </c>
      <c r="AL400" s="49" t="str">
        <f t="shared" si="253"/>
        <v/>
      </c>
      <c r="AM400" s="49" t="str">
        <f t="shared" si="254"/>
        <v/>
      </c>
    </row>
    <row r="401" spans="1:39" ht="13.5" thickBot="1" x14ac:dyDescent="0.25">
      <c r="A401" s="96">
        <v>39353</v>
      </c>
      <c r="B401" s="97" t="s">
        <v>23</v>
      </c>
      <c r="C401" s="97" t="s">
        <v>22</v>
      </c>
      <c r="D401" s="97">
        <v>1636</v>
      </c>
      <c r="E401" s="97">
        <v>8</v>
      </c>
      <c r="F401" s="97">
        <v>17</v>
      </c>
      <c r="G401" s="97" t="s">
        <v>79</v>
      </c>
      <c r="H401" s="78">
        <f t="shared" si="229"/>
        <v>2</v>
      </c>
      <c r="I401" s="8">
        <f t="shared" si="255"/>
        <v>9</v>
      </c>
      <c r="J401" s="8">
        <f t="shared" si="256"/>
        <v>2007</v>
      </c>
      <c r="K401" s="79" t="str">
        <f t="shared" si="230"/>
        <v>Fall</v>
      </c>
      <c r="L401" s="3" t="str">
        <f t="shared" si="231"/>
        <v/>
      </c>
      <c r="M401" s="3" t="str">
        <f t="shared" si="232"/>
        <v/>
      </c>
      <c r="N401" s="3" t="str">
        <f t="shared" si="233"/>
        <v/>
      </c>
      <c r="O401" s="3" t="str">
        <f t="shared" si="234"/>
        <v/>
      </c>
      <c r="P401" s="4" t="str">
        <f t="shared" si="235"/>
        <v/>
      </c>
      <c r="Q401" s="4" t="str">
        <f t="shared" si="236"/>
        <v/>
      </c>
      <c r="R401" s="4" t="str">
        <f t="shared" si="237"/>
        <v/>
      </c>
      <c r="S401" s="4" t="str">
        <f t="shared" si="238"/>
        <v/>
      </c>
      <c r="T401" s="5" t="str">
        <f t="shared" si="239"/>
        <v/>
      </c>
      <c r="U401" s="5" t="str">
        <f t="shared" si="240"/>
        <v/>
      </c>
      <c r="V401" s="5" t="str">
        <f t="shared" si="241"/>
        <v/>
      </c>
      <c r="W401" s="5" t="str">
        <f t="shared" si="242"/>
        <v/>
      </c>
      <c r="X401" s="6" t="str">
        <f t="shared" si="243"/>
        <v/>
      </c>
      <c r="Y401" s="6" t="str">
        <f t="shared" si="244"/>
        <v/>
      </c>
      <c r="Z401" s="6" t="str">
        <f t="shared" si="245"/>
        <v/>
      </c>
      <c r="AA401" s="6" t="str">
        <f t="shared" si="246"/>
        <v/>
      </c>
      <c r="AB401" s="7">
        <f t="shared" si="225"/>
        <v>1636</v>
      </c>
      <c r="AC401" s="7">
        <f t="shared" si="226"/>
        <v>8</v>
      </c>
      <c r="AD401" s="7">
        <f t="shared" si="227"/>
        <v>17</v>
      </c>
      <c r="AE401" s="7" t="str">
        <f t="shared" si="228"/>
        <v xml:space="preserve"> ns</v>
      </c>
      <c r="AF401" s="48" t="str">
        <f t="shared" si="247"/>
        <v/>
      </c>
      <c r="AG401" s="48" t="str">
        <f t="shared" si="248"/>
        <v/>
      </c>
      <c r="AH401" s="48" t="str">
        <f t="shared" si="249"/>
        <v/>
      </c>
      <c r="AI401" s="48" t="str">
        <f t="shared" si="250"/>
        <v/>
      </c>
      <c r="AJ401" s="49" t="str">
        <f t="shared" si="251"/>
        <v/>
      </c>
      <c r="AK401" s="49" t="str">
        <f t="shared" si="252"/>
        <v/>
      </c>
      <c r="AL401" s="49" t="str">
        <f t="shared" si="253"/>
        <v/>
      </c>
      <c r="AM401" s="49" t="str">
        <f t="shared" si="254"/>
        <v/>
      </c>
    </row>
    <row r="402" spans="1:39" ht="13.5" thickBot="1" x14ac:dyDescent="0.25">
      <c r="A402" s="96">
        <v>39219</v>
      </c>
      <c r="B402" s="97" t="s">
        <v>23</v>
      </c>
      <c r="C402" s="97" t="s">
        <v>22</v>
      </c>
      <c r="D402" s="97">
        <v>895</v>
      </c>
      <c r="E402" s="97">
        <v>10.08</v>
      </c>
      <c r="F402" s="97">
        <v>19.45</v>
      </c>
      <c r="G402" s="97">
        <v>0</v>
      </c>
      <c r="H402" s="78">
        <f t="shared" si="229"/>
        <v>2</v>
      </c>
      <c r="I402" s="8">
        <f t="shared" si="255"/>
        <v>5</v>
      </c>
      <c r="J402" s="8">
        <f t="shared" si="256"/>
        <v>2007</v>
      </c>
      <c r="K402" s="79" t="str">
        <f t="shared" si="230"/>
        <v>Spring</v>
      </c>
      <c r="L402" s="3" t="str">
        <f t="shared" si="231"/>
        <v/>
      </c>
      <c r="M402" s="3" t="str">
        <f t="shared" si="232"/>
        <v/>
      </c>
      <c r="N402" s="3" t="str">
        <f t="shared" si="233"/>
        <v/>
      </c>
      <c r="O402" s="3" t="str">
        <f t="shared" si="234"/>
        <v/>
      </c>
      <c r="P402" s="4" t="str">
        <f t="shared" si="235"/>
        <v/>
      </c>
      <c r="Q402" s="4" t="str">
        <f t="shared" si="236"/>
        <v/>
      </c>
      <c r="R402" s="4" t="str">
        <f t="shared" si="237"/>
        <v/>
      </c>
      <c r="S402" s="4" t="str">
        <f t="shared" si="238"/>
        <v/>
      </c>
      <c r="T402" s="5" t="str">
        <f t="shared" si="239"/>
        <v/>
      </c>
      <c r="U402" s="5" t="str">
        <f t="shared" si="240"/>
        <v/>
      </c>
      <c r="V402" s="5" t="str">
        <f t="shared" si="241"/>
        <v/>
      </c>
      <c r="W402" s="5" t="str">
        <f t="shared" si="242"/>
        <v/>
      </c>
      <c r="X402" s="6" t="str">
        <f t="shared" si="243"/>
        <v/>
      </c>
      <c r="Y402" s="6" t="str">
        <f t="shared" si="244"/>
        <v/>
      </c>
      <c r="Z402" s="6" t="str">
        <f t="shared" si="245"/>
        <v/>
      </c>
      <c r="AA402" s="6" t="str">
        <f t="shared" si="246"/>
        <v/>
      </c>
      <c r="AB402" s="7">
        <f t="shared" si="225"/>
        <v>895</v>
      </c>
      <c r="AC402" s="7">
        <f t="shared" si="226"/>
        <v>10.08</v>
      </c>
      <c r="AD402" s="7">
        <f t="shared" si="227"/>
        <v>19.45</v>
      </c>
      <c r="AE402" s="7">
        <f t="shared" si="228"/>
        <v>0</v>
      </c>
      <c r="AF402" s="48" t="str">
        <f t="shared" si="247"/>
        <v/>
      </c>
      <c r="AG402" s="48" t="str">
        <f t="shared" si="248"/>
        <v/>
      </c>
      <c r="AH402" s="48" t="str">
        <f t="shared" si="249"/>
        <v/>
      </c>
      <c r="AI402" s="48" t="str">
        <f t="shared" si="250"/>
        <v/>
      </c>
      <c r="AJ402" s="49" t="str">
        <f t="shared" si="251"/>
        <v/>
      </c>
      <c r="AK402" s="49" t="str">
        <f t="shared" si="252"/>
        <v/>
      </c>
      <c r="AL402" s="49" t="str">
        <f t="shared" si="253"/>
        <v/>
      </c>
      <c r="AM402" s="49" t="str">
        <f t="shared" si="254"/>
        <v/>
      </c>
    </row>
    <row r="403" spans="1:39" ht="13.5" thickBot="1" x14ac:dyDescent="0.25">
      <c r="A403" s="96">
        <v>39004</v>
      </c>
      <c r="B403" s="97" t="s">
        <v>23</v>
      </c>
      <c r="C403" s="97" t="s">
        <v>22</v>
      </c>
      <c r="D403" s="97">
        <v>581</v>
      </c>
      <c r="E403" s="97">
        <v>10.67</v>
      </c>
      <c r="F403" s="97">
        <v>11.8</v>
      </c>
      <c r="G403" s="97">
        <v>0</v>
      </c>
      <c r="H403" s="78">
        <f t="shared" si="229"/>
        <v>2</v>
      </c>
      <c r="I403" s="8">
        <f t="shared" si="255"/>
        <v>10</v>
      </c>
      <c r="J403" s="8">
        <f t="shared" si="256"/>
        <v>2006</v>
      </c>
      <c r="K403" s="79" t="str">
        <f t="shared" si="230"/>
        <v>Fall</v>
      </c>
      <c r="L403" s="3" t="str">
        <f t="shared" si="231"/>
        <v/>
      </c>
      <c r="M403" s="3" t="str">
        <f t="shared" si="232"/>
        <v/>
      </c>
      <c r="N403" s="3" t="str">
        <f t="shared" si="233"/>
        <v/>
      </c>
      <c r="O403" s="3" t="str">
        <f t="shared" si="234"/>
        <v/>
      </c>
      <c r="P403" s="4" t="str">
        <f t="shared" si="235"/>
        <v/>
      </c>
      <c r="Q403" s="4" t="str">
        <f t="shared" si="236"/>
        <v/>
      </c>
      <c r="R403" s="4" t="str">
        <f t="shared" si="237"/>
        <v/>
      </c>
      <c r="S403" s="4" t="str">
        <f t="shared" si="238"/>
        <v/>
      </c>
      <c r="T403" s="5" t="str">
        <f t="shared" si="239"/>
        <v/>
      </c>
      <c r="U403" s="5" t="str">
        <f t="shared" si="240"/>
        <v/>
      </c>
      <c r="V403" s="5" t="str">
        <f t="shared" si="241"/>
        <v/>
      </c>
      <c r="W403" s="5" t="str">
        <f t="shared" si="242"/>
        <v/>
      </c>
      <c r="X403" s="6" t="str">
        <f t="shared" si="243"/>
        <v/>
      </c>
      <c r="Y403" s="6" t="str">
        <f t="shared" si="244"/>
        <v/>
      </c>
      <c r="Z403" s="6" t="str">
        <f t="shared" si="245"/>
        <v/>
      </c>
      <c r="AA403" s="6" t="str">
        <f t="shared" si="246"/>
        <v/>
      </c>
      <c r="AB403" s="7">
        <f t="shared" si="225"/>
        <v>581</v>
      </c>
      <c r="AC403" s="7">
        <f t="shared" si="226"/>
        <v>10.67</v>
      </c>
      <c r="AD403" s="7">
        <f t="shared" si="227"/>
        <v>11.8</v>
      </c>
      <c r="AE403" s="7">
        <f t="shared" si="228"/>
        <v>0</v>
      </c>
      <c r="AF403" s="48" t="str">
        <f t="shared" si="247"/>
        <v/>
      </c>
      <c r="AG403" s="48" t="str">
        <f t="shared" si="248"/>
        <v/>
      </c>
      <c r="AH403" s="48" t="str">
        <f t="shared" si="249"/>
        <v/>
      </c>
      <c r="AI403" s="48" t="str">
        <f t="shared" si="250"/>
        <v/>
      </c>
      <c r="AJ403" s="49" t="str">
        <f t="shared" si="251"/>
        <v/>
      </c>
      <c r="AK403" s="49" t="str">
        <f t="shared" si="252"/>
        <v/>
      </c>
      <c r="AL403" s="49" t="str">
        <f t="shared" si="253"/>
        <v/>
      </c>
      <c r="AM403" s="49" t="str">
        <f t="shared" si="254"/>
        <v/>
      </c>
    </row>
    <row r="404" spans="1:39" ht="13.5" thickBot="1" x14ac:dyDescent="0.25">
      <c r="A404" s="96">
        <v>38922</v>
      </c>
      <c r="B404" s="97" t="s">
        <v>23</v>
      </c>
      <c r="C404" s="97" t="s">
        <v>22</v>
      </c>
      <c r="D404" s="97">
        <v>556</v>
      </c>
      <c r="E404" s="97">
        <v>0.83</v>
      </c>
      <c r="F404" s="97">
        <v>18.7</v>
      </c>
      <c r="G404" s="97">
        <v>0</v>
      </c>
      <c r="H404" s="78">
        <f t="shared" si="229"/>
        <v>2</v>
      </c>
      <c r="I404" s="8">
        <f t="shared" si="255"/>
        <v>7</v>
      </c>
      <c r="J404" s="8">
        <f t="shared" si="256"/>
        <v>2006</v>
      </c>
      <c r="K404" s="79" t="str">
        <f t="shared" si="230"/>
        <v>Summer</v>
      </c>
      <c r="L404" s="3" t="str">
        <f t="shared" si="231"/>
        <v/>
      </c>
      <c r="M404" s="3" t="str">
        <f t="shared" si="232"/>
        <v/>
      </c>
      <c r="N404" s="3" t="str">
        <f t="shared" si="233"/>
        <v/>
      </c>
      <c r="O404" s="3" t="str">
        <f t="shared" si="234"/>
        <v/>
      </c>
      <c r="P404" s="4" t="str">
        <f t="shared" si="235"/>
        <v/>
      </c>
      <c r="Q404" s="4" t="str">
        <f t="shared" si="236"/>
        <v/>
      </c>
      <c r="R404" s="4" t="str">
        <f t="shared" si="237"/>
        <v/>
      </c>
      <c r="S404" s="4" t="str">
        <f t="shared" si="238"/>
        <v/>
      </c>
      <c r="T404" s="5" t="str">
        <f t="shared" si="239"/>
        <v/>
      </c>
      <c r="U404" s="5" t="str">
        <f t="shared" si="240"/>
        <v/>
      </c>
      <c r="V404" s="5" t="str">
        <f t="shared" si="241"/>
        <v/>
      </c>
      <c r="W404" s="5" t="str">
        <f t="shared" si="242"/>
        <v/>
      </c>
      <c r="X404" s="6" t="str">
        <f t="shared" si="243"/>
        <v/>
      </c>
      <c r="Y404" s="6" t="str">
        <f t="shared" si="244"/>
        <v/>
      </c>
      <c r="Z404" s="6" t="str">
        <f t="shared" si="245"/>
        <v/>
      </c>
      <c r="AA404" s="6" t="str">
        <f t="shared" si="246"/>
        <v/>
      </c>
      <c r="AB404" s="7">
        <f t="shared" si="225"/>
        <v>556</v>
      </c>
      <c r="AC404" s="7">
        <f t="shared" si="226"/>
        <v>0.83</v>
      </c>
      <c r="AD404" s="7">
        <f t="shared" si="227"/>
        <v>18.7</v>
      </c>
      <c r="AE404" s="7">
        <f t="shared" si="228"/>
        <v>0</v>
      </c>
      <c r="AF404" s="48" t="str">
        <f t="shared" si="247"/>
        <v/>
      </c>
      <c r="AG404" s="48" t="str">
        <f t="shared" si="248"/>
        <v/>
      </c>
      <c r="AH404" s="48" t="str">
        <f t="shared" si="249"/>
        <v/>
      </c>
      <c r="AI404" s="48" t="str">
        <f t="shared" si="250"/>
        <v/>
      </c>
      <c r="AJ404" s="49" t="str">
        <f t="shared" si="251"/>
        <v/>
      </c>
      <c r="AK404" s="49" t="str">
        <f t="shared" si="252"/>
        <v/>
      </c>
      <c r="AL404" s="49" t="str">
        <f t="shared" si="253"/>
        <v/>
      </c>
      <c r="AM404" s="49" t="str">
        <f t="shared" si="254"/>
        <v/>
      </c>
    </row>
    <row r="405" spans="1:39" ht="13.5" thickBot="1" x14ac:dyDescent="0.25">
      <c r="A405" s="96">
        <v>38850</v>
      </c>
      <c r="B405" s="97" t="s">
        <v>23</v>
      </c>
      <c r="C405" s="97" t="s">
        <v>22</v>
      </c>
      <c r="D405" s="97">
        <v>1135</v>
      </c>
      <c r="E405" s="97">
        <v>9.9600000000000009</v>
      </c>
      <c r="F405" s="97">
        <v>13.1</v>
      </c>
      <c r="G405" s="97">
        <v>7.17</v>
      </c>
      <c r="H405" s="78">
        <f t="shared" si="229"/>
        <v>2</v>
      </c>
      <c r="I405" s="8">
        <f t="shared" si="255"/>
        <v>5</v>
      </c>
      <c r="J405" s="8">
        <f t="shared" si="256"/>
        <v>2006</v>
      </c>
      <c r="K405" s="79" t="str">
        <f t="shared" si="230"/>
        <v>Spring</v>
      </c>
      <c r="L405" s="3" t="str">
        <f t="shared" si="231"/>
        <v/>
      </c>
      <c r="M405" s="3" t="str">
        <f t="shared" si="232"/>
        <v/>
      </c>
      <c r="N405" s="3" t="str">
        <f t="shared" si="233"/>
        <v/>
      </c>
      <c r="O405" s="3" t="str">
        <f t="shared" si="234"/>
        <v/>
      </c>
      <c r="P405" s="4" t="str">
        <f t="shared" si="235"/>
        <v/>
      </c>
      <c r="Q405" s="4" t="str">
        <f t="shared" si="236"/>
        <v/>
      </c>
      <c r="R405" s="4" t="str">
        <f t="shared" si="237"/>
        <v/>
      </c>
      <c r="S405" s="4" t="str">
        <f t="shared" si="238"/>
        <v/>
      </c>
      <c r="T405" s="5" t="str">
        <f t="shared" si="239"/>
        <v/>
      </c>
      <c r="U405" s="5" t="str">
        <f t="shared" si="240"/>
        <v/>
      </c>
      <c r="V405" s="5" t="str">
        <f t="shared" si="241"/>
        <v/>
      </c>
      <c r="W405" s="5" t="str">
        <f t="shared" si="242"/>
        <v/>
      </c>
      <c r="X405" s="6" t="str">
        <f t="shared" si="243"/>
        <v/>
      </c>
      <c r="Y405" s="6" t="str">
        <f t="shared" si="244"/>
        <v/>
      </c>
      <c r="Z405" s="6" t="str">
        <f t="shared" si="245"/>
        <v/>
      </c>
      <c r="AA405" s="6" t="str">
        <f t="shared" si="246"/>
        <v/>
      </c>
      <c r="AB405" s="7">
        <f t="shared" si="225"/>
        <v>1135</v>
      </c>
      <c r="AC405" s="7">
        <f t="shared" si="226"/>
        <v>9.9600000000000009</v>
      </c>
      <c r="AD405" s="7">
        <f t="shared" si="227"/>
        <v>13.1</v>
      </c>
      <c r="AE405" s="7">
        <f t="shared" si="228"/>
        <v>7.17</v>
      </c>
      <c r="AF405" s="48" t="str">
        <f t="shared" si="247"/>
        <v/>
      </c>
      <c r="AG405" s="48" t="str">
        <f t="shared" si="248"/>
        <v/>
      </c>
      <c r="AH405" s="48" t="str">
        <f t="shared" si="249"/>
        <v/>
      </c>
      <c r="AI405" s="48" t="str">
        <f t="shared" si="250"/>
        <v/>
      </c>
      <c r="AJ405" s="49" t="str">
        <f t="shared" si="251"/>
        <v/>
      </c>
      <c r="AK405" s="49" t="str">
        <f t="shared" si="252"/>
        <v/>
      </c>
      <c r="AL405" s="49" t="str">
        <f t="shared" si="253"/>
        <v/>
      </c>
      <c r="AM405" s="49" t="str">
        <f t="shared" si="254"/>
        <v/>
      </c>
    </row>
    <row r="406" spans="1:39" ht="13.5" thickBot="1" x14ac:dyDescent="0.25">
      <c r="A406" s="96">
        <v>38633</v>
      </c>
      <c r="B406" s="97" t="s">
        <v>23</v>
      </c>
      <c r="C406" s="97" t="s">
        <v>22</v>
      </c>
      <c r="D406" s="97">
        <v>580.4</v>
      </c>
      <c r="E406" s="97">
        <v>9.31</v>
      </c>
      <c r="F406" s="97">
        <v>8.8000000000000007</v>
      </c>
      <c r="G406" s="97">
        <v>0</v>
      </c>
      <c r="H406" s="78">
        <f t="shared" si="229"/>
        <v>2</v>
      </c>
      <c r="I406" s="8">
        <f t="shared" si="255"/>
        <v>10</v>
      </c>
      <c r="J406" s="8">
        <f t="shared" si="256"/>
        <v>2005</v>
      </c>
      <c r="K406" s="79" t="str">
        <f t="shared" si="230"/>
        <v>Fall</v>
      </c>
      <c r="L406" s="3" t="str">
        <f t="shared" si="231"/>
        <v/>
      </c>
      <c r="M406" s="3" t="str">
        <f t="shared" si="232"/>
        <v/>
      </c>
      <c r="N406" s="3" t="str">
        <f t="shared" si="233"/>
        <v/>
      </c>
      <c r="O406" s="3" t="str">
        <f t="shared" si="234"/>
        <v/>
      </c>
      <c r="P406" s="4" t="str">
        <f t="shared" si="235"/>
        <v/>
      </c>
      <c r="Q406" s="4" t="str">
        <f t="shared" si="236"/>
        <v/>
      </c>
      <c r="R406" s="4" t="str">
        <f t="shared" si="237"/>
        <v/>
      </c>
      <c r="S406" s="4" t="str">
        <f t="shared" si="238"/>
        <v/>
      </c>
      <c r="T406" s="5" t="str">
        <f t="shared" si="239"/>
        <v/>
      </c>
      <c r="U406" s="5" t="str">
        <f t="shared" si="240"/>
        <v/>
      </c>
      <c r="V406" s="5" t="str">
        <f t="shared" si="241"/>
        <v/>
      </c>
      <c r="W406" s="5" t="str">
        <f t="shared" si="242"/>
        <v/>
      </c>
      <c r="X406" s="6" t="str">
        <f t="shared" si="243"/>
        <v/>
      </c>
      <c r="Y406" s="6" t="str">
        <f t="shared" si="244"/>
        <v/>
      </c>
      <c r="Z406" s="6" t="str">
        <f t="shared" si="245"/>
        <v/>
      </c>
      <c r="AA406" s="6" t="str">
        <f t="shared" si="246"/>
        <v/>
      </c>
      <c r="AB406" s="7">
        <f t="shared" si="225"/>
        <v>580.4</v>
      </c>
      <c r="AC406" s="7">
        <f t="shared" si="226"/>
        <v>9.31</v>
      </c>
      <c r="AD406" s="7">
        <f t="shared" si="227"/>
        <v>8.8000000000000007</v>
      </c>
      <c r="AE406" s="7">
        <f t="shared" si="228"/>
        <v>0</v>
      </c>
      <c r="AF406" s="48" t="str">
        <f t="shared" si="247"/>
        <v/>
      </c>
      <c r="AG406" s="48" t="str">
        <f t="shared" si="248"/>
        <v/>
      </c>
      <c r="AH406" s="48" t="str">
        <f t="shared" si="249"/>
        <v/>
      </c>
      <c r="AI406" s="48" t="str">
        <f t="shared" si="250"/>
        <v/>
      </c>
      <c r="AJ406" s="49" t="str">
        <f t="shared" si="251"/>
        <v/>
      </c>
      <c r="AK406" s="49" t="str">
        <f t="shared" si="252"/>
        <v/>
      </c>
      <c r="AL406" s="49" t="str">
        <f t="shared" si="253"/>
        <v/>
      </c>
      <c r="AM406" s="49" t="str">
        <f t="shared" si="254"/>
        <v/>
      </c>
    </row>
    <row r="407" spans="1:39" ht="13.5" thickBot="1" x14ac:dyDescent="0.25">
      <c r="A407" s="96">
        <v>38545</v>
      </c>
      <c r="B407" s="97" t="s">
        <v>23</v>
      </c>
      <c r="C407" s="97" t="s">
        <v>22</v>
      </c>
      <c r="D407" s="97">
        <v>579.20000000000005</v>
      </c>
      <c r="E407" s="97">
        <v>5.73</v>
      </c>
      <c r="F407" s="97">
        <v>14.32</v>
      </c>
      <c r="G407" s="97">
        <v>0</v>
      </c>
      <c r="H407" s="78">
        <f t="shared" si="229"/>
        <v>2</v>
      </c>
      <c r="I407" s="8">
        <f t="shared" si="255"/>
        <v>7</v>
      </c>
      <c r="J407" s="8">
        <f t="shared" si="256"/>
        <v>2005</v>
      </c>
      <c r="K407" s="79" t="str">
        <f t="shared" si="230"/>
        <v>Summer</v>
      </c>
      <c r="L407" s="3" t="str">
        <f t="shared" si="231"/>
        <v/>
      </c>
      <c r="M407" s="3" t="str">
        <f t="shared" si="232"/>
        <v/>
      </c>
      <c r="N407" s="3" t="str">
        <f t="shared" si="233"/>
        <v/>
      </c>
      <c r="O407" s="3" t="str">
        <f t="shared" si="234"/>
        <v/>
      </c>
      <c r="P407" s="4" t="str">
        <f t="shared" si="235"/>
        <v/>
      </c>
      <c r="Q407" s="4" t="str">
        <f t="shared" si="236"/>
        <v/>
      </c>
      <c r="R407" s="4" t="str">
        <f t="shared" si="237"/>
        <v/>
      </c>
      <c r="S407" s="4" t="str">
        <f t="shared" si="238"/>
        <v/>
      </c>
      <c r="T407" s="5" t="str">
        <f t="shared" si="239"/>
        <v/>
      </c>
      <c r="U407" s="5" t="str">
        <f t="shared" si="240"/>
        <v/>
      </c>
      <c r="V407" s="5" t="str">
        <f t="shared" si="241"/>
        <v/>
      </c>
      <c r="W407" s="5" t="str">
        <f t="shared" si="242"/>
        <v/>
      </c>
      <c r="X407" s="6" t="str">
        <f t="shared" si="243"/>
        <v/>
      </c>
      <c r="Y407" s="6" t="str">
        <f t="shared" si="244"/>
        <v/>
      </c>
      <c r="Z407" s="6" t="str">
        <f t="shared" si="245"/>
        <v/>
      </c>
      <c r="AA407" s="6" t="str">
        <f t="shared" si="246"/>
        <v/>
      </c>
      <c r="AB407" s="7">
        <f t="shared" si="225"/>
        <v>579.20000000000005</v>
      </c>
      <c r="AC407" s="7">
        <f t="shared" si="226"/>
        <v>5.73</v>
      </c>
      <c r="AD407" s="7">
        <f t="shared" si="227"/>
        <v>14.32</v>
      </c>
      <c r="AE407" s="7">
        <f t="shared" si="228"/>
        <v>0</v>
      </c>
      <c r="AF407" s="48" t="str">
        <f t="shared" si="247"/>
        <v/>
      </c>
      <c r="AG407" s="48" t="str">
        <f t="shared" si="248"/>
        <v/>
      </c>
      <c r="AH407" s="48" t="str">
        <f t="shared" si="249"/>
        <v/>
      </c>
      <c r="AI407" s="48" t="str">
        <f t="shared" si="250"/>
        <v/>
      </c>
      <c r="AJ407" s="49" t="str">
        <f t="shared" si="251"/>
        <v/>
      </c>
      <c r="AK407" s="49" t="str">
        <f t="shared" si="252"/>
        <v/>
      </c>
      <c r="AL407" s="49" t="str">
        <f t="shared" si="253"/>
        <v/>
      </c>
      <c r="AM407" s="49" t="str">
        <f t="shared" si="254"/>
        <v/>
      </c>
    </row>
    <row r="408" spans="1:39" ht="13.5" thickBot="1" x14ac:dyDescent="0.25">
      <c r="A408" s="96">
        <v>38486</v>
      </c>
      <c r="B408" s="97" t="s">
        <v>23</v>
      </c>
      <c r="C408" s="97" t="s">
        <v>22</v>
      </c>
      <c r="D408" s="97">
        <v>748</v>
      </c>
      <c r="E408" s="97">
        <v>11.79</v>
      </c>
      <c r="F408" s="97">
        <v>11.26</v>
      </c>
      <c r="G408" s="97">
        <v>0.74</v>
      </c>
      <c r="H408" s="78">
        <f t="shared" si="229"/>
        <v>2</v>
      </c>
      <c r="I408" s="8">
        <f t="shared" si="255"/>
        <v>5</v>
      </c>
      <c r="J408" s="8">
        <f t="shared" si="256"/>
        <v>2005</v>
      </c>
      <c r="K408" s="79" t="str">
        <f t="shared" si="230"/>
        <v>Spring</v>
      </c>
      <c r="L408" s="3" t="str">
        <f t="shared" si="231"/>
        <v/>
      </c>
      <c r="M408" s="3" t="str">
        <f t="shared" si="232"/>
        <v/>
      </c>
      <c r="N408" s="3" t="str">
        <f t="shared" si="233"/>
        <v/>
      </c>
      <c r="O408" s="3" t="str">
        <f t="shared" si="234"/>
        <v/>
      </c>
      <c r="P408" s="4" t="str">
        <f t="shared" si="235"/>
        <v/>
      </c>
      <c r="Q408" s="4" t="str">
        <f t="shared" si="236"/>
        <v/>
      </c>
      <c r="R408" s="4" t="str">
        <f t="shared" si="237"/>
        <v/>
      </c>
      <c r="S408" s="4" t="str">
        <f t="shared" si="238"/>
        <v/>
      </c>
      <c r="T408" s="5" t="str">
        <f t="shared" si="239"/>
        <v/>
      </c>
      <c r="U408" s="5" t="str">
        <f t="shared" si="240"/>
        <v/>
      </c>
      <c r="V408" s="5" t="str">
        <f t="shared" si="241"/>
        <v/>
      </c>
      <c r="W408" s="5" t="str">
        <f t="shared" si="242"/>
        <v/>
      </c>
      <c r="X408" s="6" t="str">
        <f t="shared" si="243"/>
        <v/>
      </c>
      <c r="Y408" s="6" t="str">
        <f t="shared" si="244"/>
        <v/>
      </c>
      <c r="Z408" s="6" t="str">
        <f t="shared" si="245"/>
        <v/>
      </c>
      <c r="AA408" s="6" t="str">
        <f t="shared" si="246"/>
        <v/>
      </c>
      <c r="AB408" s="7">
        <f t="shared" si="225"/>
        <v>748</v>
      </c>
      <c r="AC408" s="7">
        <f t="shared" si="226"/>
        <v>11.79</v>
      </c>
      <c r="AD408" s="7">
        <f t="shared" si="227"/>
        <v>11.26</v>
      </c>
      <c r="AE408" s="7">
        <f t="shared" si="228"/>
        <v>0.74</v>
      </c>
      <c r="AF408" s="48" t="str">
        <f t="shared" si="247"/>
        <v/>
      </c>
      <c r="AG408" s="48" t="str">
        <f t="shared" si="248"/>
        <v/>
      </c>
      <c r="AH408" s="48" t="str">
        <f t="shared" si="249"/>
        <v/>
      </c>
      <c r="AI408" s="48" t="str">
        <f t="shared" si="250"/>
        <v/>
      </c>
      <c r="AJ408" s="49" t="str">
        <f t="shared" si="251"/>
        <v/>
      </c>
      <c r="AK408" s="49" t="str">
        <f t="shared" si="252"/>
        <v/>
      </c>
      <c r="AL408" s="49" t="str">
        <f t="shared" si="253"/>
        <v/>
      </c>
      <c r="AM408" s="49" t="str">
        <f t="shared" si="254"/>
        <v/>
      </c>
    </row>
    <row r="409" spans="1:39" ht="13.5" thickBot="1" x14ac:dyDescent="0.25">
      <c r="A409" s="96">
        <v>38255</v>
      </c>
      <c r="B409" s="97" t="s">
        <v>23</v>
      </c>
      <c r="C409" s="97" t="s">
        <v>22</v>
      </c>
      <c r="D409" s="97">
        <v>514</v>
      </c>
      <c r="E409" s="97">
        <v>8.98</v>
      </c>
      <c r="F409" s="97">
        <v>12.1</v>
      </c>
      <c r="G409" s="97">
        <v>0</v>
      </c>
      <c r="H409" s="78">
        <f t="shared" si="229"/>
        <v>2</v>
      </c>
      <c r="I409" s="8">
        <f t="shared" si="255"/>
        <v>9</v>
      </c>
      <c r="J409" s="8">
        <f t="shared" si="256"/>
        <v>2004</v>
      </c>
      <c r="K409" s="79" t="str">
        <f t="shared" si="230"/>
        <v>Fall</v>
      </c>
      <c r="L409" s="3" t="str">
        <f t="shared" si="231"/>
        <v/>
      </c>
      <c r="M409" s="3" t="str">
        <f t="shared" si="232"/>
        <v/>
      </c>
      <c r="N409" s="3" t="str">
        <f t="shared" si="233"/>
        <v/>
      </c>
      <c r="O409" s="3" t="str">
        <f t="shared" si="234"/>
        <v/>
      </c>
      <c r="P409" s="4" t="str">
        <f t="shared" si="235"/>
        <v/>
      </c>
      <c r="Q409" s="4" t="str">
        <f t="shared" si="236"/>
        <v/>
      </c>
      <c r="R409" s="4" t="str">
        <f t="shared" si="237"/>
        <v/>
      </c>
      <c r="S409" s="4" t="str">
        <f t="shared" si="238"/>
        <v/>
      </c>
      <c r="T409" s="5" t="str">
        <f t="shared" si="239"/>
        <v/>
      </c>
      <c r="U409" s="5" t="str">
        <f t="shared" si="240"/>
        <v/>
      </c>
      <c r="V409" s="5" t="str">
        <f t="shared" si="241"/>
        <v/>
      </c>
      <c r="W409" s="5" t="str">
        <f t="shared" si="242"/>
        <v/>
      </c>
      <c r="X409" s="6" t="str">
        <f t="shared" si="243"/>
        <v/>
      </c>
      <c r="Y409" s="6" t="str">
        <f t="shared" si="244"/>
        <v/>
      </c>
      <c r="Z409" s="6" t="str">
        <f t="shared" si="245"/>
        <v/>
      </c>
      <c r="AA409" s="6" t="str">
        <f t="shared" si="246"/>
        <v/>
      </c>
      <c r="AB409" s="7">
        <f t="shared" ref="AB409:AB436" si="257">IF($C409="Spring Brook",IF(LEFT($D409,1)="&lt;",VALUE(MID($D409,2,4)),IF(LEFT($D409,1)="&gt;",VALUE(MID($D409,2,4)),$D409)),"")</f>
        <v>514</v>
      </c>
      <c r="AC409" s="7">
        <f t="shared" ref="AC409:AC436" si="258">IF($C409="Spring Brook",IF(LEFT($E409,1)="&lt;",VALUE(MID($E409,2,4)),IF(LEFT($E409,1)="&gt;",VALUE(MID($E409,2,4)),$E409)),"")</f>
        <v>8.98</v>
      </c>
      <c r="AD409" s="7">
        <f t="shared" ref="AD409:AD436" si="259">IF($C409="Spring Brook",IF(LEFT($F409,1)="&lt;",VALUE(MID($F409,2,4)),IF(LEFT($F409,1)="&gt;",VALUE(MID($F409,2,4)),$F409)),"")</f>
        <v>12.1</v>
      </c>
      <c r="AE409" s="7">
        <f t="shared" ref="AE409:AE436" si="260">IF($C409="Spring Brook",IF(LEFT($G409,1)="&lt;",VALUE(MID($G409,2,4)),IF(LEFT($G409,1)="&gt;",VALUE(MID($G409,2,4)),$G409)),"")</f>
        <v>0</v>
      </c>
      <c r="AF409" s="48" t="str">
        <f t="shared" si="247"/>
        <v/>
      </c>
      <c r="AG409" s="48" t="str">
        <f t="shared" si="248"/>
        <v/>
      </c>
      <c r="AH409" s="48" t="str">
        <f t="shared" si="249"/>
        <v/>
      </c>
      <c r="AI409" s="48" t="str">
        <f t="shared" si="250"/>
        <v/>
      </c>
      <c r="AJ409" s="49" t="str">
        <f t="shared" si="251"/>
        <v/>
      </c>
      <c r="AK409" s="49" t="str">
        <f t="shared" si="252"/>
        <v/>
      </c>
      <c r="AL409" s="49" t="str">
        <f t="shared" si="253"/>
        <v/>
      </c>
      <c r="AM409" s="49" t="str">
        <f t="shared" si="254"/>
        <v/>
      </c>
    </row>
    <row r="410" spans="1:39" ht="13.5" thickBot="1" x14ac:dyDescent="0.25">
      <c r="A410" s="96">
        <v>38197</v>
      </c>
      <c r="B410" s="97" t="s">
        <v>23</v>
      </c>
      <c r="C410" s="97" t="s">
        <v>22</v>
      </c>
      <c r="D410" s="97">
        <v>603</v>
      </c>
      <c r="E410" s="97">
        <v>12.25</v>
      </c>
      <c r="F410" s="97">
        <v>18.7</v>
      </c>
      <c r="G410" s="97">
        <v>0</v>
      </c>
      <c r="H410" s="78">
        <f t="shared" si="229"/>
        <v>2</v>
      </c>
      <c r="I410" s="8">
        <f t="shared" si="255"/>
        <v>7</v>
      </c>
      <c r="J410" s="8">
        <f t="shared" si="256"/>
        <v>2004</v>
      </c>
      <c r="K410" s="79" t="str">
        <f t="shared" si="230"/>
        <v>Summer</v>
      </c>
      <c r="L410" s="3" t="str">
        <f t="shared" si="231"/>
        <v/>
      </c>
      <c r="M410" s="3" t="str">
        <f t="shared" si="232"/>
        <v/>
      </c>
      <c r="N410" s="3" t="str">
        <f t="shared" si="233"/>
        <v/>
      </c>
      <c r="O410" s="3" t="str">
        <f t="shared" si="234"/>
        <v/>
      </c>
      <c r="P410" s="4" t="str">
        <f t="shared" si="235"/>
        <v/>
      </c>
      <c r="Q410" s="4" t="str">
        <f t="shared" si="236"/>
        <v/>
      </c>
      <c r="R410" s="4" t="str">
        <f t="shared" si="237"/>
        <v/>
      </c>
      <c r="S410" s="4" t="str">
        <f t="shared" si="238"/>
        <v/>
      </c>
      <c r="T410" s="5" t="str">
        <f t="shared" si="239"/>
        <v/>
      </c>
      <c r="U410" s="5" t="str">
        <f t="shared" si="240"/>
        <v/>
      </c>
      <c r="V410" s="5" t="str">
        <f t="shared" si="241"/>
        <v/>
      </c>
      <c r="W410" s="5" t="str">
        <f t="shared" si="242"/>
        <v/>
      </c>
      <c r="X410" s="6" t="str">
        <f t="shared" si="243"/>
        <v/>
      </c>
      <c r="Y410" s="6" t="str">
        <f t="shared" si="244"/>
        <v/>
      </c>
      <c r="Z410" s="6" t="str">
        <f t="shared" si="245"/>
        <v/>
      </c>
      <c r="AA410" s="6" t="str">
        <f t="shared" si="246"/>
        <v/>
      </c>
      <c r="AB410" s="7">
        <f t="shared" si="257"/>
        <v>603</v>
      </c>
      <c r="AC410" s="7">
        <f t="shared" si="258"/>
        <v>12.25</v>
      </c>
      <c r="AD410" s="7">
        <f t="shared" si="259"/>
        <v>18.7</v>
      </c>
      <c r="AE410" s="7">
        <f t="shared" si="260"/>
        <v>0</v>
      </c>
      <c r="AF410" s="48" t="str">
        <f t="shared" si="247"/>
        <v/>
      </c>
      <c r="AG410" s="48" t="str">
        <f t="shared" si="248"/>
        <v/>
      </c>
      <c r="AH410" s="48" t="str">
        <f t="shared" si="249"/>
        <v/>
      </c>
      <c r="AI410" s="48" t="str">
        <f t="shared" si="250"/>
        <v/>
      </c>
      <c r="AJ410" s="49" t="str">
        <f t="shared" si="251"/>
        <v/>
      </c>
      <c r="AK410" s="49" t="str">
        <f t="shared" si="252"/>
        <v/>
      </c>
      <c r="AL410" s="49" t="str">
        <f t="shared" si="253"/>
        <v/>
      </c>
      <c r="AM410" s="49" t="str">
        <f t="shared" si="254"/>
        <v/>
      </c>
    </row>
    <row r="411" spans="1:39" ht="13.5" thickBot="1" x14ac:dyDescent="0.25">
      <c r="A411" s="96">
        <v>38159</v>
      </c>
      <c r="B411" s="97" t="s">
        <v>23</v>
      </c>
      <c r="C411" s="97" t="s">
        <v>22</v>
      </c>
      <c r="D411" s="97">
        <v>919</v>
      </c>
      <c r="E411" s="97">
        <v>7.53</v>
      </c>
      <c r="F411" s="97">
        <v>18.100000000000001</v>
      </c>
      <c r="G411" s="97">
        <v>5.25</v>
      </c>
      <c r="H411" s="78">
        <f t="shared" ref="H411:H434" si="261">IF(A412="","",VLOOKUP(B412,$BU$6:$BV$20,2,FALSE))</f>
        <v>2</v>
      </c>
      <c r="I411" s="8">
        <f t="shared" si="255"/>
        <v>6</v>
      </c>
      <c r="J411" s="8">
        <f t="shared" si="256"/>
        <v>2004</v>
      </c>
      <c r="K411" s="79" t="str">
        <f t="shared" si="230"/>
        <v>Spring</v>
      </c>
      <c r="L411" s="3" t="str">
        <f t="shared" si="231"/>
        <v/>
      </c>
      <c r="M411" s="3" t="str">
        <f t="shared" si="232"/>
        <v/>
      </c>
      <c r="N411" s="3" t="str">
        <f t="shared" si="233"/>
        <v/>
      </c>
      <c r="O411" s="3" t="str">
        <f t="shared" si="234"/>
        <v/>
      </c>
      <c r="P411" s="4" t="str">
        <f t="shared" si="235"/>
        <v/>
      </c>
      <c r="Q411" s="4" t="str">
        <f t="shared" si="236"/>
        <v/>
      </c>
      <c r="R411" s="4" t="str">
        <f t="shared" si="237"/>
        <v/>
      </c>
      <c r="S411" s="4" t="str">
        <f t="shared" si="238"/>
        <v/>
      </c>
      <c r="T411" s="5" t="str">
        <f t="shared" si="239"/>
        <v/>
      </c>
      <c r="U411" s="5" t="str">
        <f t="shared" si="240"/>
        <v/>
      </c>
      <c r="V411" s="5" t="str">
        <f t="shared" si="241"/>
        <v/>
      </c>
      <c r="W411" s="5" t="str">
        <f t="shared" si="242"/>
        <v/>
      </c>
      <c r="X411" s="6" t="str">
        <f t="shared" si="243"/>
        <v/>
      </c>
      <c r="Y411" s="6" t="str">
        <f t="shared" si="244"/>
        <v/>
      </c>
      <c r="Z411" s="6" t="str">
        <f t="shared" si="245"/>
        <v/>
      </c>
      <c r="AA411" s="6" t="str">
        <f t="shared" si="246"/>
        <v/>
      </c>
      <c r="AB411" s="7">
        <f t="shared" si="257"/>
        <v>919</v>
      </c>
      <c r="AC411" s="7">
        <f t="shared" si="258"/>
        <v>7.53</v>
      </c>
      <c r="AD411" s="7">
        <f t="shared" si="259"/>
        <v>18.100000000000001</v>
      </c>
      <c r="AE411" s="7">
        <f t="shared" si="260"/>
        <v>5.25</v>
      </c>
      <c r="AF411" s="48" t="str">
        <f t="shared" si="247"/>
        <v/>
      </c>
      <c r="AG411" s="48" t="str">
        <f t="shared" si="248"/>
        <v/>
      </c>
      <c r="AH411" s="48" t="str">
        <f t="shared" si="249"/>
        <v/>
      </c>
      <c r="AI411" s="48" t="str">
        <f t="shared" si="250"/>
        <v/>
      </c>
      <c r="AJ411" s="49" t="str">
        <f t="shared" si="251"/>
        <v/>
      </c>
      <c r="AK411" s="49" t="str">
        <f t="shared" si="252"/>
        <v/>
      </c>
      <c r="AL411" s="49" t="str">
        <f t="shared" si="253"/>
        <v/>
      </c>
      <c r="AM411" s="49" t="str">
        <f t="shared" si="254"/>
        <v/>
      </c>
    </row>
    <row r="412" spans="1:39" ht="13.5" thickBot="1" x14ac:dyDescent="0.25">
      <c r="A412" s="96">
        <v>38125</v>
      </c>
      <c r="B412" s="97" t="s">
        <v>23</v>
      </c>
      <c r="C412" s="97" t="s">
        <v>22</v>
      </c>
      <c r="D412" s="97" t="s">
        <v>24</v>
      </c>
      <c r="E412" s="97" t="s">
        <v>24</v>
      </c>
      <c r="F412" s="97" t="s">
        <v>24</v>
      </c>
      <c r="G412" s="97" t="s">
        <v>24</v>
      </c>
      <c r="H412" s="78">
        <f t="shared" si="261"/>
        <v>2</v>
      </c>
      <c r="I412" s="8">
        <f t="shared" si="255"/>
        <v>5</v>
      </c>
      <c r="J412" s="8">
        <f t="shared" si="256"/>
        <v>2004</v>
      </c>
      <c r="K412" s="79" t="str">
        <f t="shared" si="230"/>
        <v>Spring</v>
      </c>
      <c r="L412" s="3" t="str">
        <f t="shared" si="231"/>
        <v/>
      </c>
      <c r="M412" s="3" t="str">
        <f t="shared" si="232"/>
        <v/>
      </c>
      <c r="N412" s="3" t="str">
        <f t="shared" si="233"/>
        <v/>
      </c>
      <c r="O412" s="3" t="str">
        <f t="shared" si="234"/>
        <v/>
      </c>
      <c r="P412" s="4" t="str">
        <f t="shared" si="235"/>
        <v/>
      </c>
      <c r="Q412" s="4" t="str">
        <f t="shared" si="236"/>
        <v/>
      </c>
      <c r="R412" s="4" t="str">
        <f t="shared" si="237"/>
        <v/>
      </c>
      <c r="S412" s="4" t="str">
        <f t="shared" si="238"/>
        <v/>
      </c>
      <c r="T412" s="5" t="str">
        <f t="shared" si="239"/>
        <v/>
      </c>
      <c r="U412" s="5" t="str">
        <f t="shared" si="240"/>
        <v/>
      </c>
      <c r="V412" s="5" t="str">
        <f t="shared" si="241"/>
        <v/>
      </c>
      <c r="W412" s="5" t="str">
        <f t="shared" si="242"/>
        <v/>
      </c>
      <c r="X412" s="6" t="str">
        <f t="shared" si="243"/>
        <v/>
      </c>
      <c r="Y412" s="6" t="str">
        <f t="shared" si="244"/>
        <v/>
      </c>
      <c r="Z412" s="6" t="str">
        <f t="shared" si="245"/>
        <v/>
      </c>
      <c r="AA412" s="6" t="str">
        <f t="shared" si="246"/>
        <v/>
      </c>
      <c r="AB412" s="7" t="str">
        <f t="shared" si="257"/>
        <v>NS</v>
      </c>
      <c r="AC412" s="7" t="str">
        <f t="shared" si="258"/>
        <v>NS</v>
      </c>
      <c r="AD412" s="7" t="str">
        <f t="shared" si="259"/>
        <v>NS</v>
      </c>
      <c r="AE412" s="7" t="str">
        <f t="shared" si="260"/>
        <v>NS</v>
      </c>
      <c r="AF412" s="48" t="str">
        <f t="shared" si="247"/>
        <v/>
      </c>
      <c r="AG412" s="48" t="str">
        <f t="shared" si="248"/>
        <v/>
      </c>
      <c r="AH412" s="48" t="str">
        <f t="shared" si="249"/>
        <v/>
      </c>
      <c r="AI412" s="48" t="str">
        <f t="shared" si="250"/>
        <v/>
      </c>
      <c r="AJ412" s="49" t="str">
        <f t="shared" si="251"/>
        <v/>
      </c>
      <c r="AK412" s="49" t="str">
        <f t="shared" si="252"/>
        <v/>
      </c>
      <c r="AL412" s="49" t="str">
        <f t="shared" si="253"/>
        <v/>
      </c>
      <c r="AM412" s="49" t="str">
        <f t="shared" si="254"/>
        <v/>
      </c>
    </row>
    <row r="413" spans="1:39" ht="13.5" thickBot="1" x14ac:dyDescent="0.25">
      <c r="A413" s="96">
        <v>38122</v>
      </c>
      <c r="B413" s="97" t="s">
        <v>23</v>
      </c>
      <c r="C413" s="97" t="s">
        <v>22</v>
      </c>
      <c r="D413" s="97">
        <v>836</v>
      </c>
      <c r="E413" s="97">
        <v>12.15</v>
      </c>
      <c r="F413" s="97">
        <v>11.6</v>
      </c>
      <c r="G413" s="97">
        <v>7.7</v>
      </c>
      <c r="H413" s="78">
        <f t="shared" si="261"/>
        <v>2</v>
      </c>
      <c r="I413" s="8">
        <f t="shared" si="255"/>
        <v>5</v>
      </c>
      <c r="J413" s="8">
        <f t="shared" si="256"/>
        <v>2004</v>
      </c>
      <c r="K413" s="79" t="str">
        <f t="shared" si="230"/>
        <v>Spring</v>
      </c>
      <c r="L413" s="3" t="str">
        <f t="shared" si="231"/>
        <v/>
      </c>
      <c r="M413" s="3" t="str">
        <f t="shared" si="232"/>
        <v/>
      </c>
      <c r="N413" s="3" t="str">
        <f t="shared" si="233"/>
        <v/>
      </c>
      <c r="O413" s="3" t="str">
        <f t="shared" si="234"/>
        <v/>
      </c>
      <c r="P413" s="4" t="str">
        <f t="shared" si="235"/>
        <v/>
      </c>
      <c r="Q413" s="4" t="str">
        <f t="shared" si="236"/>
        <v/>
      </c>
      <c r="R413" s="4" t="str">
        <f t="shared" si="237"/>
        <v/>
      </c>
      <c r="S413" s="4" t="str">
        <f t="shared" si="238"/>
        <v/>
      </c>
      <c r="T413" s="5" t="str">
        <f t="shared" si="239"/>
        <v/>
      </c>
      <c r="U413" s="5" t="str">
        <f t="shared" si="240"/>
        <v/>
      </c>
      <c r="V413" s="5" t="str">
        <f t="shared" si="241"/>
        <v/>
      </c>
      <c r="W413" s="5" t="str">
        <f t="shared" si="242"/>
        <v/>
      </c>
      <c r="X413" s="6" t="str">
        <f t="shared" si="243"/>
        <v/>
      </c>
      <c r="Y413" s="6" t="str">
        <f t="shared" si="244"/>
        <v/>
      </c>
      <c r="Z413" s="6" t="str">
        <f t="shared" si="245"/>
        <v/>
      </c>
      <c r="AA413" s="6" t="str">
        <f t="shared" si="246"/>
        <v/>
      </c>
      <c r="AB413" s="7">
        <f t="shared" si="257"/>
        <v>836</v>
      </c>
      <c r="AC413" s="7">
        <f t="shared" si="258"/>
        <v>12.15</v>
      </c>
      <c r="AD413" s="7">
        <f t="shared" si="259"/>
        <v>11.6</v>
      </c>
      <c r="AE413" s="7">
        <f t="shared" si="260"/>
        <v>7.7</v>
      </c>
      <c r="AF413" s="48" t="str">
        <f t="shared" si="247"/>
        <v/>
      </c>
      <c r="AG413" s="48" t="str">
        <f t="shared" si="248"/>
        <v/>
      </c>
      <c r="AH413" s="48" t="str">
        <f t="shared" si="249"/>
        <v/>
      </c>
      <c r="AI413" s="48" t="str">
        <f t="shared" si="250"/>
        <v/>
      </c>
      <c r="AJ413" s="49"/>
      <c r="AK413" s="49"/>
      <c r="AL413" s="49"/>
      <c r="AM413" s="49"/>
    </row>
    <row r="414" spans="1:39" ht="13.5" thickBot="1" x14ac:dyDescent="0.25">
      <c r="A414" s="96">
        <v>37905</v>
      </c>
      <c r="B414" s="97" t="s">
        <v>23</v>
      </c>
      <c r="C414" s="97" t="s">
        <v>22</v>
      </c>
      <c r="D414" s="97">
        <v>527</v>
      </c>
      <c r="E414" s="97" t="s">
        <v>77</v>
      </c>
      <c r="F414" s="97" t="s">
        <v>77</v>
      </c>
      <c r="G414" s="97">
        <v>0</v>
      </c>
      <c r="H414" s="78">
        <f t="shared" si="261"/>
        <v>1</v>
      </c>
      <c r="I414" s="8">
        <f t="shared" si="255"/>
        <v>10</v>
      </c>
      <c r="J414" s="8">
        <f t="shared" si="256"/>
        <v>2003</v>
      </c>
      <c r="K414" s="79" t="str">
        <f t="shared" si="230"/>
        <v>Fall</v>
      </c>
      <c r="L414" s="3" t="str">
        <f t="shared" si="231"/>
        <v/>
      </c>
      <c r="M414" s="3" t="str">
        <f t="shared" si="232"/>
        <v/>
      </c>
      <c r="N414" s="3" t="str">
        <f t="shared" si="233"/>
        <v/>
      </c>
      <c r="O414" s="3" t="str">
        <f t="shared" si="234"/>
        <v/>
      </c>
      <c r="P414" s="4" t="str">
        <f t="shared" si="235"/>
        <v/>
      </c>
      <c r="Q414" s="4" t="str">
        <f t="shared" si="236"/>
        <v/>
      </c>
      <c r="R414" s="4" t="str">
        <f t="shared" si="237"/>
        <v/>
      </c>
      <c r="S414" s="4" t="str">
        <f t="shared" si="238"/>
        <v/>
      </c>
      <c r="T414" s="5" t="str">
        <f t="shared" si="239"/>
        <v/>
      </c>
      <c r="U414" s="5" t="str">
        <f t="shared" si="240"/>
        <v/>
      </c>
      <c r="V414" s="5" t="str">
        <f t="shared" si="241"/>
        <v/>
      </c>
      <c r="W414" s="5" t="str">
        <f t="shared" si="242"/>
        <v/>
      </c>
      <c r="X414" s="6" t="str">
        <f t="shared" si="243"/>
        <v/>
      </c>
      <c r="Y414" s="6" t="str">
        <f t="shared" si="244"/>
        <v/>
      </c>
      <c r="Z414" s="6" t="str">
        <f t="shared" si="245"/>
        <v/>
      </c>
      <c r="AA414" s="6" t="str">
        <f t="shared" si="246"/>
        <v/>
      </c>
      <c r="AB414" s="7">
        <f t="shared" si="257"/>
        <v>527</v>
      </c>
      <c r="AC414" s="7" t="str">
        <f t="shared" si="258"/>
        <v>AD</v>
      </c>
      <c r="AD414" s="7" t="str">
        <f t="shared" si="259"/>
        <v>AD</v>
      </c>
      <c r="AE414" s="7">
        <f t="shared" si="260"/>
        <v>0</v>
      </c>
      <c r="AF414" s="48" t="str">
        <f t="shared" si="247"/>
        <v/>
      </c>
      <c r="AG414" s="48" t="str">
        <f t="shared" si="248"/>
        <v/>
      </c>
      <c r="AH414" s="48" t="str">
        <f t="shared" si="249"/>
        <v/>
      </c>
      <c r="AI414" s="48" t="str">
        <f t="shared" si="250"/>
        <v/>
      </c>
      <c r="AJ414" s="49" t="str">
        <f t="shared" ref="AJ414:AJ436" si="262">IF($C414="Trout Creek",IF(LEFT($D414,1)="&lt;",VALUE(MID($D414,2,4)),IF(LEFT($D414,1)="&gt;",VALUE(MID($D414,2,4)),$D414)),"")</f>
        <v/>
      </c>
      <c r="AK414" s="49" t="str">
        <f t="shared" ref="AK414:AK436" si="263">IF($C414="Trout Creek",IF(LEFT($E414,1)="&lt;",VALUE(MID($E414,2,4)),IF(LEFT($E414,1)="&gt;",VALUE(MID($E414,2,4)),$E414)),"")</f>
        <v/>
      </c>
      <c r="AL414" s="49" t="str">
        <f t="shared" ref="AL414:AL436" si="264">IF($C414="Trout Creek",IF(LEFT($F414,1)="&lt;",VALUE(MID($F414,2,4)),IF(LEFT($F414,1)="&gt;",VALUE(MID($F414,2,4)),$F414)),"")</f>
        <v/>
      </c>
      <c r="AM414" s="49" t="str">
        <f t="shared" ref="AM414:AM436" si="265">IF($C414="Trout Creek",IF(LEFT($G414,1)="&lt;",VALUE(MID($G414,2,4)),IF(LEFT($G414,1)="&gt;",VALUE(MID($G414,2,4)),$G414)),"")</f>
        <v/>
      </c>
    </row>
    <row r="415" spans="1:39" ht="13.5" thickBot="1" x14ac:dyDescent="0.25">
      <c r="A415" s="96">
        <v>42270</v>
      </c>
      <c r="B415" s="97" t="s">
        <v>62</v>
      </c>
      <c r="C415" s="97" t="s">
        <v>60</v>
      </c>
      <c r="D415" s="97">
        <v>824.2</v>
      </c>
      <c r="E415" s="97">
        <v>9.32</v>
      </c>
      <c r="F415" s="97">
        <v>17.100000000000001</v>
      </c>
      <c r="G415" s="97">
        <v>1.52</v>
      </c>
      <c r="H415" s="78">
        <f t="shared" si="261"/>
        <v>1</v>
      </c>
      <c r="I415" s="8">
        <f t="shared" si="255"/>
        <v>9</v>
      </c>
      <c r="J415" s="8">
        <f t="shared" si="256"/>
        <v>2015</v>
      </c>
      <c r="K415" s="79" t="str">
        <f t="shared" si="230"/>
        <v>Fall</v>
      </c>
      <c r="L415" s="3" t="str">
        <f t="shared" si="231"/>
        <v/>
      </c>
      <c r="M415" s="3" t="str">
        <f t="shared" si="232"/>
        <v/>
      </c>
      <c r="N415" s="3" t="str">
        <f t="shared" si="233"/>
        <v/>
      </c>
      <c r="O415" s="3" t="str">
        <f t="shared" si="234"/>
        <v/>
      </c>
      <c r="P415" s="4" t="str">
        <f t="shared" si="235"/>
        <v/>
      </c>
      <c r="Q415" s="4" t="str">
        <f t="shared" si="236"/>
        <v/>
      </c>
      <c r="R415" s="4" t="str">
        <f t="shared" si="237"/>
        <v/>
      </c>
      <c r="S415" s="4" t="str">
        <f t="shared" si="238"/>
        <v/>
      </c>
      <c r="T415" s="5" t="str">
        <f t="shared" si="239"/>
        <v/>
      </c>
      <c r="U415" s="5" t="str">
        <f t="shared" si="240"/>
        <v/>
      </c>
      <c r="V415" s="5" t="str">
        <f t="shared" si="241"/>
        <v/>
      </c>
      <c r="W415" s="5" t="str">
        <f t="shared" si="242"/>
        <v/>
      </c>
      <c r="X415" s="6" t="str">
        <f t="shared" si="243"/>
        <v/>
      </c>
      <c r="Y415" s="6" t="str">
        <f t="shared" si="244"/>
        <v/>
      </c>
      <c r="Z415" s="6" t="str">
        <f t="shared" si="245"/>
        <v/>
      </c>
      <c r="AA415" s="6" t="str">
        <f t="shared" si="246"/>
        <v/>
      </c>
      <c r="AB415" s="7" t="str">
        <f t="shared" si="257"/>
        <v/>
      </c>
      <c r="AC415" s="7" t="str">
        <f t="shared" si="258"/>
        <v/>
      </c>
      <c r="AD415" s="7" t="str">
        <f t="shared" si="259"/>
        <v/>
      </c>
      <c r="AE415" s="7" t="str">
        <f t="shared" si="260"/>
        <v/>
      </c>
      <c r="AF415" s="48" t="str">
        <f t="shared" si="247"/>
        <v/>
      </c>
      <c r="AG415" s="48" t="str">
        <f t="shared" si="248"/>
        <v/>
      </c>
      <c r="AH415" s="48" t="str">
        <f t="shared" si="249"/>
        <v/>
      </c>
      <c r="AI415" s="48" t="str">
        <f t="shared" si="250"/>
        <v/>
      </c>
      <c r="AJ415" s="49">
        <f t="shared" si="262"/>
        <v>824.2</v>
      </c>
      <c r="AK415" s="49">
        <f t="shared" si="263"/>
        <v>9.32</v>
      </c>
      <c r="AL415" s="49">
        <f t="shared" si="264"/>
        <v>17.100000000000001</v>
      </c>
      <c r="AM415" s="49">
        <f t="shared" si="265"/>
        <v>1.52</v>
      </c>
    </row>
    <row r="416" spans="1:39" ht="13.5" thickBot="1" x14ac:dyDescent="0.25">
      <c r="A416" s="96">
        <v>42215</v>
      </c>
      <c r="B416" s="97" t="s">
        <v>62</v>
      </c>
      <c r="C416" s="97" t="s">
        <v>60</v>
      </c>
      <c r="D416" s="97">
        <v>767.5</v>
      </c>
      <c r="E416" s="97" t="s">
        <v>24</v>
      </c>
      <c r="F416" s="97">
        <v>17.5</v>
      </c>
      <c r="G416" s="97" t="s">
        <v>24</v>
      </c>
      <c r="H416" s="78">
        <f t="shared" si="261"/>
        <v>1</v>
      </c>
      <c r="I416" s="8">
        <f t="shared" si="255"/>
        <v>7</v>
      </c>
      <c r="J416" s="8">
        <f t="shared" si="256"/>
        <v>2015</v>
      </c>
      <c r="K416" s="79" t="str">
        <f t="shared" si="230"/>
        <v>Summer</v>
      </c>
      <c r="L416" s="3" t="str">
        <f t="shared" si="231"/>
        <v/>
      </c>
      <c r="M416" s="3" t="str">
        <f t="shared" si="232"/>
        <v/>
      </c>
      <c r="N416" s="3" t="str">
        <f t="shared" si="233"/>
        <v/>
      </c>
      <c r="O416" s="3" t="str">
        <f t="shared" si="234"/>
        <v/>
      </c>
      <c r="P416" s="4" t="str">
        <f t="shared" si="235"/>
        <v/>
      </c>
      <c r="Q416" s="4" t="str">
        <f t="shared" si="236"/>
        <v/>
      </c>
      <c r="R416" s="4" t="str">
        <f t="shared" si="237"/>
        <v/>
      </c>
      <c r="S416" s="4" t="str">
        <f t="shared" si="238"/>
        <v/>
      </c>
      <c r="T416" s="5" t="str">
        <f t="shared" si="239"/>
        <v/>
      </c>
      <c r="U416" s="5" t="str">
        <f t="shared" si="240"/>
        <v/>
      </c>
      <c r="V416" s="5" t="str">
        <f t="shared" si="241"/>
        <v/>
      </c>
      <c r="W416" s="5" t="str">
        <f t="shared" si="242"/>
        <v/>
      </c>
      <c r="X416" s="6" t="str">
        <f t="shared" si="243"/>
        <v/>
      </c>
      <c r="Y416" s="6" t="str">
        <f t="shared" si="244"/>
        <v/>
      </c>
      <c r="Z416" s="6" t="str">
        <f t="shared" si="245"/>
        <v/>
      </c>
      <c r="AA416" s="6" t="str">
        <f t="shared" si="246"/>
        <v/>
      </c>
      <c r="AB416" s="7" t="str">
        <f t="shared" si="257"/>
        <v/>
      </c>
      <c r="AC416" s="7" t="str">
        <f t="shared" si="258"/>
        <v/>
      </c>
      <c r="AD416" s="7" t="str">
        <f t="shared" si="259"/>
        <v/>
      </c>
      <c r="AE416" s="7" t="str">
        <f t="shared" si="260"/>
        <v/>
      </c>
      <c r="AF416" s="48" t="str">
        <f t="shared" si="247"/>
        <v/>
      </c>
      <c r="AG416" s="48" t="str">
        <f t="shared" si="248"/>
        <v/>
      </c>
      <c r="AH416" s="48" t="str">
        <f t="shared" si="249"/>
        <v/>
      </c>
      <c r="AI416" s="48" t="str">
        <f t="shared" si="250"/>
        <v/>
      </c>
      <c r="AJ416" s="49">
        <f t="shared" si="262"/>
        <v>767.5</v>
      </c>
      <c r="AK416" s="49" t="str">
        <f t="shared" si="263"/>
        <v>NS</v>
      </c>
      <c r="AL416" s="49">
        <f t="shared" si="264"/>
        <v>17.5</v>
      </c>
      <c r="AM416" s="49" t="str">
        <f t="shared" si="265"/>
        <v>NS</v>
      </c>
    </row>
    <row r="417" spans="1:39" ht="13.5" thickBot="1" x14ac:dyDescent="0.25">
      <c r="A417" s="96">
        <v>42136</v>
      </c>
      <c r="B417" s="97" t="s">
        <v>62</v>
      </c>
      <c r="C417" s="97" t="s">
        <v>60</v>
      </c>
      <c r="D417" s="97" t="s">
        <v>77</v>
      </c>
      <c r="E417" s="97" t="s">
        <v>24</v>
      </c>
      <c r="F417" s="97">
        <v>11.5</v>
      </c>
      <c r="G417" s="97">
        <v>3.7</v>
      </c>
      <c r="H417" s="78">
        <f t="shared" si="261"/>
        <v>1</v>
      </c>
      <c r="I417" s="8">
        <f t="shared" si="255"/>
        <v>5</v>
      </c>
      <c r="J417" s="8">
        <f t="shared" si="256"/>
        <v>2015</v>
      </c>
      <c r="K417" s="79" t="str">
        <f t="shared" si="230"/>
        <v>Spring</v>
      </c>
      <c r="L417" s="3" t="str">
        <f t="shared" si="231"/>
        <v/>
      </c>
      <c r="M417" s="3" t="str">
        <f t="shared" si="232"/>
        <v/>
      </c>
      <c r="N417" s="3" t="str">
        <f t="shared" si="233"/>
        <v/>
      </c>
      <c r="O417" s="3" t="str">
        <f t="shared" si="234"/>
        <v/>
      </c>
      <c r="P417" s="4" t="str">
        <f t="shared" si="235"/>
        <v/>
      </c>
      <c r="Q417" s="4" t="str">
        <f t="shared" si="236"/>
        <v/>
      </c>
      <c r="R417" s="4" t="str">
        <f t="shared" si="237"/>
        <v/>
      </c>
      <c r="S417" s="4" t="str">
        <f t="shared" si="238"/>
        <v/>
      </c>
      <c r="T417" s="5" t="str">
        <f t="shared" si="239"/>
        <v/>
      </c>
      <c r="U417" s="5" t="str">
        <f t="shared" si="240"/>
        <v/>
      </c>
      <c r="V417" s="5" t="str">
        <f t="shared" si="241"/>
        <v/>
      </c>
      <c r="W417" s="5" t="str">
        <f t="shared" si="242"/>
        <v/>
      </c>
      <c r="X417" s="6" t="str">
        <f t="shared" si="243"/>
        <v/>
      </c>
      <c r="Y417" s="6" t="str">
        <f t="shared" si="244"/>
        <v/>
      </c>
      <c r="Z417" s="6" t="str">
        <f t="shared" si="245"/>
        <v/>
      </c>
      <c r="AA417" s="6" t="str">
        <f t="shared" si="246"/>
        <v/>
      </c>
      <c r="AB417" s="7" t="str">
        <f t="shared" si="257"/>
        <v/>
      </c>
      <c r="AC417" s="7" t="str">
        <f t="shared" si="258"/>
        <v/>
      </c>
      <c r="AD417" s="7" t="str">
        <f t="shared" si="259"/>
        <v/>
      </c>
      <c r="AE417" s="7" t="str">
        <f t="shared" si="260"/>
        <v/>
      </c>
      <c r="AF417" s="48" t="str">
        <f t="shared" si="247"/>
        <v/>
      </c>
      <c r="AG417" s="48" t="str">
        <f t="shared" si="248"/>
        <v/>
      </c>
      <c r="AH417" s="48" t="str">
        <f t="shared" si="249"/>
        <v/>
      </c>
      <c r="AI417" s="48" t="str">
        <f t="shared" si="250"/>
        <v/>
      </c>
      <c r="AJ417" s="49" t="str">
        <f t="shared" si="262"/>
        <v>AD</v>
      </c>
      <c r="AK417" s="49" t="str">
        <f t="shared" si="263"/>
        <v>NS</v>
      </c>
      <c r="AL417" s="49">
        <f t="shared" si="264"/>
        <v>11.5</v>
      </c>
      <c r="AM417" s="49">
        <f t="shared" si="265"/>
        <v>3.7</v>
      </c>
    </row>
    <row r="418" spans="1:39" ht="13.5" thickBot="1" x14ac:dyDescent="0.25">
      <c r="A418" s="96">
        <v>41904</v>
      </c>
      <c r="B418" s="97" t="s">
        <v>62</v>
      </c>
      <c r="C418" s="97" t="s">
        <v>60</v>
      </c>
      <c r="D418" s="97">
        <v>717.8</v>
      </c>
      <c r="E418" s="97">
        <v>10.31</v>
      </c>
      <c r="F418" s="97">
        <v>12.7</v>
      </c>
      <c r="G418" s="97">
        <v>3.5</v>
      </c>
      <c r="H418" s="78">
        <f t="shared" si="261"/>
        <v>1</v>
      </c>
      <c r="I418" s="8">
        <f t="shared" si="255"/>
        <v>9</v>
      </c>
      <c r="J418" s="8">
        <f t="shared" si="256"/>
        <v>2014</v>
      </c>
      <c r="K418" s="79" t="str">
        <f t="shared" si="230"/>
        <v>Fall</v>
      </c>
      <c r="L418" s="3" t="str">
        <f t="shared" si="231"/>
        <v/>
      </c>
      <c r="M418" s="3" t="str">
        <f t="shared" si="232"/>
        <v/>
      </c>
      <c r="N418" s="3" t="str">
        <f t="shared" si="233"/>
        <v/>
      </c>
      <c r="O418" s="3" t="str">
        <f t="shared" si="234"/>
        <v/>
      </c>
      <c r="P418" s="4" t="str">
        <f t="shared" si="235"/>
        <v/>
      </c>
      <c r="Q418" s="4" t="str">
        <f t="shared" si="236"/>
        <v/>
      </c>
      <c r="R418" s="4" t="str">
        <f t="shared" si="237"/>
        <v/>
      </c>
      <c r="S418" s="4" t="str">
        <f t="shared" si="238"/>
        <v/>
      </c>
      <c r="T418" s="5" t="str">
        <f t="shared" si="239"/>
        <v/>
      </c>
      <c r="U418" s="5" t="str">
        <f t="shared" si="240"/>
        <v/>
      </c>
      <c r="V418" s="5" t="str">
        <f t="shared" si="241"/>
        <v/>
      </c>
      <c r="W418" s="5" t="str">
        <f t="shared" si="242"/>
        <v/>
      </c>
      <c r="X418" s="6" t="str">
        <f t="shared" si="243"/>
        <v/>
      </c>
      <c r="Y418" s="6" t="str">
        <f t="shared" si="244"/>
        <v/>
      </c>
      <c r="Z418" s="6" t="str">
        <f t="shared" si="245"/>
        <v/>
      </c>
      <c r="AA418" s="6" t="str">
        <f t="shared" si="246"/>
        <v/>
      </c>
      <c r="AB418" s="7" t="str">
        <f t="shared" si="257"/>
        <v/>
      </c>
      <c r="AC418" s="7" t="str">
        <f t="shared" si="258"/>
        <v/>
      </c>
      <c r="AD418" s="7" t="str">
        <f t="shared" si="259"/>
        <v/>
      </c>
      <c r="AE418" s="7" t="str">
        <f t="shared" si="260"/>
        <v/>
      </c>
      <c r="AF418" s="48" t="str">
        <f t="shared" si="247"/>
        <v/>
      </c>
      <c r="AG418" s="48" t="str">
        <f t="shared" si="248"/>
        <v/>
      </c>
      <c r="AH418" s="48" t="str">
        <f t="shared" si="249"/>
        <v/>
      </c>
      <c r="AI418" s="48" t="str">
        <f t="shared" si="250"/>
        <v/>
      </c>
      <c r="AJ418" s="49">
        <f t="shared" si="262"/>
        <v>717.8</v>
      </c>
      <c r="AK418" s="49">
        <f t="shared" si="263"/>
        <v>10.31</v>
      </c>
      <c r="AL418" s="49">
        <f t="shared" si="264"/>
        <v>12.7</v>
      </c>
      <c r="AM418" s="49">
        <f t="shared" si="265"/>
        <v>3.5</v>
      </c>
    </row>
    <row r="419" spans="1:39" ht="13.5" thickBot="1" x14ac:dyDescent="0.25">
      <c r="A419" s="96">
        <v>41843</v>
      </c>
      <c r="B419" s="97" t="s">
        <v>62</v>
      </c>
      <c r="C419" s="97" t="s">
        <v>60</v>
      </c>
      <c r="D419" s="97">
        <v>854</v>
      </c>
      <c r="E419" s="97">
        <v>8.99</v>
      </c>
      <c r="F419" s="97">
        <v>16.899999999999999</v>
      </c>
      <c r="G419" s="97">
        <v>80.900000000000006</v>
      </c>
      <c r="H419" s="78">
        <f t="shared" si="261"/>
        <v>1</v>
      </c>
      <c r="I419" s="8">
        <f t="shared" si="255"/>
        <v>7</v>
      </c>
      <c r="J419" s="8">
        <f t="shared" si="256"/>
        <v>2014</v>
      </c>
      <c r="K419" s="79" t="str">
        <f t="shared" si="230"/>
        <v>Summer</v>
      </c>
      <c r="L419" s="3" t="str">
        <f t="shared" si="231"/>
        <v/>
      </c>
      <c r="M419" s="3" t="str">
        <f t="shared" si="232"/>
        <v/>
      </c>
      <c r="N419" s="3" t="str">
        <f t="shared" si="233"/>
        <v/>
      </c>
      <c r="O419" s="3" t="str">
        <f t="shared" si="234"/>
        <v/>
      </c>
      <c r="P419" s="4" t="str">
        <f t="shared" si="235"/>
        <v/>
      </c>
      <c r="Q419" s="4" t="str">
        <f t="shared" si="236"/>
        <v/>
      </c>
      <c r="R419" s="4" t="str">
        <f t="shared" si="237"/>
        <v/>
      </c>
      <c r="S419" s="4" t="str">
        <f t="shared" si="238"/>
        <v/>
      </c>
      <c r="T419" s="5" t="str">
        <f t="shared" si="239"/>
        <v/>
      </c>
      <c r="U419" s="5" t="str">
        <f t="shared" si="240"/>
        <v/>
      </c>
      <c r="V419" s="5" t="str">
        <f t="shared" si="241"/>
        <v/>
      </c>
      <c r="W419" s="5" t="str">
        <f t="shared" si="242"/>
        <v/>
      </c>
      <c r="X419" s="6" t="str">
        <f t="shared" si="243"/>
        <v/>
      </c>
      <c r="Y419" s="6" t="str">
        <f t="shared" si="244"/>
        <v/>
      </c>
      <c r="Z419" s="6" t="str">
        <f t="shared" si="245"/>
        <v/>
      </c>
      <c r="AA419" s="6" t="str">
        <f t="shared" si="246"/>
        <v/>
      </c>
      <c r="AB419" s="7" t="str">
        <f t="shared" si="257"/>
        <v/>
      </c>
      <c r="AC419" s="7" t="str">
        <f t="shared" si="258"/>
        <v/>
      </c>
      <c r="AD419" s="7" t="str">
        <f t="shared" si="259"/>
        <v/>
      </c>
      <c r="AE419" s="7" t="str">
        <f t="shared" si="260"/>
        <v/>
      </c>
      <c r="AF419" s="48" t="str">
        <f t="shared" si="247"/>
        <v/>
      </c>
      <c r="AG419" s="48" t="str">
        <f t="shared" si="248"/>
        <v/>
      </c>
      <c r="AH419" s="48" t="str">
        <f t="shared" si="249"/>
        <v/>
      </c>
      <c r="AI419" s="48" t="str">
        <f t="shared" si="250"/>
        <v/>
      </c>
      <c r="AJ419" s="49">
        <f t="shared" si="262"/>
        <v>854</v>
      </c>
      <c r="AK419" s="49">
        <f t="shared" si="263"/>
        <v>8.99</v>
      </c>
      <c r="AL419" s="49">
        <f t="shared" si="264"/>
        <v>16.899999999999999</v>
      </c>
      <c r="AM419" s="49">
        <f t="shared" si="265"/>
        <v>80.900000000000006</v>
      </c>
    </row>
    <row r="420" spans="1:39" ht="13.5" thickBot="1" x14ac:dyDescent="0.25">
      <c r="A420" s="96">
        <v>41771</v>
      </c>
      <c r="B420" s="97" t="s">
        <v>62</v>
      </c>
      <c r="C420" s="97" t="s">
        <v>60</v>
      </c>
      <c r="D420" s="97">
        <v>544</v>
      </c>
      <c r="E420" s="97">
        <v>1.92</v>
      </c>
      <c r="F420" s="97">
        <v>15.2</v>
      </c>
      <c r="G420" s="97">
        <v>27.3</v>
      </c>
      <c r="H420" s="78">
        <f t="shared" si="261"/>
        <v>1</v>
      </c>
      <c r="I420" s="8">
        <f t="shared" si="255"/>
        <v>5</v>
      </c>
      <c r="J420" s="8">
        <f t="shared" si="256"/>
        <v>2014</v>
      </c>
      <c r="K420" s="79" t="str">
        <f t="shared" si="230"/>
        <v>Spring</v>
      </c>
      <c r="L420" s="3" t="str">
        <f t="shared" si="231"/>
        <v/>
      </c>
      <c r="M420" s="3" t="str">
        <f t="shared" si="232"/>
        <v/>
      </c>
      <c r="N420" s="3" t="str">
        <f t="shared" si="233"/>
        <v/>
      </c>
      <c r="O420" s="3" t="str">
        <f t="shared" si="234"/>
        <v/>
      </c>
      <c r="P420" s="4" t="str">
        <f t="shared" si="235"/>
        <v/>
      </c>
      <c r="Q420" s="4" t="str">
        <f t="shared" si="236"/>
        <v/>
      </c>
      <c r="R420" s="4" t="str">
        <f t="shared" si="237"/>
        <v/>
      </c>
      <c r="S420" s="4" t="str">
        <f t="shared" si="238"/>
        <v/>
      </c>
      <c r="T420" s="5" t="str">
        <f t="shared" si="239"/>
        <v/>
      </c>
      <c r="U420" s="5" t="str">
        <f t="shared" si="240"/>
        <v/>
      </c>
      <c r="V420" s="5" t="str">
        <f t="shared" si="241"/>
        <v/>
      </c>
      <c r="W420" s="5" t="str">
        <f t="shared" si="242"/>
        <v/>
      </c>
      <c r="X420" s="6" t="str">
        <f t="shared" si="243"/>
        <v/>
      </c>
      <c r="Y420" s="6" t="str">
        <f t="shared" si="244"/>
        <v/>
      </c>
      <c r="Z420" s="6" t="str">
        <f t="shared" si="245"/>
        <v/>
      </c>
      <c r="AA420" s="6" t="str">
        <f t="shared" si="246"/>
        <v/>
      </c>
      <c r="AB420" s="7" t="str">
        <f t="shared" si="257"/>
        <v/>
      </c>
      <c r="AC420" s="7" t="str">
        <f t="shared" si="258"/>
        <v/>
      </c>
      <c r="AD420" s="7" t="str">
        <f t="shared" si="259"/>
        <v/>
      </c>
      <c r="AE420" s="7" t="str">
        <f t="shared" si="260"/>
        <v/>
      </c>
      <c r="AF420" s="48" t="str">
        <f t="shared" si="247"/>
        <v/>
      </c>
      <c r="AG420" s="48" t="str">
        <f t="shared" si="248"/>
        <v/>
      </c>
      <c r="AH420" s="48" t="str">
        <f t="shared" si="249"/>
        <v/>
      </c>
      <c r="AI420" s="48" t="str">
        <f t="shared" si="250"/>
        <v/>
      </c>
      <c r="AJ420" s="49">
        <f t="shared" si="262"/>
        <v>544</v>
      </c>
      <c r="AK420" s="49">
        <f t="shared" si="263"/>
        <v>1.92</v>
      </c>
      <c r="AL420" s="49">
        <f t="shared" si="264"/>
        <v>15.2</v>
      </c>
      <c r="AM420" s="49">
        <f t="shared" si="265"/>
        <v>27.3</v>
      </c>
    </row>
    <row r="421" spans="1:39" ht="13.5" thickBot="1" x14ac:dyDescent="0.25">
      <c r="A421" s="96">
        <v>41556</v>
      </c>
      <c r="B421" s="97" t="s">
        <v>62</v>
      </c>
      <c r="C421" s="97" t="s">
        <v>60</v>
      </c>
      <c r="D421" s="97">
        <v>858</v>
      </c>
      <c r="E421" s="97">
        <v>8.3800000000000008</v>
      </c>
      <c r="F421" s="97">
        <v>13.6</v>
      </c>
      <c r="G421" s="97">
        <v>1.46</v>
      </c>
      <c r="H421" s="78">
        <f t="shared" si="261"/>
        <v>1</v>
      </c>
      <c r="I421" s="8">
        <f t="shared" si="255"/>
        <v>10</v>
      </c>
      <c r="J421" s="8">
        <f t="shared" si="256"/>
        <v>2013</v>
      </c>
      <c r="K421" s="79" t="str">
        <f t="shared" si="230"/>
        <v>Fall</v>
      </c>
      <c r="L421" s="3" t="str">
        <f t="shared" si="231"/>
        <v/>
      </c>
      <c r="M421" s="3" t="str">
        <f t="shared" si="232"/>
        <v/>
      </c>
      <c r="N421" s="3" t="str">
        <f t="shared" si="233"/>
        <v/>
      </c>
      <c r="O421" s="3" t="str">
        <f t="shared" si="234"/>
        <v/>
      </c>
      <c r="P421" s="4" t="str">
        <f t="shared" si="235"/>
        <v/>
      </c>
      <c r="Q421" s="4" t="str">
        <f t="shared" si="236"/>
        <v/>
      </c>
      <c r="R421" s="4" t="str">
        <f t="shared" si="237"/>
        <v/>
      </c>
      <c r="S421" s="4" t="str">
        <f t="shared" si="238"/>
        <v/>
      </c>
      <c r="T421" s="5" t="str">
        <f t="shared" si="239"/>
        <v/>
      </c>
      <c r="U421" s="5" t="str">
        <f t="shared" si="240"/>
        <v/>
      </c>
      <c r="V421" s="5" t="str">
        <f t="shared" si="241"/>
        <v/>
      </c>
      <c r="W421" s="5" t="str">
        <f t="shared" si="242"/>
        <v/>
      </c>
      <c r="X421" s="6" t="str">
        <f t="shared" si="243"/>
        <v/>
      </c>
      <c r="Y421" s="6" t="str">
        <f t="shared" si="244"/>
        <v/>
      </c>
      <c r="Z421" s="6" t="str">
        <f t="shared" si="245"/>
        <v/>
      </c>
      <c r="AA421" s="6" t="str">
        <f t="shared" si="246"/>
        <v/>
      </c>
      <c r="AB421" s="7" t="str">
        <f t="shared" si="257"/>
        <v/>
      </c>
      <c r="AC421" s="7" t="str">
        <f t="shared" si="258"/>
        <v/>
      </c>
      <c r="AD421" s="7" t="str">
        <f t="shared" si="259"/>
        <v/>
      </c>
      <c r="AE421" s="7" t="str">
        <f t="shared" si="260"/>
        <v/>
      </c>
      <c r="AF421" s="48" t="str">
        <f t="shared" si="247"/>
        <v/>
      </c>
      <c r="AG421" s="48" t="str">
        <f t="shared" si="248"/>
        <v/>
      </c>
      <c r="AH421" s="48" t="str">
        <f t="shared" si="249"/>
        <v/>
      </c>
      <c r="AI421" s="48" t="str">
        <f t="shared" si="250"/>
        <v/>
      </c>
      <c r="AJ421" s="49">
        <f t="shared" si="262"/>
        <v>858</v>
      </c>
      <c r="AK421" s="49">
        <f t="shared" si="263"/>
        <v>8.3800000000000008</v>
      </c>
      <c r="AL421" s="49">
        <f t="shared" si="264"/>
        <v>13.6</v>
      </c>
      <c r="AM421" s="49">
        <f t="shared" si="265"/>
        <v>1.46</v>
      </c>
    </row>
    <row r="422" spans="1:39" ht="13.5" thickBot="1" x14ac:dyDescent="0.25">
      <c r="A422" s="96">
        <v>41486</v>
      </c>
      <c r="B422" s="97" t="s">
        <v>62</v>
      </c>
      <c r="C422" s="97" t="s">
        <v>60</v>
      </c>
      <c r="D422" s="97">
        <v>820</v>
      </c>
      <c r="E422" s="97">
        <v>9.08</v>
      </c>
      <c r="F422" s="97">
        <v>15.4</v>
      </c>
      <c r="G422" s="97">
        <v>1</v>
      </c>
      <c r="H422" s="78">
        <f t="shared" si="261"/>
        <v>1</v>
      </c>
      <c r="I422" s="8">
        <f t="shared" si="255"/>
        <v>7</v>
      </c>
      <c r="J422" s="8">
        <f t="shared" si="256"/>
        <v>2013</v>
      </c>
      <c r="K422" s="79" t="str">
        <f t="shared" si="230"/>
        <v>Summer</v>
      </c>
      <c r="L422" s="3" t="str">
        <f t="shared" si="231"/>
        <v/>
      </c>
      <c r="M422" s="3" t="str">
        <f t="shared" si="232"/>
        <v/>
      </c>
      <c r="N422" s="3" t="str">
        <f t="shared" si="233"/>
        <v/>
      </c>
      <c r="O422" s="3" t="str">
        <f t="shared" si="234"/>
        <v/>
      </c>
      <c r="P422" s="4" t="str">
        <f t="shared" si="235"/>
        <v/>
      </c>
      <c r="Q422" s="4" t="str">
        <f t="shared" si="236"/>
        <v/>
      </c>
      <c r="R422" s="4" t="str">
        <f t="shared" si="237"/>
        <v/>
      </c>
      <c r="S422" s="4" t="str">
        <f t="shared" si="238"/>
        <v/>
      </c>
      <c r="T422" s="5" t="str">
        <f t="shared" si="239"/>
        <v/>
      </c>
      <c r="U422" s="5" t="str">
        <f t="shared" si="240"/>
        <v/>
      </c>
      <c r="V422" s="5" t="str">
        <f t="shared" si="241"/>
        <v/>
      </c>
      <c r="W422" s="5" t="str">
        <f t="shared" si="242"/>
        <v/>
      </c>
      <c r="X422" s="6" t="str">
        <f t="shared" si="243"/>
        <v/>
      </c>
      <c r="Y422" s="6" t="str">
        <f t="shared" si="244"/>
        <v/>
      </c>
      <c r="Z422" s="6" t="str">
        <f t="shared" si="245"/>
        <v/>
      </c>
      <c r="AA422" s="6" t="str">
        <f t="shared" si="246"/>
        <v/>
      </c>
      <c r="AB422" s="7" t="str">
        <f t="shared" si="257"/>
        <v/>
      </c>
      <c r="AC422" s="7" t="str">
        <f t="shared" si="258"/>
        <v/>
      </c>
      <c r="AD422" s="7" t="str">
        <f t="shared" si="259"/>
        <v/>
      </c>
      <c r="AE422" s="7" t="str">
        <f t="shared" si="260"/>
        <v/>
      </c>
      <c r="AF422" s="48" t="str">
        <f t="shared" si="247"/>
        <v/>
      </c>
      <c r="AG422" s="48" t="str">
        <f t="shared" si="248"/>
        <v/>
      </c>
      <c r="AH422" s="48" t="str">
        <f t="shared" si="249"/>
        <v/>
      </c>
      <c r="AI422" s="48" t="str">
        <f t="shared" si="250"/>
        <v/>
      </c>
      <c r="AJ422" s="49">
        <f t="shared" si="262"/>
        <v>820</v>
      </c>
      <c r="AK422" s="49">
        <f t="shared" si="263"/>
        <v>9.08</v>
      </c>
      <c r="AL422" s="49">
        <f t="shared" si="264"/>
        <v>15.4</v>
      </c>
      <c r="AM422" s="49">
        <f t="shared" si="265"/>
        <v>1</v>
      </c>
    </row>
    <row r="423" spans="1:39" ht="13.5" thickBot="1" x14ac:dyDescent="0.25">
      <c r="A423" s="96">
        <v>41398</v>
      </c>
      <c r="B423" s="97" t="s">
        <v>62</v>
      </c>
      <c r="C423" s="97" t="s">
        <v>60</v>
      </c>
      <c r="D423" s="97">
        <v>470</v>
      </c>
      <c r="E423" s="97" t="s">
        <v>76</v>
      </c>
      <c r="F423" s="97">
        <v>7.22</v>
      </c>
      <c r="G423" s="97">
        <v>35.909999999999997</v>
      </c>
      <c r="H423" s="78">
        <f t="shared" si="261"/>
        <v>1</v>
      </c>
      <c r="I423" s="8">
        <f t="shared" si="255"/>
        <v>5</v>
      </c>
      <c r="J423" s="8">
        <f t="shared" si="256"/>
        <v>2013</v>
      </c>
      <c r="K423" s="79" t="str">
        <f t="shared" si="230"/>
        <v>Spring</v>
      </c>
      <c r="L423" s="3" t="str">
        <f t="shared" ref="L423:L436" si="266">IF($C424="Apple Creek",IF(LEFT($D424,1)="&lt;",VALUE(MID($D424,2,4)),IF(LEFT($D424,1)="&gt;",VALUE(MID($D424,2,4)),$D424)),"")</f>
        <v/>
      </c>
      <c r="M423" s="3" t="str">
        <f t="shared" ref="M423:M436" si="267">IF($C424="Apple Creek",IF(LEFT($E424,1)="&lt;",VALUE(MID($E424,2,4)),IF(LEFT($E424,1)="&gt;",VALUE(MID($E424,2,4)),$E424)),"")</f>
        <v/>
      </c>
      <c r="N423" s="3" t="str">
        <f t="shared" ref="N423:N436" si="268">IF($C424="Apple Creek",IF(LEFT($F424,1)="&lt;",VALUE(MID($F424,2,4)),IF(LEFT($F424,1)="&gt;",VALUE(MID($F424,2,4)),$F424)),"")</f>
        <v/>
      </c>
      <c r="O423" s="3" t="str">
        <f t="shared" ref="O423:O436" si="269">IF($C424="Apple Creek",IF(LEFT($G424,1)="&lt;",VALUE(MID($G424,2,4)),IF(LEFT($G424,1)="&gt;",VALUE(MID($G424,2,4)),$G424)),"")</f>
        <v/>
      </c>
      <c r="P423" s="4" t="str">
        <f t="shared" ref="P423:P436" si="270">IF($C424="Ashwaubenon Creek",IF(LEFT($D424,1)="&lt;",VALUE(MID($D424,2,4)),IF(LEFT($D424,1)="&gt;",VALUE(MID($D424,2,4)),$D424)),"")</f>
        <v/>
      </c>
      <c r="Q423" s="4" t="str">
        <f t="shared" ref="Q423:Q436" si="271">IF($C424="Ashwaubenon Creek",IF(LEFT($E424,1)="&lt;",VALUE(MID($E424,2,4)),IF(LEFT($E424,1)="&gt;",VALUE(MID($E424,2,4)),$E424)),"")</f>
        <v/>
      </c>
      <c r="R423" s="4" t="str">
        <f t="shared" ref="R423:R436" si="272">IF($C424="Ashwaubenon Creek",IF(LEFT($F424,1)="&lt;",VALUE(MID($F424,2,4)),IF(LEFT($F424,1)="&gt;",VALUE(MID($F424,2,4)),$F424)),"")</f>
        <v/>
      </c>
      <c r="S423" s="4" t="str">
        <f t="shared" ref="S423:S436" si="273">IF($C424="Ashwaubenon Creek",IF(LEFT($G424,1)="&lt;",VALUE(MID($G424,2,4)),IF(LEFT($G424,1)="&gt;",VALUE(MID($G424,2,4)),$G424)),"")</f>
        <v/>
      </c>
      <c r="T423" s="5" t="str">
        <f t="shared" ref="T423:T436" si="274">IF($C424="Baird Creek",IF(LEFT($D424,1)="&lt;",VALUE(MID($D424,2,4)),IF(LEFT($D424,1)="&gt;",VALUE(MID($D424,2,4)),$D424)),"")</f>
        <v/>
      </c>
      <c r="U423" s="5" t="str">
        <f t="shared" ref="U423:U436" si="275">IF($C424="Baird Creek",IF(LEFT($E424,1)="&lt;",VALUE(MID($E424,2,4)),IF(LEFT($E424,1)="&gt;",VALUE(MID($E424,2,4)),$E424)),"")</f>
        <v/>
      </c>
      <c r="V423" s="5" t="str">
        <f t="shared" ref="V423:V436" si="276">IF($C424="Baird Creek",IF(LEFT($F424,1)="&lt;",VALUE(MID($F424,2,4)),IF(LEFT($F424,1)="&gt;",VALUE(MID($F424,2,4)),$F424)),"")</f>
        <v/>
      </c>
      <c r="W423" s="5" t="str">
        <f t="shared" ref="W423:W436" si="277">IF($C424="Baird Creek",IF(LEFT($G424,1)="&lt;",VALUE(MID($G424,2,4)),IF(LEFT($G424,1)="&gt;",VALUE(MID($G424,2,4)),$G424)),"")</f>
        <v/>
      </c>
      <c r="X423" s="6" t="str">
        <f t="shared" ref="X423:X436" si="278">IF($C424="Duck Creek",IF(LEFT($D424,1)="&lt;",VALUE(MID($D424,2,4)),IF(LEFT($D424,1)="&gt;",VALUE(MID($D424,2,4)),$D424)),"")</f>
        <v/>
      </c>
      <c r="Y423" s="6" t="str">
        <f t="shared" ref="Y423:Y436" si="279">IF($C424="Duck Creek",IF(LEFT($E424,1)="&lt;",VALUE(MID($E424,2,4)),IF(LEFT($E424,1)="&gt;",VALUE(MID($E424,2,4)),$E424)),"")</f>
        <v/>
      </c>
      <c r="Z423" s="6" t="str">
        <f t="shared" ref="Z423:Z436" si="280">IF($C424="Duck Creek",IF(LEFT($F424,1)="&lt;",VALUE(MID($F424,2,4)),IF(LEFT($F424,1)="&gt;",VALUE(MID($F424,2,4)),$F424)),"")</f>
        <v/>
      </c>
      <c r="AA423" s="6" t="str">
        <f t="shared" ref="AA423:AA436" si="281">IF($C424="Duck Creek",IF(LEFT($G424,1)="&lt;",VALUE(MID($G424,2,4)),IF(LEFT($G424,1)="&gt;",VALUE(MID($G424,2,4)),$G424)),"")</f>
        <v/>
      </c>
      <c r="AB423" s="7" t="str">
        <f t="shared" si="257"/>
        <v/>
      </c>
      <c r="AC423" s="7" t="str">
        <f t="shared" si="258"/>
        <v/>
      </c>
      <c r="AD423" s="7" t="str">
        <f t="shared" si="259"/>
        <v/>
      </c>
      <c r="AE423" s="7" t="str">
        <f t="shared" si="260"/>
        <v/>
      </c>
      <c r="AF423" s="48" t="str">
        <f t="shared" ref="AF423:AF436" si="282">IF($C423="Dutchman Creek",IF(LEFT($D423,1)="&lt;",VALUE(MID($D423,2,4)),IF(LEFT($D423,1)="&gt;",VALUE(MID($D423,2,4)),$D423)),"")</f>
        <v/>
      </c>
      <c r="AG423" s="48" t="str">
        <f t="shared" ref="AG423:AG436" si="283">IF($C423="Dutchman Creek",IF(LEFT($E423,1)="&lt;",VALUE(MID($E423,2,4)),IF(LEFT($E423,1)="&gt;",VALUE(MID($E423,2,4)),$E423)),"")</f>
        <v/>
      </c>
      <c r="AH423" s="48" t="str">
        <f t="shared" ref="AH423:AH436" si="284">IF($C423="Dutchman Creek",IF(LEFT($F423,1)="&lt;",VALUE(MID($F423,2,4)),IF(LEFT($F423,1)="&gt;",VALUE(MID($F423,2,4)),$F423)),"")</f>
        <v/>
      </c>
      <c r="AI423" s="48" t="str">
        <f t="shared" ref="AI423:AI436" si="285">IF($C423="Dutchman Creek",IF(LEFT($G423,1)="&lt;",VALUE(MID($G423,2,4)),IF(LEFT($G423,1)="&gt;",VALUE(MID($G423,2,4)),$G423)),"")</f>
        <v/>
      </c>
      <c r="AJ423" s="49">
        <f t="shared" si="262"/>
        <v>470</v>
      </c>
      <c r="AK423" s="49" t="str">
        <f t="shared" si="263"/>
        <v>Ns</v>
      </c>
      <c r="AL423" s="49">
        <f t="shared" si="264"/>
        <v>7.22</v>
      </c>
      <c r="AM423" s="49">
        <f t="shared" si="265"/>
        <v>35.909999999999997</v>
      </c>
    </row>
    <row r="424" spans="1:39" ht="13.5" thickBot="1" x14ac:dyDescent="0.25">
      <c r="A424" s="96">
        <v>41181</v>
      </c>
      <c r="B424" s="97" t="s">
        <v>62</v>
      </c>
      <c r="C424" s="97" t="s">
        <v>60</v>
      </c>
      <c r="D424" s="97">
        <v>876</v>
      </c>
      <c r="E424" s="97">
        <v>10.210000000000001</v>
      </c>
      <c r="F424" s="97">
        <v>9.74</v>
      </c>
      <c r="G424" s="97">
        <v>1.5</v>
      </c>
      <c r="H424" s="78">
        <f t="shared" si="261"/>
        <v>1</v>
      </c>
      <c r="I424" s="8">
        <f t="shared" si="255"/>
        <v>9</v>
      </c>
      <c r="J424" s="8">
        <f t="shared" si="256"/>
        <v>2012</v>
      </c>
      <c r="K424" s="79" t="str">
        <f t="shared" si="230"/>
        <v>Fall</v>
      </c>
      <c r="L424" s="3" t="str">
        <f t="shared" si="266"/>
        <v/>
      </c>
      <c r="M424" s="3" t="str">
        <f t="shared" si="267"/>
        <v/>
      </c>
      <c r="N424" s="3" t="str">
        <f t="shared" si="268"/>
        <v/>
      </c>
      <c r="O424" s="3" t="str">
        <f t="shared" si="269"/>
        <v/>
      </c>
      <c r="P424" s="4" t="str">
        <f t="shared" si="270"/>
        <v/>
      </c>
      <c r="Q424" s="4" t="str">
        <f t="shared" si="271"/>
        <v/>
      </c>
      <c r="R424" s="4" t="str">
        <f t="shared" si="272"/>
        <v/>
      </c>
      <c r="S424" s="4" t="str">
        <f t="shared" si="273"/>
        <v/>
      </c>
      <c r="T424" s="5" t="str">
        <f t="shared" si="274"/>
        <v/>
      </c>
      <c r="U424" s="5" t="str">
        <f t="shared" si="275"/>
        <v/>
      </c>
      <c r="V424" s="5" t="str">
        <f t="shared" si="276"/>
        <v/>
      </c>
      <c r="W424" s="5" t="str">
        <f t="shared" si="277"/>
        <v/>
      </c>
      <c r="X424" s="6" t="str">
        <f t="shared" si="278"/>
        <v/>
      </c>
      <c r="Y424" s="6" t="str">
        <f t="shared" si="279"/>
        <v/>
      </c>
      <c r="Z424" s="6" t="str">
        <f t="shared" si="280"/>
        <v/>
      </c>
      <c r="AA424" s="6" t="str">
        <f t="shared" si="281"/>
        <v/>
      </c>
      <c r="AB424" s="7" t="str">
        <f t="shared" si="257"/>
        <v/>
      </c>
      <c r="AC424" s="7" t="str">
        <f t="shared" si="258"/>
        <v/>
      </c>
      <c r="AD424" s="7" t="str">
        <f t="shared" si="259"/>
        <v/>
      </c>
      <c r="AE424" s="7" t="str">
        <f t="shared" si="260"/>
        <v/>
      </c>
      <c r="AF424" s="48" t="str">
        <f t="shared" si="282"/>
        <v/>
      </c>
      <c r="AG424" s="48" t="str">
        <f t="shared" si="283"/>
        <v/>
      </c>
      <c r="AH424" s="48" t="str">
        <f t="shared" si="284"/>
        <v/>
      </c>
      <c r="AI424" s="48" t="str">
        <f t="shared" si="285"/>
        <v/>
      </c>
      <c r="AJ424" s="49">
        <f t="shared" si="262"/>
        <v>876</v>
      </c>
      <c r="AK424" s="49">
        <f t="shared" si="263"/>
        <v>10.210000000000001</v>
      </c>
      <c r="AL424" s="49">
        <f t="shared" si="264"/>
        <v>9.74</v>
      </c>
      <c r="AM424" s="49">
        <f t="shared" si="265"/>
        <v>1.5</v>
      </c>
    </row>
    <row r="425" spans="1:39" ht="13.5" thickBot="1" x14ac:dyDescent="0.25">
      <c r="A425" s="96">
        <v>41114</v>
      </c>
      <c r="B425" s="97" t="s">
        <v>62</v>
      </c>
      <c r="C425" s="97" t="s">
        <v>60</v>
      </c>
      <c r="D425" s="97">
        <v>800</v>
      </c>
      <c r="E425" s="97">
        <v>10.61</v>
      </c>
      <c r="F425" s="97">
        <v>20.399999999999999</v>
      </c>
      <c r="G425" s="97">
        <v>0.25</v>
      </c>
      <c r="H425" s="78">
        <f t="shared" si="261"/>
        <v>2</v>
      </c>
      <c r="I425" s="8">
        <f t="shared" si="255"/>
        <v>7</v>
      </c>
      <c r="J425" s="8">
        <f t="shared" si="256"/>
        <v>2012</v>
      </c>
      <c r="K425" s="79" t="str">
        <f t="shared" si="230"/>
        <v>Summer</v>
      </c>
      <c r="L425" s="3" t="str">
        <f t="shared" si="266"/>
        <v/>
      </c>
      <c r="M425" s="3" t="str">
        <f t="shared" si="267"/>
        <v/>
      </c>
      <c r="N425" s="3" t="str">
        <f t="shared" si="268"/>
        <v/>
      </c>
      <c r="O425" s="3" t="str">
        <f t="shared" si="269"/>
        <v/>
      </c>
      <c r="P425" s="4" t="str">
        <f t="shared" si="270"/>
        <v/>
      </c>
      <c r="Q425" s="4" t="str">
        <f t="shared" si="271"/>
        <v/>
      </c>
      <c r="R425" s="4" t="str">
        <f t="shared" si="272"/>
        <v/>
      </c>
      <c r="S425" s="4" t="str">
        <f t="shared" si="273"/>
        <v/>
      </c>
      <c r="T425" s="5" t="str">
        <f t="shared" si="274"/>
        <v/>
      </c>
      <c r="U425" s="5" t="str">
        <f t="shared" si="275"/>
        <v/>
      </c>
      <c r="V425" s="5" t="str">
        <f t="shared" si="276"/>
        <v/>
      </c>
      <c r="W425" s="5" t="str">
        <f t="shared" si="277"/>
        <v/>
      </c>
      <c r="X425" s="6" t="str">
        <f t="shared" si="278"/>
        <v/>
      </c>
      <c r="Y425" s="6" t="str">
        <f t="shared" si="279"/>
        <v/>
      </c>
      <c r="Z425" s="6" t="str">
        <f t="shared" si="280"/>
        <v/>
      </c>
      <c r="AA425" s="6" t="str">
        <f t="shared" si="281"/>
        <v/>
      </c>
      <c r="AB425" s="7" t="str">
        <f t="shared" si="257"/>
        <v/>
      </c>
      <c r="AC425" s="7" t="str">
        <f t="shared" si="258"/>
        <v/>
      </c>
      <c r="AD425" s="7" t="str">
        <f t="shared" si="259"/>
        <v/>
      </c>
      <c r="AE425" s="7" t="str">
        <f t="shared" si="260"/>
        <v/>
      </c>
      <c r="AF425" s="48" t="str">
        <f t="shared" si="282"/>
        <v/>
      </c>
      <c r="AG425" s="48" t="str">
        <f t="shared" si="283"/>
        <v/>
      </c>
      <c r="AH425" s="48" t="str">
        <f t="shared" si="284"/>
        <v/>
      </c>
      <c r="AI425" s="48" t="str">
        <f t="shared" si="285"/>
        <v/>
      </c>
      <c r="AJ425" s="49">
        <f t="shared" si="262"/>
        <v>800</v>
      </c>
      <c r="AK425" s="49">
        <f t="shared" si="263"/>
        <v>10.61</v>
      </c>
      <c r="AL425" s="49">
        <f t="shared" si="264"/>
        <v>20.399999999999999</v>
      </c>
      <c r="AM425" s="49">
        <f t="shared" si="265"/>
        <v>0.25</v>
      </c>
    </row>
    <row r="426" spans="1:39" ht="13.5" thickBot="1" x14ac:dyDescent="0.25">
      <c r="A426" s="96">
        <v>42273</v>
      </c>
      <c r="B426" s="97" t="s">
        <v>61</v>
      </c>
      <c r="C426" s="97" t="s">
        <v>60</v>
      </c>
      <c r="D426" s="97">
        <v>837.8</v>
      </c>
      <c r="E426" s="97" t="s">
        <v>77</v>
      </c>
      <c r="F426" s="97">
        <v>17.5</v>
      </c>
      <c r="G426" s="97">
        <v>1.07</v>
      </c>
      <c r="H426" s="78">
        <f t="shared" si="261"/>
        <v>2</v>
      </c>
      <c r="I426" s="8">
        <f t="shared" si="255"/>
        <v>9</v>
      </c>
      <c r="J426" s="8">
        <f t="shared" si="256"/>
        <v>2015</v>
      </c>
      <c r="K426" s="79" t="str">
        <f t="shared" si="230"/>
        <v>Fall</v>
      </c>
      <c r="L426" s="3" t="str">
        <f t="shared" si="266"/>
        <v/>
      </c>
      <c r="M426" s="3" t="str">
        <f t="shared" si="267"/>
        <v/>
      </c>
      <c r="N426" s="3" t="str">
        <f t="shared" si="268"/>
        <v/>
      </c>
      <c r="O426" s="3" t="str">
        <f t="shared" si="269"/>
        <v/>
      </c>
      <c r="P426" s="4" t="str">
        <f t="shared" si="270"/>
        <v/>
      </c>
      <c r="Q426" s="4" t="str">
        <f t="shared" si="271"/>
        <v/>
      </c>
      <c r="R426" s="4" t="str">
        <f t="shared" si="272"/>
        <v/>
      </c>
      <c r="S426" s="4" t="str">
        <f t="shared" si="273"/>
        <v/>
      </c>
      <c r="T426" s="5" t="str">
        <f t="shared" si="274"/>
        <v/>
      </c>
      <c r="U426" s="5" t="str">
        <f t="shared" si="275"/>
        <v/>
      </c>
      <c r="V426" s="5" t="str">
        <f t="shared" si="276"/>
        <v/>
      </c>
      <c r="W426" s="5" t="str">
        <f t="shared" si="277"/>
        <v/>
      </c>
      <c r="X426" s="6" t="str">
        <f t="shared" si="278"/>
        <v/>
      </c>
      <c r="Y426" s="6" t="str">
        <f t="shared" si="279"/>
        <v/>
      </c>
      <c r="Z426" s="6" t="str">
        <f t="shared" si="280"/>
        <v/>
      </c>
      <c r="AA426" s="6" t="str">
        <f t="shared" si="281"/>
        <v/>
      </c>
      <c r="AB426" s="7" t="str">
        <f t="shared" si="257"/>
        <v/>
      </c>
      <c r="AC426" s="7" t="str">
        <f t="shared" si="258"/>
        <v/>
      </c>
      <c r="AD426" s="7" t="str">
        <f t="shared" si="259"/>
        <v/>
      </c>
      <c r="AE426" s="7" t="str">
        <f t="shared" si="260"/>
        <v/>
      </c>
      <c r="AF426" s="48" t="str">
        <f t="shared" si="282"/>
        <v/>
      </c>
      <c r="AG426" s="48" t="str">
        <f t="shared" si="283"/>
        <v/>
      </c>
      <c r="AH426" s="48" t="str">
        <f t="shared" si="284"/>
        <v/>
      </c>
      <c r="AI426" s="48" t="str">
        <f t="shared" si="285"/>
        <v/>
      </c>
      <c r="AJ426" s="49">
        <f t="shared" si="262"/>
        <v>837.8</v>
      </c>
      <c r="AK426" s="49" t="str">
        <f t="shared" si="263"/>
        <v>AD</v>
      </c>
      <c r="AL426" s="49">
        <f t="shared" si="264"/>
        <v>17.5</v>
      </c>
      <c r="AM426" s="49">
        <f t="shared" si="265"/>
        <v>1.07</v>
      </c>
    </row>
    <row r="427" spans="1:39" ht="13.5" thickBot="1" x14ac:dyDescent="0.25">
      <c r="A427" s="96">
        <v>42215</v>
      </c>
      <c r="B427" s="97" t="s">
        <v>61</v>
      </c>
      <c r="C427" s="97" t="s">
        <v>60</v>
      </c>
      <c r="D427" s="97" t="s">
        <v>77</v>
      </c>
      <c r="E427" s="97" t="s">
        <v>24</v>
      </c>
      <c r="F427" s="97">
        <v>18.8</v>
      </c>
      <c r="G427" s="97" t="s">
        <v>24</v>
      </c>
      <c r="H427" s="78">
        <f t="shared" si="261"/>
        <v>2</v>
      </c>
      <c r="I427" s="8">
        <f t="shared" si="255"/>
        <v>7</v>
      </c>
      <c r="J427" s="8">
        <f t="shared" si="256"/>
        <v>2015</v>
      </c>
      <c r="K427" s="79" t="str">
        <f t="shared" si="230"/>
        <v>Summer</v>
      </c>
      <c r="L427" s="3" t="str">
        <f t="shared" si="266"/>
        <v/>
      </c>
      <c r="M427" s="3" t="str">
        <f t="shared" si="267"/>
        <v/>
      </c>
      <c r="N427" s="3" t="str">
        <f t="shared" si="268"/>
        <v/>
      </c>
      <c r="O427" s="3" t="str">
        <f t="shared" si="269"/>
        <v/>
      </c>
      <c r="P427" s="4" t="str">
        <f t="shared" si="270"/>
        <v/>
      </c>
      <c r="Q427" s="4" t="str">
        <f t="shared" si="271"/>
        <v/>
      </c>
      <c r="R427" s="4" t="str">
        <f t="shared" si="272"/>
        <v/>
      </c>
      <c r="S427" s="4" t="str">
        <f t="shared" si="273"/>
        <v/>
      </c>
      <c r="T427" s="5" t="str">
        <f t="shared" si="274"/>
        <v/>
      </c>
      <c r="U427" s="5" t="str">
        <f t="shared" si="275"/>
        <v/>
      </c>
      <c r="V427" s="5" t="str">
        <f t="shared" si="276"/>
        <v/>
      </c>
      <c r="W427" s="5" t="str">
        <f t="shared" si="277"/>
        <v/>
      </c>
      <c r="X427" s="6" t="str">
        <f t="shared" si="278"/>
        <v/>
      </c>
      <c r="Y427" s="6" t="str">
        <f t="shared" si="279"/>
        <v/>
      </c>
      <c r="Z427" s="6" t="str">
        <f t="shared" si="280"/>
        <v/>
      </c>
      <c r="AA427" s="6" t="str">
        <f t="shared" si="281"/>
        <v/>
      </c>
      <c r="AB427" s="7" t="str">
        <f t="shared" si="257"/>
        <v/>
      </c>
      <c r="AC427" s="7" t="str">
        <f t="shared" si="258"/>
        <v/>
      </c>
      <c r="AD427" s="7" t="str">
        <f t="shared" si="259"/>
        <v/>
      </c>
      <c r="AE427" s="7" t="str">
        <f t="shared" si="260"/>
        <v/>
      </c>
      <c r="AF427" s="48" t="str">
        <f t="shared" si="282"/>
        <v/>
      </c>
      <c r="AG427" s="48" t="str">
        <f t="shared" si="283"/>
        <v/>
      </c>
      <c r="AH427" s="48" t="str">
        <f t="shared" si="284"/>
        <v/>
      </c>
      <c r="AI427" s="48" t="str">
        <f t="shared" si="285"/>
        <v/>
      </c>
      <c r="AJ427" s="49" t="str">
        <f t="shared" si="262"/>
        <v>AD</v>
      </c>
      <c r="AK427" s="49" t="str">
        <f t="shared" si="263"/>
        <v>NS</v>
      </c>
      <c r="AL427" s="49">
        <f t="shared" si="264"/>
        <v>18.8</v>
      </c>
      <c r="AM427" s="49" t="str">
        <f t="shared" si="265"/>
        <v>NS</v>
      </c>
    </row>
    <row r="428" spans="1:39" ht="13.5" thickBot="1" x14ac:dyDescent="0.25">
      <c r="A428" s="96">
        <v>42136</v>
      </c>
      <c r="B428" s="97" t="s">
        <v>61</v>
      </c>
      <c r="C428" s="97" t="s">
        <v>60</v>
      </c>
      <c r="D428" s="97">
        <v>704</v>
      </c>
      <c r="E428" s="97" t="s">
        <v>24</v>
      </c>
      <c r="F428" s="97">
        <v>11.9</v>
      </c>
      <c r="G428" s="97">
        <v>2.0099999999999998</v>
      </c>
      <c r="H428" s="78">
        <f t="shared" si="261"/>
        <v>2</v>
      </c>
      <c r="I428" s="8">
        <f t="shared" si="255"/>
        <v>5</v>
      </c>
      <c r="J428" s="8">
        <f t="shared" si="256"/>
        <v>2015</v>
      </c>
      <c r="K428" s="79" t="str">
        <f t="shared" si="230"/>
        <v>Spring</v>
      </c>
      <c r="L428" s="3" t="str">
        <f t="shared" si="266"/>
        <v/>
      </c>
      <c r="M428" s="3" t="str">
        <f t="shared" si="267"/>
        <v/>
      </c>
      <c r="N428" s="3" t="str">
        <f t="shared" si="268"/>
        <v/>
      </c>
      <c r="O428" s="3" t="str">
        <f t="shared" si="269"/>
        <v/>
      </c>
      <c r="P428" s="4" t="str">
        <f t="shared" si="270"/>
        <v/>
      </c>
      <c r="Q428" s="4" t="str">
        <f t="shared" si="271"/>
        <v/>
      </c>
      <c r="R428" s="4" t="str">
        <f t="shared" si="272"/>
        <v/>
      </c>
      <c r="S428" s="4" t="str">
        <f t="shared" si="273"/>
        <v/>
      </c>
      <c r="T428" s="5" t="str">
        <f t="shared" si="274"/>
        <v/>
      </c>
      <c r="U428" s="5" t="str">
        <f t="shared" si="275"/>
        <v/>
      </c>
      <c r="V428" s="5" t="str">
        <f t="shared" si="276"/>
        <v/>
      </c>
      <c r="W428" s="5" t="str">
        <f t="shared" si="277"/>
        <v/>
      </c>
      <c r="X428" s="6" t="str">
        <f t="shared" si="278"/>
        <v/>
      </c>
      <c r="Y428" s="6" t="str">
        <f t="shared" si="279"/>
        <v/>
      </c>
      <c r="Z428" s="6" t="str">
        <f t="shared" si="280"/>
        <v/>
      </c>
      <c r="AA428" s="6" t="str">
        <f t="shared" si="281"/>
        <v/>
      </c>
      <c r="AB428" s="7" t="str">
        <f t="shared" si="257"/>
        <v/>
      </c>
      <c r="AC428" s="7" t="str">
        <f t="shared" si="258"/>
        <v/>
      </c>
      <c r="AD428" s="7" t="str">
        <f t="shared" si="259"/>
        <v/>
      </c>
      <c r="AE428" s="7" t="str">
        <f t="shared" si="260"/>
        <v/>
      </c>
      <c r="AF428" s="48" t="str">
        <f t="shared" si="282"/>
        <v/>
      </c>
      <c r="AG428" s="48" t="str">
        <f t="shared" si="283"/>
        <v/>
      </c>
      <c r="AH428" s="48" t="str">
        <f t="shared" si="284"/>
        <v/>
      </c>
      <c r="AI428" s="48" t="str">
        <f t="shared" si="285"/>
        <v/>
      </c>
      <c r="AJ428" s="49">
        <f t="shared" si="262"/>
        <v>704</v>
      </c>
      <c r="AK428" s="49" t="str">
        <f t="shared" si="263"/>
        <v>NS</v>
      </c>
      <c r="AL428" s="49">
        <f t="shared" si="264"/>
        <v>11.9</v>
      </c>
      <c r="AM428" s="49">
        <f t="shared" si="265"/>
        <v>2.0099999999999998</v>
      </c>
    </row>
    <row r="429" spans="1:39" ht="13.5" thickBot="1" x14ac:dyDescent="0.25">
      <c r="A429" s="96">
        <v>41904</v>
      </c>
      <c r="B429" s="97" t="s">
        <v>61</v>
      </c>
      <c r="C429" s="97" t="s">
        <v>60</v>
      </c>
      <c r="D429" s="97">
        <v>776</v>
      </c>
      <c r="E429" s="97">
        <v>9.9</v>
      </c>
      <c r="F429" s="97">
        <v>12.3</v>
      </c>
      <c r="G429" s="97">
        <v>16.8</v>
      </c>
      <c r="H429" s="78">
        <f t="shared" si="261"/>
        <v>2</v>
      </c>
      <c r="I429" s="8">
        <f t="shared" si="255"/>
        <v>9</v>
      </c>
      <c r="J429" s="8">
        <f t="shared" si="256"/>
        <v>2014</v>
      </c>
      <c r="K429" s="79" t="str">
        <f t="shared" si="230"/>
        <v>Fall</v>
      </c>
      <c r="L429" s="3" t="str">
        <f t="shared" si="266"/>
        <v/>
      </c>
      <c r="M429" s="3" t="str">
        <f t="shared" si="267"/>
        <v/>
      </c>
      <c r="N429" s="3" t="str">
        <f t="shared" si="268"/>
        <v/>
      </c>
      <c r="O429" s="3" t="str">
        <f t="shared" si="269"/>
        <v/>
      </c>
      <c r="P429" s="4" t="str">
        <f t="shared" si="270"/>
        <v/>
      </c>
      <c r="Q429" s="4" t="str">
        <f t="shared" si="271"/>
        <v/>
      </c>
      <c r="R429" s="4" t="str">
        <f t="shared" si="272"/>
        <v/>
      </c>
      <c r="S429" s="4" t="str">
        <f t="shared" si="273"/>
        <v/>
      </c>
      <c r="T429" s="5" t="str">
        <f t="shared" si="274"/>
        <v/>
      </c>
      <c r="U429" s="5" t="str">
        <f t="shared" si="275"/>
        <v/>
      </c>
      <c r="V429" s="5" t="str">
        <f t="shared" si="276"/>
        <v/>
      </c>
      <c r="W429" s="5" t="str">
        <f t="shared" si="277"/>
        <v/>
      </c>
      <c r="X429" s="6" t="str">
        <f t="shared" si="278"/>
        <v/>
      </c>
      <c r="Y429" s="6" t="str">
        <f t="shared" si="279"/>
        <v/>
      </c>
      <c r="Z429" s="6" t="str">
        <f t="shared" si="280"/>
        <v/>
      </c>
      <c r="AA429" s="6" t="str">
        <f t="shared" si="281"/>
        <v/>
      </c>
      <c r="AB429" s="7" t="str">
        <f t="shared" si="257"/>
        <v/>
      </c>
      <c r="AC429" s="7" t="str">
        <f t="shared" si="258"/>
        <v/>
      </c>
      <c r="AD429" s="7" t="str">
        <f t="shared" si="259"/>
        <v/>
      </c>
      <c r="AE429" s="7" t="str">
        <f t="shared" si="260"/>
        <v/>
      </c>
      <c r="AF429" s="48" t="str">
        <f t="shared" si="282"/>
        <v/>
      </c>
      <c r="AG429" s="48" t="str">
        <f t="shared" si="283"/>
        <v/>
      </c>
      <c r="AH429" s="48" t="str">
        <f t="shared" si="284"/>
        <v/>
      </c>
      <c r="AI429" s="48" t="str">
        <f t="shared" si="285"/>
        <v/>
      </c>
      <c r="AJ429" s="49">
        <f t="shared" si="262"/>
        <v>776</v>
      </c>
      <c r="AK429" s="49">
        <f t="shared" si="263"/>
        <v>9.9</v>
      </c>
      <c r="AL429" s="49">
        <f t="shared" si="264"/>
        <v>12.3</v>
      </c>
      <c r="AM429" s="49">
        <f t="shared" si="265"/>
        <v>16.8</v>
      </c>
    </row>
    <row r="430" spans="1:39" ht="13.5" thickBot="1" x14ac:dyDescent="0.25">
      <c r="A430" s="96">
        <v>41843</v>
      </c>
      <c r="B430" s="97" t="s">
        <v>61</v>
      </c>
      <c r="C430" s="97" t="s">
        <v>60</v>
      </c>
      <c r="D430" s="97">
        <v>858</v>
      </c>
      <c r="E430" s="97" t="s">
        <v>77</v>
      </c>
      <c r="F430" s="97">
        <v>18.399999999999999</v>
      </c>
      <c r="G430" s="97">
        <v>0.82</v>
      </c>
      <c r="H430" s="78">
        <f t="shared" si="261"/>
        <v>2</v>
      </c>
      <c r="I430" s="8">
        <f t="shared" si="255"/>
        <v>7</v>
      </c>
      <c r="J430" s="8">
        <f t="shared" si="256"/>
        <v>2014</v>
      </c>
      <c r="K430" s="79" t="str">
        <f t="shared" si="230"/>
        <v>Summer</v>
      </c>
      <c r="L430" s="3" t="str">
        <f t="shared" si="266"/>
        <v/>
      </c>
      <c r="M430" s="3" t="str">
        <f t="shared" si="267"/>
        <v/>
      </c>
      <c r="N430" s="3" t="str">
        <f t="shared" si="268"/>
        <v/>
      </c>
      <c r="O430" s="3" t="str">
        <f t="shared" si="269"/>
        <v/>
      </c>
      <c r="P430" s="4" t="str">
        <f t="shared" si="270"/>
        <v/>
      </c>
      <c r="Q430" s="4" t="str">
        <f t="shared" si="271"/>
        <v/>
      </c>
      <c r="R430" s="4" t="str">
        <f t="shared" si="272"/>
        <v/>
      </c>
      <c r="S430" s="4" t="str">
        <f t="shared" si="273"/>
        <v/>
      </c>
      <c r="T430" s="5" t="str">
        <f t="shared" si="274"/>
        <v/>
      </c>
      <c r="U430" s="5" t="str">
        <f t="shared" si="275"/>
        <v/>
      </c>
      <c r="V430" s="5" t="str">
        <f t="shared" si="276"/>
        <v/>
      </c>
      <c r="W430" s="5" t="str">
        <f t="shared" si="277"/>
        <v/>
      </c>
      <c r="X430" s="6" t="str">
        <f t="shared" si="278"/>
        <v/>
      </c>
      <c r="Y430" s="6" t="str">
        <f t="shared" si="279"/>
        <v/>
      </c>
      <c r="Z430" s="6" t="str">
        <f t="shared" si="280"/>
        <v/>
      </c>
      <c r="AA430" s="6" t="str">
        <f t="shared" si="281"/>
        <v/>
      </c>
      <c r="AB430" s="7" t="str">
        <f t="shared" si="257"/>
        <v/>
      </c>
      <c r="AC430" s="7" t="str">
        <f t="shared" si="258"/>
        <v/>
      </c>
      <c r="AD430" s="7" t="str">
        <f t="shared" si="259"/>
        <v/>
      </c>
      <c r="AE430" s="7" t="str">
        <f t="shared" si="260"/>
        <v/>
      </c>
      <c r="AF430" s="48" t="str">
        <f t="shared" si="282"/>
        <v/>
      </c>
      <c r="AG430" s="48" t="str">
        <f t="shared" si="283"/>
        <v/>
      </c>
      <c r="AH430" s="48" t="str">
        <f t="shared" si="284"/>
        <v/>
      </c>
      <c r="AI430" s="48" t="str">
        <f t="shared" si="285"/>
        <v/>
      </c>
      <c r="AJ430" s="49">
        <f t="shared" si="262"/>
        <v>858</v>
      </c>
      <c r="AK430" s="49" t="str">
        <f t="shared" si="263"/>
        <v>AD</v>
      </c>
      <c r="AL430" s="49">
        <f t="shared" si="264"/>
        <v>18.399999999999999</v>
      </c>
      <c r="AM430" s="49">
        <f t="shared" si="265"/>
        <v>0.82</v>
      </c>
    </row>
    <row r="431" spans="1:39" ht="13.5" thickBot="1" x14ac:dyDescent="0.25">
      <c r="A431" s="96">
        <v>41771</v>
      </c>
      <c r="B431" s="97" t="s">
        <v>61</v>
      </c>
      <c r="C431" s="97" t="s">
        <v>60</v>
      </c>
      <c r="D431" s="97">
        <v>488</v>
      </c>
      <c r="E431" s="97">
        <v>1.26</v>
      </c>
      <c r="F431" s="97">
        <v>15</v>
      </c>
      <c r="G431" s="97">
        <v>45.3</v>
      </c>
      <c r="H431" s="78">
        <f t="shared" si="261"/>
        <v>2</v>
      </c>
      <c r="I431" s="8">
        <f t="shared" si="255"/>
        <v>5</v>
      </c>
      <c r="J431" s="8">
        <f t="shared" si="256"/>
        <v>2014</v>
      </c>
      <c r="K431" s="79" t="str">
        <f t="shared" si="230"/>
        <v>Spring</v>
      </c>
      <c r="L431" s="3" t="str">
        <f t="shared" si="266"/>
        <v/>
      </c>
      <c r="M431" s="3" t="str">
        <f t="shared" si="267"/>
        <v/>
      </c>
      <c r="N431" s="3" t="str">
        <f t="shared" si="268"/>
        <v/>
      </c>
      <c r="O431" s="3" t="str">
        <f t="shared" si="269"/>
        <v/>
      </c>
      <c r="P431" s="4" t="str">
        <f t="shared" si="270"/>
        <v/>
      </c>
      <c r="Q431" s="4" t="str">
        <f t="shared" si="271"/>
        <v/>
      </c>
      <c r="R431" s="4" t="str">
        <f t="shared" si="272"/>
        <v/>
      </c>
      <c r="S431" s="4" t="str">
        <f t="shared" si="273"/>
        <v/>
      </c>
      <c r="T431" s="5" t="str">
        <f t="shared" si="274"/>
        <v/>
      </c>
      <c r="U431" s="5" t="str">
        <f t="shared" si="275"/>
        <v/>
      </c>
      <c r="V431" s="5" t="str">
        <f t="shared" si="276"/>
        <v/>
      </c>
      <c r="W431" s="5" t="str">
        <f t="shared" si="277"/>
        <v/>
      </c>
      <c r="X431" s="6" t="str">
        <f t="shared" si="278"/>
        <v/>
      </c>
      <c r="Y431" s="6" t="str">
        <f t="shared" si="279"/>
        <v/>
      </c>
      <c r="Z431" s="6" t="str">
        <f t="shared" si="280"/>
        <v/>
      </c>
      <c r="AA431" s="6" t="str">
        <f t="shared" si="281"/>
        <v/>
      </c>
      <c r="AB431" s="7" t="str">
        <f t="shared" si="257"/>
        <v/>
      </c>
      <c r="AC431" s="7" t="str">
        <f t="shared" si="258"/>
        <v/>
      </c>
      <c r="AD431" s="7" t="str">
        <f t="shared" si="259"/>
        <v/>
      </c>
      <c r="AE431" s="7" t="str">
        <f t="shared" si="260"/>
        <v/>
      </c>
      <c r="AF431" s="48" t="str">
        <f t="shared" si="282"/>
        <v/>
      </c>
      <c r="AG431" s="48" t="str">
        <f t="shared" si="283"/>
        <v/>
      </c>
      <c r="AH431" s="48" t="str">
        <f t="shared" si="284"/>
        <v/>
      </c>
      <c r="AI431" s="48" t="str">
        <f t="shared" si="285"/>
        <v/>
      </c>
      <c r="AJ431" s="49">
        <f t="shared" si="262"/>
        <v>488</v>
      </c>
      <c r="AK431" s="49">
        <f t="shared" si="263"/>
        <v>1.26</v>
      </c>
      <c r="AL431" s="49">
        <f t="shared" si="264"/>
        <v>15</v>
      </c>
      <c r="AM431" s="49">
        <f t="shared" si="265"/>
        <v>45.3</v>
      </c>
    </row>
    <row r="432" spans="1:39" ht="13.5" thickBot="1" x14ac:dyDescent="0.25">
      <c r="A432" s="96">
        <v>41556</v>
      </c>
      <c r="B432" s="97" t="s">
        <v>61</v>
      </c>
      <c r="C432" s="97" t="s">
        <v>60</v>
      </c>
      <c r="D432" s="97">
        <v>808</v>
      </c>
      <c r="E432" s="97">
        <v>6.35</v>
      </c>
      <c r="F432" s="97">
        <v>13.9</v>
      </c>
      <c r="G432" s="97">
        <v>0.49</v>
      </c>
      <c r="H432" s="78">
        <f t="shared" si="261"/>
        <v>2</v>
      </c>
      <c r="I432" s="8">
        <f t="shared" si="255"/>
        <v>10</v>
      </c>
      <c r="J432" s="8">
        <f t="shared" si="256"/>
        <v>2013</v>
      </c>
      <c r="K432" s="79" t="str">
        <f t="shared" si="230"/>
        <v>Fall</v>
      </c>
      <c r="L432" s="3" t="str">
        <f t="shared" si="266"/>
        <v/>
      </c>
      <c r="M432" s="3" t="str">
        <f t="shared" si="267"/>
        <v/>
      </c>
      <c r="N432" s="3" t="str">
        <f t="shared" si="268"/>
        <v/>
      </c>
      <c r="O432" s="3" t="str">
        <f t="shared" si="269"/>
        <v/>
      </c>
      <c r="P432" s="4" t="str">
        <f t="shared" si="270"/>
        <v/>
      </c>
      <c r="Q432" s="4" t="str">
        <f t="shared" si="271"/>
        <v/>
      </c>
      <c r="R432" s="4" t="str">
        <f t="shared" si="272"/>
        <v/>
      </c>
      <c r="S432" s="4" t="str">
        <f t="shared" si="273"/>
        <v/>
      </c>
      <c r="T432" s="5" t="str">
        <f t="shared" si="274"/>
        <v/>
      </c>
      <c r="U432" s="5" t="str">
        <f t="shared" si="275"/>
        <v/>
      </c>
      <c r="V432" s="5" t="str">
        <f t="shared" si="276"/>
        <v/>
      </c>
      <c r="W432" s="5" t="str">
        <f t="shared" si="277"/>
        <v/>
      </c>
      <c r="X432" s="6" t="str">
        <f t="shared" si="278"/>
        <v/>
      </c>
      <c r="Y432" s="6" t="str">
        <f t="shared" si="279"/>
        <v/>
      </c>
      <c r="Z432" s="6" t="str">
        <f t="shared" si="280"/>
        <v/>
      </c>
      <c r="AA432" s="6" t="str">
        <f t="shared" si="281"/>
        <v/>
      </c>
      <c r="AB432" s="7" t="str">
        <f t="shared" si="257"/>
        <v/>
      </c>
      <c r="AC432" s="7" t="str">
        <f t="shared" si="258"/>
        <v/>
      </c>
      <c r="AD432" s="7" t="str">
        <f t="shared" si="259"/>
        <v/>
      </c>
      <c r="AE432" s="7" t="str">
        <f t="shared" si="260"/>
        <v/>
      </c>
      <c r="AF432" s="48" t="str">
        <f t="shared" si="282"/>
        <v/>
      </c>
      <c r="AG432" s="48" t="str">
        <f t="shared" si="283"/>
        <v/>
      </c>
      <c r="AH432" s="48" t="str">
        <f t="shared" si="284"/>
        <v/>
      </c>
      <c r="AI432" s="48" t="str">
        <f t="shared" si="285"/>
        <v/>
      </c>
      <c r="AJ432" s="49">
        <f t="shared" si="262"/>
        <v>808</v>
      </c>
      <c r="AK432" s="49">
        <f t="shared" si="263"/>
        <v>6.35</v>
      </c>
      <c r="AL432" s="49">
        <f t="shared" si="264"/>
        <v>13.9</v>
      </c>
      <c r="AM432" s="49">
        <f t="shared" si="265"/>
        <v>0.49</v>
      </c>
    </row>
    <row r="433" spans="1:39" ht="13.5" thickBot="1" x14ac:dyDescent="0.25">
      <c r="A433" s="96">
        <v>41486</v>
      </c>
      <c r="B433" s="97" t="s">
        <v>61</v>
      </c>
      <c r="C433" s="97" t="s">
        <v>60</v>
      </c>
      <c r="D433" s="97">
        <v>808</v>
      </c>
      <c r="E433" s="97">
        <v>7.92</v>
      </c>
      <c r="F433" s="97">
        <v>16.600000000000001</v>
      </c>
      <c r="G433" s="97">
        <v>0.7</v>
      </c>
      <c r="H433" s="78">
        <f t="shared" si="261"/>
        <v>2</v>
      </c>
      <c r="I433" s="8">
        <f t="shared" si="255"/>
        <v>7</v>
      </c>
      <c r="J433" s="8">
        <f t="shared" si="256"/>
        <v>2013</v>
      </c>
      <c r="K433" s="79" t="str">
        <f t="shared" si="230"/>
        <v>Summer</v>
      </c>
      <c r="L433" s="3" t="str">
        <f t="shared" si="266"/>
        <v/>
      </c>
      <c r="M433" s="3" t="str">
        <f t="shared" si="267"/>
        <v/>
      </c>
      <c r="N433" s="3" t="str">
        <f t="shared" si="268"/>
        <v/>
      </c>
      <c r="O433" s="3" t="str">
        <f t="shared" si="269"/>
        <v/>
      </c>
      <c r="P433" s="4" t="str">
        <f t="shared" si="270"/>
        <v/>
      </c>
      <c r="Q433" s="4" t="str">
        <f t="shared" si="271"/>
        <v/>
      </c>
      <c r="R433" s="4" t="str">
        <f t="shared" si="272"/>
        <v/>
      </c>
      <c r="S433" s="4" t="str">
        <f t="shared" si="273"/>
        <v/>
      </c>
      <c r="T433" s="5" t="str">
        <f t="shared" si="274"/>
        <v/>
      </c>
      <c r="U433" s="5" t="str">
        <f t="shared" si="275"/>
        <v/>
      </c>
      <c r="V433" s="5" t="str">
        <f t="shared" si="276"/>
        <v/>
      </c>
      <c r="W433" s="5" t="str">
        <f t="shared" si="277"/>
        <v/>
      </c>
      <c r="X433" s="6" t="str">
        <f t="shared" si="278"/>
        <v/>
      </c>
      <c r="Y433" s="6" t="str">
        <f t="shared" si="279"/>
        <v/>
      </c>
      <c r="Z433" s="6" t="str">
        <f t="shared" si="280"/>
        <v/>
      </c>
      <c r="AA433" s="6" t="str">
        <f t="shared" si="281"/>
        <v/>
      </c>
      <c r="AB433" s="7" t="str">
        <f t="shared" si="257"/>
        <v/>
      </c>
      <c r="AC433" s="7" t="str">
        <f t="shared" si="258"/>
        <v/>
      </c>
      <c r="AD433" s="7" t="str">
        <f t="shared" si="259"/>
        <v/>
      </c>
      <c r="AE433" s="7" t="str">
        <f t="shared" si="260"/>
        <v/>
      </c>
      <c r="AF433" s="48" t="str">
        <f t="shared" si="282"/>
        <v/>
      </c>
      <c r="AG433" s="48" t="str">
        <f t="shared" si="283"/>
        <v/>
      </c>
      <c r="AH433" s="48" t="str">
        <f t="shared" si="284"/>
        <v/>
      </c>
      <c r="AI433" s="48" t="str">
        <f t="shared" si="285"/>
        <v/>
      </c>
      <c r="AJ433" s="49">
        <f t="shared" si="262"/>
        <v>808</v>
      </c>
      <c r="AK433" s="49">
        <f t="shared" si="263"/>
        <v>7.92</v>
      </c>
      <c r="AL433" s="49">
        <f t="shared" si="264"/>
        <v>16.600000000000001</v>
      </c>
      <c r="AM433" s="49">
        <f t="shared" si="265"/>
        <v>0.7</v>
      </c>
    </row>
    <row r="434" spans="1:39" ht="13.5" thickBot="1" x14ac:dyDescent="0.25">
      <c r="A434" s="96">
        <v>41398</v>
      </c>
      <c r="B434" s="97" t="s">
        <v>61</v>
      </c>
      <c r="C434" s="97" t="s">
        <v>60</v>
      </c>
      <c r="D434" s="97">
        <v>480</v>
      </c>
      <c r="E434" s="97" t="s">
        <v>76</v>
      </c>
      <c r="F434" s="97">
        <v>7.6</v>
      </c>
      <c r="G434" s="97">
        <v>20.9</v>
      </c>
      <c r="H434" s="78">
        <f t="shared" si="261"/>
        <v>2</v>
      </c>
      <c r="I434" s="8">
        <f t="shared" si="255"/>
        <v>5</v>
      </c>
      <c r="J434" s="8">
        <f t="shared" si="256"/>
        <v>2013</v>
      </c>
      <c r="K434" s="79" t="str">
        <f t="shared" si="230"/>
        <v>Spring</v>
      </c>
      <c r="L434" s="3" t="str">
        <f t="shared" si="266"/>
        <v/>
      </c>
      <c r="M434" s="3" t="str">
        <f t="shared" si="267"/>
        <v/>
      </c>
      <c r="N434" s="3" t="str">
        <f t="shared" si="268"/>
        <v/>
      </c>
      <c r="O434" s="3" t="str">
        <f t="shared" si="269"/>
        <v/>
      </c>
      <c r="P434" s="4" t="str">
        <f t="shared" si="270"/>
        <v/>
      </c>
      <c r="Q434" s="4" t="str">
        <f t="shared" si="271"/>
        <v/>
      </c>
      <c r="R434" s="4" t="str">
        <f t="shared" si="272"/>
        <v/>
      </c>
      <c r="S434" s="4" t="str">
        <f t="shared" si="273"/>
        <v/>
      </c>
      <c r="T434" s="5" t="str">
        <f t="shared" si="274"/>
        <v/>
      </c>
      <c r="U434" s="5" t="str">
        <f t="shared" si="275"/>
        <v/>
      </c>
      <c r="V434" s="5" t="str">
        <f t="shared" si="276"/>
        <v/>
      </c>
      <c r="W434" s="5" t="str">
        <f t="shared" si="277"/>
        <v/>
      </c>
      <c r="X434" s="6" t="str">
        <f t="shared" si="278"/>
        <v/>
      </c>
      <c r="Y434" s="6" t="str">
        <f t="shared" si="279"/>
        <v/>
      </c>
      <c r="Z434" s="6" t="str">
        <f t="shared" si="280"/>
        <v/>
      </c>
      <c r="AA434" s="6" t="str">
        <f t="shared" si="281"/>
        <v/>
      </c>
      <c r="AB434" s="7" t="str">
        <f t="shared" si="257"/>
        <v/>
      </c>
      <c r="AC434" s="7" t="str">
        <f t="shared" si="258"/>
        <v/>
      </c>
      <c r="AD434" s="7" t="str">
        <f t="shared" si="259"/>
        <v/>
      </c>
      <c r="AE434" s="7" t="str">
        <f t="shared" si="260"/>
        <v/>
      </c>
      <c r="AF434" s="48" t="str">
        <f t="shared" si="282"/>
        <v/>
      </c>
      <c r="AG434" s="48" t="str">
        <f t="shared" si="283"/>
        <v/>
      </c>
      <c r="AH434" s="48" t="str">
        <f t="shared" si="284"/>
        <v/>
      </c>
      <c r="AI434" s="48" t="str">
        <f t="shared" si="285"/>
        <v/>
      </c>
      <c r="AJ434" s="49">
        <f t="shared" si="262"/>
        <v>480</v>
      </c>
      <c r="AK434" s="49" t="str">
        <f t="shared" si="263"/>
        <v>Ns</v>
      </c>
      <c r="AL434" s="49">
        <f t="shared" si="264"/>
        <v>7.6</v>
      </c>
      <c r="AM434" s="49">
        <f t="shared" si="265"/>
        <v>20.9</v>
      </c>
    </row>
    <row r="435" spans="1:39" ht="13.5" thickBot="1" x14ac:dyDescent="0.25">
      <c r="A435" s="96">
        <v>41181</v>
      </c>
      <c r="B435" s="97" t="s">
        <v>61</v>
      </c>
      <c r="C435" s="97" t="s">
        <v>60</v>
      </c>
      <c r="D435" s="97">
        <v>880</v>
      </c>
      <c r="E435" s="97">
        <v>8.3000000000000007</v>
      </c>
      <c r="F435" s="97">
        <v>10.38</v>
      </c>
      <c r="G435" s="97">
        <v>0.23</v>
      </c>
      <c r="H435" s="78">
        <f>IF(A436="","",VLOOKUP(B436,$BU$6:$BV$20,2,FALSE))</f>
        <v>2</v>
      </c>
      <c r="I435" s="8">
        <f t="shared" si="255"/>
        <v>9</v>
      </c>
      <c r="J435" s="8">
        <f t="shared" si="256"/>
        <v>2012</v>
      </c>
      <c r="K435" s="79" t="str">
        <f t="shared" si="230"/>
        <v>Fall</v>
      </c>
      <c r="L435" s="3" t="str">
        <f t="shared" si="266"/>
        <v/>
      </c>
      <c r="M435" s="3" t="str">
        <f t="shared" si="267"/>
        <v/>
      </c>
      <c r="N435" s="3" t="str">
        <f t="shared" si="268"/>
        <v/>
      </c>
      <c r="O435" s="3" t="str">
        <f t="shared" si="269"/>
        <v/>
      </c>
      <c r="P435" s="4" t="str">
        <f t="shared" si="270"/>
        <v/>
      </c>
      <c r="Q435" s="4" t="str">
        <f t="shared" si="271"/>
        <v/>
      </c>
      <c r="R435" s="4" t="str">
        <f t="shared" si="272"/>
        <v/>
      </c>
      <c r="S435" s="4" t="str">
        <f t="shared" si="273"/>
        <v/>
      </c>
      <c r="T435" s="5" t="str">
        <f t="shared" si="274"/>
        <v/>
      </c>
      <c r="U435" s="5" t="str">
        <f t="shared" si="275"/>
        <v/>
      </c>
      <c r="V435" s="5" t="str">
        <f t="shared" si="276"/>
        <v/>
      </c>
      <c r="W435" s="5" t="str">
        <f t="shared" si="277"/>
        <v/>
      </c>
      <c r="X435" s="6" t="str">
        <f t="shared" si="278"/>
        <v/>
      </c>
      <c r="Y435" s="6" t="str">
        <f t="shared" si="279"/>
        <v/>
      </c>
      <c r="Z435" s="6" t="str">
        <f t="shared" si="280"/>
        <v/>
      </c>
      <c r="AA435" s="6" t="str">
        <f t="shared" si="281"/>
        <v/>
      </c>
      <c r="AB435" s="7" t="str">
        <f t="shared" si="257"/>
        <v/>
      </c>
      <c r="AC435" s="7" t="str">
        <f t="shared" si="258"/>
        <v/>
      </c>
      <c r="AD435" s="7" t="str">
        <f t="shared" si="259"/>
        <v/>
      </c>
      <c r="AE435" s="7" t="str">
        <f t="shared" si="260"/>
        <v/>
      </c>
      <c r="AF435" s="48" t="str">
        <f t="shared" si="282"/>
        <v/>
      </c>
      <c r="AG435" s="48" t="str">
        <f t="shared" si="283"/>
        <v/>
      </c>
      <c r="AH435" s="48" t="str">
        <f t="shared" si="284"/>
        <v/>
      </c>
      <c r="AI435" s="48" t="str">
        <f t="shared" si="285"/>
        <v/>
      </c>
      <c r="AJ435" s="49">
        <f t="shared" si="262"/>
        <v>880</v>
      </c>
      <c r="AK435" s="49">
        <f t="shared" si="263"/>
        <v>8.3000000000000007</v>
      </c>
      <c r="AL435" s="49">
        <f t="shared" si="264"/>
        <v>10.38</v>
      </c>
      <c r="AM435" s="49">
        <f t="shared" si="265"/>
        <v>0.23</v>
      </c>
    </row>
    <row r="436" spans="1:39" ht="13.5" thickBot="1" x14ac:dyDescent="0.25">
      <c r="A436" s="96">
        <v>41114</v>
      </c>
      <c r="B436" s="97" t="s">
        <v>61</v>
      </c>
      <c r="C436" s="97" t="s">
        <v>60</v>
      </c>
      <c r="D436" s="97">
        <v>775</v>
      </c>
      <c r="E436" s="97">
        <v>7.08</v>
      </c>
      <c r="F436" s="97">
        <v>22.3</v>
      </c>
      <c r="G436" s="97">
        <v>0.25</v>
      </c>
      <c r="H436" s="78">
        <f>IF(A436="","",VLOOKUP(B436,$BU$6:$BV$20,2,FALSE))</f>
        <v>2</v>
      </c>
      <c r="I436" s="8">
        <f t="shared" si="255"/>
        <v>7</v>
      </c>
      <c r="J436" s="8">
        <f t="shared" si="256"/>
        <v>2012</v>
      </c>
      <c r="K436" s="79" t="str">
        <f t="shared" si="230"/>
        <v>Summer</v>
      </c>
      <c r="L436" s="3" t="str">
        <f t="shared" si="266"/>
        <v/>
      </c>
      <c r="M436" s="3" t="str">
        <f t="shared" si="267"/>
        <v/>
      </c>
      <c r="N436" s="3" t="str">
        <f t="shared" si="268"/>
        <v/>
      </c>
      <c r="O436" s="3" t="str">
        <f t="shared" si="269"/>
        <v/>
      </c>
      <c r="P436" s="4" t="str">
        <f t="shared" si="270"/>
        <v/>
      </c>
      <c r="Q436" s="4" t="str">
        <f t="shared" si="271"/>
        <v/>
      </c>
      <c r="R436" s="4" t="str">
        <f t="shared" si="272"/>
        <v/>
      </c>
      <c r="S436" s="4" t="str">
        <f t="shared" si="273"/>
        <v/>
      </c>
      <c r="T436" s="5" t="str">
        <f t="shared" si="274"/>
        <v/>
      </c>
      <c r="U436" s="5" t="str">
        <f t="shared" si="275"/>
        <v/>
      </c>
      <c r="V436" s="5" t="str">
        <f t="shared" si="276"/>
        <v/>
      </c>
      <c r="W436" s="5" t="str">
        <f t="shared" si="277"/>
        <v/>
      </c>
      <c r="X436" s="6" t="str">
        <f t="shared" si="278"/>
        <v/>
      </c>
      <c r="Y436" s="6" t="str">
        <f t="shared" si="279"/>
        <v/>
      </c>
      <c r="Z436" s="6" t="str">
        <f t="shared" si="280"/>
        <v/>
      </c>
      <c r="AA436" s="6" t="str">
        <f t="shared" si="281"/>
        <v/>
      </c>
      <c r="AB436" s="7" t="str">
        <f t="shared" si="257"/>
        <v/>
      </c>
      <c r="AC436" s="7" t="str">
        <f t="shared" si="258"/>
        <v/>
      </c>
      <c r="AD436" s="7" t="str">
        <f t="shared" si="259"/>
        <v/>
      </c>
      <c r="AE436" s="7" t="str">
        <f t="shared" si="260"/>
        <v/>
      </c>
      <c r="AF436" s="48" t="str">
        <f t="shared" si="282"/>
        <v/>
      </c>
      <c r="AG436" s="48" t="str">
        <f t="shared" si="283"/>
        <v/>
      </c>
      <c r="AH436" s="48" t="str">
        <f t="shared" si="284"/>
        <v/>
      </c>
      <c r="AI436" s="48" t="str">
        <f t="shared" si="285"/>
        <v/>
      </c>
      <c r="AJ436" s="49">
        <f t="shared" si="262"/>
        <v>775</v>
      </c>
      <c r="AK436" s="49">
        <f t="shared" si="263"/>
        <v>7.08</v>
      </c>
      <c r="AL436" s="49">
        <f t="shared" si="264"/>
        <v>22.3</v>
      </c>
      <c r="AM436" s="49">
        <f t="shared" si="265"/>
        <v>0.25</v>
      </c>
    </row>
  </sheetData>
  <mergeCells count="15">
    <mergeCell ref="A2:I2"/>
    <mergeCell ref="L2:P2"/>
    <mergeCell ref="DP5:DQ5"/>
    <mergeCell ref="L3:O3"/>
    <mergeCell ref="P3:S3"/>
    <mergeCell ref="T3:W3"/>
    <mergeCell ref="X3:AA3"/>
    <mergeCell ref="AB3:AE3"/>
    <mergeCell ref="AF3:AI3"/>
    <mergeCell ref="AJ3:AM3"/>
    <mergeCell ref="AO3:AU3"/>
    <mergeCell ref="AV3:BB3"/>
    <mergeCell ref="BE3:BK3"/>
    <mergeCell ref="BL3:BR3"/>
    <mergeCell ref="BU5:BV5"/>
  </mergeCells>
  <phoneticPr fontId="3" type="noConversion"/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36"/>
  <sheetViews>
    <sheetView workbookViewId="0">
      <pane xSplit="10" ySplit="14" topLeftCell="K419" activePane="bottomRight" state="frozen"/>
      <selection pane="topRight" activeCell="K1" sqref="K1"/>
      <selection pane="bottomLeft" activeCell="A15" sqref="A15"/>
      <selection pane="bottomRight" activeCell="J2" sqref="J2"/>
    </sheetView>
  </sheetViews>
  <sheetFormatPr defaultColWidth="8.85546875" defaultRowHeight="11.25" x14ac:dyDescent="0.2"/>
  <cols>
    <col min="1" max="1" width="10.140625" style="1" bestFit="1" customWidth="1"/>
    <col min="2" max="2" width="26.85546875" style="1" bestFit="1" customWidth="1"/>
    <col min="3" max="3" width="16.42578125" style="1" customWidth="1"/>
    <col min="4" max="5" width="8.85546875" style="1"/>
    <col min="6" max="7" width="8.85546875" style="29"/>
    <col min="8" max="8" width="4.28515625" style="1" customWidth="1"/>
    <col min="9" max="9" width="4.7109375" style="1" customWidth="1"/>
    <col min="10" max="10" width="5.7109375" style="1" customWidth="1"/>
    <col min="11" max="12" width="8.140625" style="1" customWidth="1"/>
    <col min="13" max="24" width="7.42578125" style="8" customWidth="1"/>
    <col min="25" max="25" width="5" style="1" customWidth="1"/>
    <col min="26" max="26" width="6.85546875" style="1" customWidth="1"/>
    <col min="27" max="27" width="7.28515625" style="1" customWidth="1"/>
    <col min="28" max="29" width="8.42578125" style="1" customWidth="1"/>
    <col min="30" max="30" width="8.140625" style="1" customWidth="1"/>
    <col min="31" max="32" width="9.42578125" style="1" customWidth="1"/>
    <col min="33" max="33" width="3.140625" style="1" customWidth="1"/>
    <col min="34" max="39" width="8" style="29" customWidth="1"/>
    <col min="40" max="40" width="9.42578125" style="1" customWidth="1"/>
    <col min="41" max="41" width="27.7109375" style="1" customWidth="1"/>
    <col min="42" max="42" width="8.42578125" style="1" bestFit="1" customWidth="1"/>
    <col min="43" max="43" width="10.42578125" style="1" customWidth="1"/>
    <col min="44" max="44" width="8.85546875" style="1"/>
    <col min="45" max="45" width="4" style="1" customWidth="1"/>
    <col min="46" max="46" width="43.140625" style="1" customWidth="1"/>
    <col min="47" max="47" width="16.140625" style="1" customWidth="1"/>
    <col min="48" max="48" width="16" style="1" customWidth="1"/>
    <col min="49" max="49" width="8.85546875" style="1"/>
    <col min="50" max="50" width="8.140625" style="1" customWidth="1"/>
    <col min="51" max="51" width="5" style="1" customWidth="1"/>
    <col min="52" max="52" width="8.85546875" style="1" customWidth="1"/>
    <col min="53" max="53" width="8.140625" style="1" customWidth="1"/>
    <col min="54" max="54" width="5.7109375" style="1" customWidth="1"/>
    <col min="55" max="55" width="8.85546875" style="1"/>
    <col min="56" max="56" width="5" style="1" customWidth="1"/>
    <col min="57" max="57" width="8.85546875" style="1"/>
    <col min="58" max="58" width="5" style="1" customWidth="1"/>
    <col min="59" max="59" width="8.140625" style="1" customWidth="1"/>
    <col min="60" max="60" width="10.28515625" style="1" bestFit="1" customWidth="1"/>
    <col min="61" max="61" width="5.7109375" style="1" customWidth="1"/>
    <col min="62" max="62" width="8.140625" style="1" customWidth="1"/>
    <col min="63" max="63" width="10.28515625" style="1" bestFit="1" customWidth="1"/>
    <col min="64" max="64" width="5" style="1" customWidth="1"/>
    <col min="65" max="65" width="8.85546875" style="1"/>
    <col min="66" max="66" width="8.140625" style="1" customWidth="1"/>
    <col min="67" max="67" width="3.42578125" style="1" customWidth="1"/>
    <col min="68" max="69" width="8.140625" style="1" customWidth="1"/>
    <col min="70" max="70" width="10.42578125" style="1" bestFit="1" customWidth="1"/>
    <col min="71" max="106" width="8.85546875" style="1"/>
    <col min="107" max="107" width="39.42578125" style="1" customWidth="1"/>
    <col min="108" max="108" width="11" style="1" bestFit="1" customWidth="1"/>
    <col min="109" max="109" width="12.28515625" style="1" bestFit="1" customWidth="1"/>
    <col min="110" max="16384" width="8.85546875" style="1"/>
  </cols>
  <sheetData>
    <row r="1" spans="1:110" x14ac:dyDescent="0.2">
      <c r="A1" s="91" t="s">
        <v>81</v>
      </c>
      <c r="B1" s="29"/>
      <c r="C1" s="29"/>
      <c r="D1" s="29"/>
      <c r="E1" s="29"/>
      <c r="H1" s="29"/>
      <c r="I1" s="29"/>
      <c r="J1" s="29"/>
      <c r="K1" s="29"/>
    </row>
    <row r="2" spans="1:110" ht="15.75" customHeight="1" x14ac:dyDescent="0.2">
      <c r="A2" s="108" t="s">
        <v>83</v>
      </c>
      <c r="B2" s="108"/>
      <c r="C2" s="108"/>
      <c r="D2" s="108"/>
      <c r="E2" s="108"/>
      <c r="F2" s="108"/>
      <c r="G2" s="108"/>
      <c r="H2" s="108"/>
      <c r="I2" s="108"/>
      <c r="J2" s="29"/>
      <c r="K2" s="29"/>
      <c r="M2" s="128" t="s">
        <v>50</v>
      </c>
      <c r="N2" s="128"/>
      <c r="O2" s="30"/>
      <c r="P2" s="30"/>
      <c r="Q2" s="10"/>
      <c r="R2" s="10"/>
      <c r="S2" s="10"/>
      <c r="T2" s="10"/>
      <c r="U2" s="10"/>
      <c r="V2" s="10"/>
      <c r="W2" s="10"/>
      <c r="X2" s="10"/>
      <c r="AA2" s="1" t="s">
        <v>42</v>
      </c>
      <c r="AI2" s="29" t="s">
        <v>42</v>
      </c>
      <c r="AN2" s="29"/>
    </row>
    <row r="3" spans="1:110" ht="28.5" customHeight="1" thickBot="1" x14ac:dyDescent="0.25">
      <c r="A3" s="29"/>
      <c r="B3" s="29"/>
      <c r="C3" s="29"/>
      <c r="D3" s="29"/>
      <c r="E3" s="29"/>
      <c r="H3" s="29"/>
      <c r="I3" s="29"/>
      <c r="J3" s="29"/>
      <c r="K3" s="29"/>
      <c r="M3" s="1" t="s">
        <v>35</v>
      </c>
      <c r="N3" s="1"/>
      <c r="O3" s="29"/>
      <c r="P3" s="29"/>
      <c r="Q3" s="8" t="s">
        <v>36</v>
      </c>
      <c r="U3" s="8" t="s">
        <v>34</v>
      </c>
      <c r="V3" s="1"/>
      <c r="W3" s="29"/>
      <c r="X3" s="29"/>
      <c r="AA3" s="127" t="s">
        <v>55</v>
      </c>
      <c r="AB3" s="127"/>
      <c r="AD3" s="127" t="s">
        <v>56</v>
      </c>
      <c r="AE3" s="127"/>
      <c r="AF3" s="127"/>
      <c r="AI3" s="127" t="s">
        <v>57</v>
      </c>
      <c r="AJ3" s="127"/>
      <c r="AL3" s="127" t="s">
        <v>58</v>
      </c>
      <c r="AM3" s="127"/>
      <c r="AN3" s="127"/>
    </row>
    <row r="4" spans="1:110" ht="36.75" thickBot="1" x14ac:dyDescent="0.25">
      <c r="A4" s="75" t="s">
        <v>4</v>
      </c>
      <c r="B4" s="75" t="s">
        <v>5</v>
      </c>
      <c r="C4" s="75" t="s">
        <v>6</v>
      </c>
      <c r="D4" s="75" t="s">
        <v>55</v>
      </c>
      <c r="E4" s="75" t="s">
        <v>56</v>
      </c>
      <c r="F4" s="75" t="s">
        <v>57</v>
      </c>
      <c r="G4" s="75" t="s">
        <v>58</v>
      </c>
      <c r="H4" s="14" t="s">
        <v>33</v>
      </c>
      <c r="I4" s="14" t="s">
        <v>30</v>
      </c>
      <c r="J4" s="14" t="s">
        <v>31</v>
      </c>
      <c r="K4" s="14" t="s">
        <v>32</v>
      </c>
      <c r="L4" s="12"/>
      <c r="M4" s="36" t="s">
        <v>55</v>
      </c>
      <c r="N4" s="36" t="s">
        <v>56</v>
      </c>
      <c r="O4" s="36" t="s">
        <v>57</v>
      </c>
      <c r="P4" s="36" t="s">
        <v>58</v>
      </c>
      <c r="Q4" s="36" t="s">
        <v>55</v>
      </c>
      <c r="R4" s="36" t="s">
        <v>56</v>
      </c>
      <c r="S4" s="36" t="s">
        <v>57</v>
      </c>
      <c r="T4" s="36" t="s">
        <v>58</v>
      </c>
      <c r="U4" s="36" t="s">
        <v>55</v>
      </c>
      <c r="V4" s="36" t="s">
        <v>56</v>
      </c>
      <c r="W4" s="36" t="s">
        <v>57</v>
      </c>
      <c r="X4" s="36" t="s">
        <v>58</v>
      </c>
      <c r="Y4" s="11"/>
      <c r="AA4" s="15" t="s">
        <v>35</v>
      </c>
      <c r="AB4" s="15" t="s">
        <v>36</v>
      </c>
      <c r="AC4" s="15" t="s">
        <v>34</v>
      </c>
      <c r="AD4" s="16" t="s">
        <v>35</v>
      </c>
      <c r="AE4" s="15" t="s">
        <v>36</v>
      </c>
      <c r="AF4" s="15" t="s">
        <v>34</v>
      </c>
      <c r="AG4" s="11"/>
      <c r="AI4" s="15" t="s">
        <v>35</v>
      </c>
      <c r="AJ4" s="15" t="s">
        <v>36</v>
      </c>
      <c r="AK4" s="15" t="s">
        <v>34</v>
      </c>
      <c r="AL4" s="16" t="s">
        <v>35</v>
      </c>
      <c r="AM4" s="15" t="s">
        <v>36</v>
      </c>
      <c r="AN4" s="15" t="s">
        <v>34</v>
      </c>
      <c r="AT4" s="110" t="s">
        <v>49</v>
      </c>
      <c r="AU4" s="110"/>
      <c r="AV4" s="67"/>
    </row>
    <row r="5" spans="1:110" ht="13.5" thickBot="1" x14ac:dyDescent="0.25">
      <c r="A5" s="76"/>
      <c r="B5" s="76"/>
      <c r="C5" s="76"/>
      <c r="D5" s="76"/>
      <c r="E5" s="76"/>
      <c r="F5" s="76"/>
      <c r="G5" s="77"/>
      <c r="H5" s="31"/>
      <c r="I5" s="31"/>
      <c r="J5" s="31"/>
      <c r="K5" s="31"/>
      <c r="L5" s="12"/>
      <c r="M5" s="11"/>
      <c r="N5" s="11"/>
      <c r="O5" s="28"/>
      <c r="P5" s="28"/>
      <c r="Q5" s="11"/>
      <c r="R5" s="11"/>
      <c r="S5" s="28"/>
      <c r="T5" s="28"/>
      <c r="U5" s="11"/>
      <c r="V5" s="11"/>
      <c r="W5" s="28"/>
      <c r="X5" s="28"/>
      <c r="Y5" s="11"/>
      <c r="AA5" s="11"/>
      <c r="AB5" s="11"/>
      <c r="AC5" s="11"/>
      <c r="AD5" s="11"/>
      <c r="AE5" s="11"/>
      <c r="AF5" s="11"/>
      <c r="AG5" s="11"/>
      <c r="AI5" s="28"/>
      <c r="AJ5" s="28"/>
      <c r="AK5" s="28"/>
      <c r="AL5" s="28"/>
      <c r="AM5" s="28"/>
      <c r="AN5" s="28"/>
      <c r="AT5" s="54" t="s">
        <v>61</v>
      </c>
      <c r="AU5" s="55">
        <v>2</v>
      </c>
      <c r="AV5" s="56"/>
      <c r="DC5" s="110" t="s">
        <v>49</v>
      </c>
      <c r="DD5" s="110"/>
    </row>
    <row r="6" spans="1:110" ht="12.75" thickBot="1" x14ac:dyDescent="0.25">
      <c r="A6" s="92">
        <v>42279</v>
      </c>
      <c r="B6" s="93" t="s">
        <v>7</v>
      </c>
      <c r="C6" s="93" t="s">
        <v>8</v>
      </c>
      <c r="D6" s="93">
        <v>951.4</v>
      </c>
      <c r="E6" s="93">
        <v>9.8000000000000007</v>
      </c>
      <c r="F6" s="93">
        <v>12.8</v>
      </c>
      <c r="G6" s="93">
        <v>3.02</v>
      </c>
      <c r="H6" s="29">
        <f>IF(A6="","",VLOOKUP(B6,$AT$5:$AU$19,2,FALSE))</f>
        <v>1</v>
      </c>
      <c r="I6" s="29">
        <f>IF(A6="","",MONTH(A6))</f>
        <v>10</v>
      </c>
      <c r="J6" s="29">
        <f t="shared" ref="J6" si="0">IF(A6="","",YEAR(A6))</f>
        <v>2015</v>
      </c>
      <c r="K6" s="2" t="str">
        <f t="shared" ref="K6:K69" si="1">IF($I6="","",IF($I6&lt;7,"Spring",IF($I6&lt;9,"Summer","Fall")))</f>
        <v>Fall</v>
      </c>
      <c r="L6" s="2"/>
      <c r="M6" s="3" t="str">
        <f>IF($K6="Spring",IF(LEFT($D6,1)="&lt;",VALUE(MID($D6,2,4)),IF(LEFT($D6,1)="&gt;",VALUE(MID($D6,2,4)),$D6)),"")</f>
        <v/>
      </c>
      <c r="N6" s="3" t="str">
        <f t="shared" ref="N6" si="2">IF($K6="Spring",IF(LEFT(E6,1)="&lt;",VALUE(MID(E6,2,4)),IF(LEFT(E6,1)="&gt;",VALUE(MID(E6,2,4)),E6)),"")</f>
        <v/>
      </c>
      <c r="O6" s="3" t="str">
        <f t="shared" ref="O6" si="3">IF($K6="Spring",IF(LEFT(F6,1)="&lt;",VALUE(MID(F6,2,4)),IF(LEFT(F6,1)="&gt;",VALUE(MID(F6,2,4)),F6)),"")</f>
        <v/>
      </c>
      <c r="P6" s="3" t="str">
        <f t="shared" ref="P6" si="4">IF($K6="Spring",IF(LEFT(G6,1)="&lt;",VALUE(MID(G6,2,4)),IF(LEFT(G6,1)="&gt;",VALUE(MID(G6,2,4)),G6)),"")</f>
        <v/>
      </c>
      <c r="Q6" s="20" t="str">
        <f>IF($K6="Summer",IF(LEFT(D6,1)="&lt;",VALUE(MID(D6,2,4)),IF(LEFT(D6,1)="&gt;",VALUE(MID(D6,2,4)),D6)),"")</f>
        <v/>
      </c>
      <c r="R6" s="20" t="str">
        <f t="shared" ref="R6" si="5">IF($K6="Summer",IF(LEFT(E6,1)="&lt;",VALUE(MID(E6,2,4)),IF(LEFT(E6,1)="&gt;",VALUE(MID(E6,2,4)),E6)),"")</f>
        <v/>
      </c>
      <c r="S6" s="20" t="str">
        <f>IF($K6="Summer",IF(LEFT(F6,1)="&lt;",VALUE(MID(F6,2,4)),IF(LEFT(F6,1)="&gt;",VALUE(MID(F6,2,4)),F6)),"")</f>
        <v/>
      </c>
      <c r="T6" s="20" t="str">
        <f t="shared" ref="T6" si="6">IF($K6="Summer",IF(LEFT(G6,1)="&lt;",VALUE(MID(G6,2,4)),IF(LEFT(G6,1)="&gt;",VALUE(MID(G6,2,4)),G6)),"")</f>
        <v/>
      </c>
      <c r="U6" s="6">
        <f>IF($K6="Fall",IF(LEFT(D6,1)="&lt;",VALUE(MID(D6,2,4)),IF(LEFT(D6,1)="&gt;",VALUE(MID(D6,2,4)),D6)),"")</f>
        <v>951.4</v>
      </c>
      <c r="V6" s="6">
        <f>IF($K6="Fall",IF(LEFT(E6,1)="&lt;",VALUE(MID(E6,2,4)),IF(LEFT(E6,1)="&gt;",VALUE(MID(E6,2,4)),E6)),"")</f>
        <v>9.8000000000000007</v>
      </c>
      <c r="W6" s="6">
        <f>IF($K6="Fall",IF(LEFT(F6,1)="&lt;",VALUE(MID(F6,2,4)),IF(LEFT(F6,1)="&gt;",VALUE(MID(F6,2,4)),F6)),"")</f>
        <v>12.8</v>
      </c>
      <c r="X6" s="6">
        <f>IF($K6="Fall",IF(LEFT(G6,1)="&lt;",VALUE(MID(G6,2,4)),IF(LEFT(G6,1)="&gt;",VALUE(MID(G6,2,4)),G6)),"")</f>
        <v>3.02</v>
      </c>
      <c r="Z6" s="1" t="s">
        <v>28</v>
      </c>
      <c r="AA6" s="1">
        <f>QUARTILE(M6:M436,1)</f>
        <v>737</v>
      </c>
      <c r="AB6" s="1">
        <f>QUARTILE(Q6:Q436,1)</f>
        <v>759.5</v>
      </c>
      <c r="AC6" s="1">
        <f>QUARTILE(U6:U436,1)</f>
        <v>820.15000000000009</v>
      </c>
      <c r="AH6" s="29" t="s">
        <v>28</v>
      </c>
      <c r="AI6" s="29">
        <f>QUARTILE(O6:O436,1)</f>
        <v>11.5</v>
      </c>
      <c r="AJ6" s="29">
        <f>QUARTILE(S6:S436,1)</f>
        <v>18.575000000000003</v>
      </c>
      <c r="AK6" s="29">
        <f>QUARTILE(W6:W436,1)</f>
        <v>10.84</v>
      </c>
      <c r="AN6" s="29"/>
      <c r="AT6" s="57" t="s">
        <v>62</v>
      </c>
      <c r="AU6" s="68">
        <v>1</v>
      </c>
      <c r="AV6" s="58"/>
      <c r="DC6" s="54" t="s">
        <v>61</v>
      </c>
      <c r="DD6" s="55">
        <v>2</v>
      </c>
      <c r="DE6" s="56"/>
      <c r="DF6" s="45"/>
    </row>
    <row r="7" spans="1:110" ht="12.75" thickBot="1" x14ac:dyDescent="0.25">
      <c r="A7" s="92">
        <v>42213</v>
      </c>
      <c r="B7" s="93" t="s">
        <v>7</v>
      </c>
      <c r="C7" s="93" t="s">
        <v>8</v>
      </c>
      <c r="D7" s="93">
        <v>973.4</v>
      </c>
      <c r="E7" s="93">
        <v>6.5</v>
      </c>
      <c r="F7" s="93">
        <v>22.58</v>
      </c>
      <c r="G7" s="93">
        <v>3.04</v>
      </c>
      <c r="H7" s="67">
        <f t="shared" ref="H7:H70" si="7">IF(A7="","",VLOOKUP(B7,$AT$5:$AU$19,2,FALSE))</f>
        <v>1</v>
      </c>
      <c r="I7" s="67">
        <f t="shared" ref="I7:I70" si="8">IF(A7="","",MONTH(A7))</f>
        <v>7</v>
      </c>
      <c r="J7" s="67">
        <f t="shared" ref="J7:J70" si="9">IF(A7="","",YEAR(A7))</f>
        <v>2015</v>
      </c>
      <c r="K7" s="2" t="str">
        <f t="shared" si="1"/>
        <v>Summer</v>
      </c>
      <c r="L7" s="2"/>
      <c r="M7" s="3" t="str">
        <f t="shared" ref="M7:M70" si="10">IF($K7="Spring",IF(LEFT($D7,1)="&lt;",VALUE(MID($D7,2,4)),IF(LEFT($D7,1)="&gt;",VALUE(MID($D7,2,4)),$D7)),"")</f>
        <v/>
      </c>
      <c r="N7" s="3" t="str">
        <f t="shared" ref="N7:N13" si="11">IF($K7="Spring",IF(LEFT(E7,1)="&lt;",VALUE(MID(E7,2,4)),IF(LEFT(E7,1)="&gt;",VALUE(MID(E7,2,4)),E7)),"")</f>
        <v/>
      </c>
      <c r="O7" s="3" t="str">
        <f t="shared" ref="O7:O70" si="12">IF($K7="Spring",IF(LEFT(F7,1)="&lt;",VALUE(MID(F7,2,4)),IF(LEFT(F7,1)="&gt;",VALUE(MID(F7,2,4)),F7)),"")</f>
        <v/>
      </c>
      <c r="P7" s="3" t="str">
        <f t="shared" ref="P7:P70" si="13">IF($K7="Spring",IF(LEFT(G7,1)="&lt;",VALUE(MID(G7,2,4)),IF(LEFT(G7,1)="&gt;",VALUE(MID(G7,2,4)),G7)),"")</f>
        <v/>
      </c>
      <c r="Q7" s="20">
        <f t="shared" ref="Q7:Q70" si="14">IF($K7="Summer",IF(LEFT(D7,1)="&lt;",VALUE(MID(D7,2,4)),IF(LEFT(D7,1)="&gt;",VALUE(MID(D7,2,4)),D7)),"")</f>
        <v>973.4</v>
      </c>
      <c r="R7" s="20">
        <f t="shared" ref="R7:R70" si="15">IF($K7="Summer",IF(LEFT(E7,1)="&lt;",VALUE(MID(E7,2,4)),IF(LEFT(E7,1)="&gt;",VALUE(MID(E7,2,4)),E7)),"")</f>
        <v>6.5</v>
      </c>
      <c r="S7" s="20">
        <f t="shared" ref="S7:S70" si="16">IF($K7="Summer",IF(LEFT(F7,1)="&lt;",VALUE(MID(F7,2,4)),IF(LEFT(F7,1)="&gt;",VALUE(MID(F7,2,4)),F7)),"")</f>
        <v>22.58</v>
      </c>
      <c r="T7" s="20">
        <f t="shared" ref="T7:T13" si="17">IF($K7="Summer",IF(LEFT(G7,1)="&lt;",VALUE(MID(G7,2,4)),IF(LEFT(G7,1)="&gt;",VALUE(MID(G7,2,4)),G7)),"")</f>
        <v>3.04</v>
      </c>
      <c r="U7" s="6" t="str">
        <f t="shared" ref="U7:U70" si="18">IF($K7="Fall",IF(LEFT(D7,1)="&lt;",VALUE(MID(D7,2,4)),IF(LEFT(D7,1)="&gt;",VALUE(MID(D7,2,4)),D7)),"")</f>
        <v/>
      </c>
      <c r="V7" s="6" t="str">
        <f t="shared" ref="V7:V70" si="19">IF($K7="Fall",IF(LEFT(E7,1)="&lt;",VALUE(MID(E7,2,4)),IF(LEFT(E7,1)="&gt;",VALUE(MID(E7,2,4)),E7)),"")</f>
        <v/>
      </c>
      <c r="W7" s="6" t="str">
        <f t="shared" ref="W7:W70" si="20">IF($K7="Fall",IF(LEFT(F7,1)="&lt;",VALUE(MID(F7,2,4)),IF(LEFT(F7,1)="&gt;",VALUE(MID(F7,2,4)),F7)),"")</f>
        <v/>
      </c>
      <c r="X7" s="6" t="str">
        <f t="shared" ref="X7:X13" si="21">IF($K7="Fall",IF(LEFT(G7,1)="&lt;",VALUE(MID(G7,2,4)),IF(LEFT(G7,1)="&gt;",VALUE(MID(G7,2,4)),G7)),"")</f>
        <v/>
      </c>
      <c r="Z7" s="1" t="s">
        <v>29</v>
      </c>
      <c r="AA7" s="1">
        <f>MIN(M6:M436)</f>
        <v>470</v>
      </c>
      <c r="AB7" s="1">
        <f>MIN(Q6:Q436)</f>
        <v>308</v>
      </c>
      <c r="AC7" s="1">
        <f>MIN(U6:U436)</f>
        <v>245</v>
      </c>
      <c r="AH7" s="29" t="s">
        <v>29</v>
      </c>
      <c r="AI7" s="29">
        <f>MIN(O6:O436)</f>
        <v>6</v>
      </c>
      <c r="AJ7" s="29">
        <f>MIN(S6:S436)</f>
        <v>14.32</v>
      </c>
      <c r="AK7" s="29">
        <f>MIN(W6:W436)</f>
        <v>3.4</v>
      </c>
      <c r="AN7" s="29"/>
      <c r="AT7" s="59" t="s">
        <v>7</v>
      </c>
      <c r="AU7" s="68">
        <v>1</v>
      </c>
      <c r="AV7" s="58"/>
      <c r="DC7" s="57" t="s">
        <v>62</v>
      </c>
      <c r="DD7" s="45">
        <v>1</v>
      </c>
      <c r="DE7" s="58"/>
      <c r="DF7" s="45"/>
    </row>
    <row r="8" spans="1:110" ht="12.75" thickBot="1" x14ac:dyDescent="0.25">
      <c r="A8" s="92">
        <v>42131</v>
      </c>
      <c r="B8" s="93" t="s">
        <v>7</v>
      </c>
      <c r="C8" s="93" t="s">
        <v>8</v>
      </c>
      <c r="D8" s="93">
        <v>1241</v>
      </c>
      <c r="E8" s="93">
        <v>13.27</v>
      </c>
      <c r="F8" s="93">
        <v>21.6</v>
      </c>
      <c r="G8" s="93">
        <v>34.270000000000003</v>
      </c>
      <c r="H8" s="67">
        <f t="shared" si="7"/>
        <v>1</v>
      </c>
      <c r="I8" s="67">
        <f t="shared" si="8"/>
        <v>5</v>
      </c>
      <c r="J8" s="67">
        <f t="shared" si="9"/>
        <v>2015</v>
      </c>
      <c r="K8" s="2" t="str">
        <f t="shared" si="1"/>
        <v>Spring</v>
      </c>
      <c r="L8" s="2"/>
      <c r="M8" s="3">
        <f t="shared" si="10"/>
        <v>1241</v>
      </c>
      <c r="N8" s="3">
        <f t="shared" si="11"/>
        <v>13.27</v>
      </c>
      <c r="O8" s="3">
        <f t="shared" si="12"/>
        <v>21.6</v>
      </c>
      <c r="P8" s="3">
        <f t="shared" si="13"/>
        <v>34.270000000000003</v>
      </c>
      <c r="Q8" s="20" t="str">
        <f t="shared" si="14"/>
        <v/>
      </c>
      <c r="R8" s="20" t="str">
        <f t="shared" si="15"/>
        <v/>
      </c>
      <c r="S8" s="20" t="str">
        <f t="shared" si="16"/>
        <v/>
      </c>
      <c r="T8" s="20" t="str">
        <f t="shared" si="17"/>
        <v/>
      </c>
      <c r="U8" s="6" t="str">
        <f t="shared" si="18"/>
        <v/>
      </c>
      <c r="V8" s="6" t="str">
        <f t="shared" si="19"/>
        <v/>
      </c>
      <c r="W8" s="6" t="str">
        <f t="shared" si="20"/>
        <v/>
      </c>
      <c r="X8" s="6" t="str">
        <f t="shared" si="21"/>
        <v/>
      </c>
      <c r="Z8" s="1" t="s">
        <v>25</v>
      </c>
      <c r="AA8" s="1">
        <f>MEDIAN(M6:M436)</f>
        <v>855</v>
      </c>
      <c r="AB8" s="1">
        <f>MEDIAN(Q6:Q436)</f>
        <v>854.5</v>
      </c>
      <c r="AC8" s="1">
        <f>MEDIAN(U6:U436)</f>
        <v>944.5</v>
      </c>
      <c r="AH8" s="29" t="s">
        <v>25</v>
      </c>
      <c r="AI8" s="29">
        <f>MEDIAN(O6:O436)</f>
        <v>14.4</v>
      </c>
      <c r="AJ8" s="29">
        <f>MEDIAN(S6:S436)</f>
        <v>20.7</v>
      </c>
      <c r="AK8" s="29">
        <f>MEDIAN(W6:W436)</f>
        <v>12.95</v>
      </c>
      <c r="AN8" s="29"/>
      <c r="AT8" s="59" t="s">
        <v>9</v>
      </c>
      <c r="AU8" s="68">
        <v>1</v>
      </c>
      <c r="AV8" s="58"/>
      <c r="DC8" s="59" t="s">
        <v>7</v>
      </c>
      <c r="DD8" s="45">
        <v>1</v>
      </c>
      <c r="DE8" s="58"/>
      <c r="DF8" s="45"/>
    </row>
    <row r="9" spans="1:110" ht="12.75" thickBot="1" x14ac:dyDescent="0.25">
      <c r="A9" s="82">
        <v>41902</v>
      </c>
      <c r="B9" s="81" t="s">
        <v>7</v>
      </c>
      <c r="C9" s="81" t="s">
        <v>8</v>
      </c>
      <c r="D9" s="81">
        <v>988</v>
      </c>
      <c r="E9" s="81">
        <v>9.01</v>
      </c>
      <c r="F9" s="81">
        <v>15.2</v>
      </c>
      <c r="G9" s="81">
        <v>6.88</v>
      </c>
      <c r="H9" s="67">
        <f t="shared" si="7"/>
        <v>1</v>
      </c>
      <c r="I9" s="67">
        <f t="shared" si="8"/>
        <v>9</v>
      </c>
      <c r="J9" s="67">
        <f t="shared" si="9"/>
        <v>2014</v>
      </c>
      <c r="K9" s="2" t="str">
        <f t="shared" si="1"/>
        <v>Fall</v>
      </c>
      <c r="L9" s="2"/>
      <c r="M9" s="3" t="str">
        <f t="shared" si="10"/>
        <v/>
      </c>
      <c r="N9" s="3" t="str">
        <f t="shared" si="11"/>
        <v/>
      </c>
      <c r="O9" s="3" t="str">
        <f t="shared" si="12"/>
        <v/>
      </c>
      <c r="P9" s="3" t="str">
        <f t="shared" si="13"/>
        <v/>
      </c>
      <c r="Q9" s="20" t="str">
        <f t="shared" si="14"/>
        <v/>
      </c>
      <c r="R9" s="20" t="str">
        <f t="shared" si="15"/>
        <v/>
      </c>
      <c r="S9" s="20" t="str">
        <f t="shared" si="16"/>
        <v/>
      </c>
      <c r="T9" s="20" t="str">
        <f t="shared" si="17"/>
        <v/>
      </c>
      <c r="U9" s="6">
        <f t="shared" si="18"/>
        <v>988</v>
      </c>
      <c r="V9" s="6">
        <f t="shared" si="19"/>
        <v>9.01</v>
      </c>
      <c r="W9" s="6">
        <f t="shared" si="20"/>
        <v>15.2</v>
      </c>
      <c r="X9" s="6">
        <f t="shared" si="21"/>
        <v>6.88</v>
      </c>
      <c r="Z9" s="1" t="s">
        <v>26</v>
      </c>
      <c r="AA9" s="1">
        <f>MAX(M6:M436)</f>
        <v>1476</v>
      </c>
      <c r="AB9" s="1">
        <f>MAX(Q6:Q436)</f>
        <v>1870</v>
      </c>
      <c r="AC9" s="1">
        <f>MAX(U6:U436)</f>
        <v>1903</v>
      </c>
      <c r="AH9" s="29" t="s">
        <v>26</v>
      </c>
      <c r="AI9" s="29">
        <f>MAX(O6:O436)</f>
        <v>24.7</v>
      </c>
      <c r="AJ9" s="29">
        <f>MAX(S6:S436)</f>
        <v>28.9</v>
      </c>
      <c r="AK9" s="29">
        <f>MAX(W6:W436)</f>
        <v>22.2</v>
      </c>
      <c r="AN9" s="29"/>
      <c r="AT9" s="59" t="s">
        <v>1</v>
      </c>
      <c r="AU9" s="68">
        <v>1</v>
      </c>
      <c r="AV9" s="58"/>
      <c r="DC9" s="59" t="s">
        <v>9</v>
      </c>
      <c r="DD9" s="45">
        <v>1</v>
      </c>
      <c r="DE9" s="58"/>
      <c r="DF9" s="45"/>
    </row>
    <row r="10" spans="1:110" ht="12.75" thickBot="1" x14ac:dyDescent="0.25">
      <c r="A10" s="82">
        <v>41852</v>
      </c>
      <c r="B10" s="81" t="s">
        <v>7</v>
      </c>
      <c r="C10" s="81" t="s">
        <v>8</v>
      </c>
      <c r="D10" s="81">
        <v>927</v>
      </c>
      <c r="E10" s="81">
        <v>7.69</v>
      </c>
      <c r="F10" s="81">
        <v>19</v>
      </c>
      <c r="G10" s="81">
        <v>3.01</v>
      </c>
      <c r="H10" s="67">
        <f t="shared" si="7"/>
        <v>1</v>
      </c>
      <c r="I10" s="67">
        <f t="shared" si="8"/>
        <v>8</v>
      </c>
      <c r="J10" s="67">
        <f t="shared" si="9"/>
        <v>2014</v>
      </c>
      <c r="K10" s="2" t="str">
        <f t="shared" si="1"/>
        <v>Summer</v>
      </c>
      <c r="L10" s="2"/>
      <c r="M10" s="3" t="str">
        <f t="shared" si="10"/>
        <v/>
      </c>
      <c r="N10" s="3" t="str">
        <f t="shared" si="11"/>
        <v/>
      </c>
      <c r="O10" s="3" t="str">
        <f t="shared" si="12"/>
        <v/>
      </c>
      <c r="P10" s="3" t="str">
        <f t="shared" si="13"/>
        <v/>
      </c>
      <c r="Q10" s="20">
        <f t="shared" si="14"/>
        <v>927</v>
      </c>
      <c r="R10" s="20">
        <f t="shared" si="15"/>
        <v>7.69</v>
      </c>
      <c r="S10" s="20">
        <f t="shared" si="16"/>
        <v>19</v>
      </c>
      <c r="T10" s="20">
        <f t="shared" si="17"/>
        <v>3.01</v>
      </c>
      <c r="U10" s="6" t="str">
        <f t="shared" si="18"/>
        <v/>
      </c>
      <c r="V10" s="6" t="str">
        <f t="shared" si="19"/>
        <v/>
      </c>
      <c r="W10" s="6" t="str">
        <f t="shared" si="20"/>
        <v/>
      </c>
      <c r="X10" s="6" t="str">
        <f t="shared" si="21"/>
        <v/>
      </c>
      <c r="Z10" s="1" t="s">
        <v>27</v>
      </c>
      <c r="AA10" s="1">
        <f>QUARTILE(M6:M436,3)</f>
        <v>1037</v>
      </c>
      <c r="AB10" s="1">
        <f>QUARTILE(Q6:Q436,3)</f>
        <v>947</v>
      </c>
      <c r="AC10" s="1">
        <f>QUARTILE(U6:U436,3)</f>
        <v>1047.25</v>
      </c>
      <c r="AH10" s="29" t="s">
        <v>27</v>
      </c>
      <c r="AI10" s="29">
        <f>QUARTILE(O6:O436,3)</f>
        <v>17.625</v>
      </c>
      <c r="AJ10" s="29">
        <f>QUARTILE(S6:S436,3)</f>
        <v>22.585000000000001</v>
      </c>
      <c r="AK10" s="29">
        <f>QUARTILE(W6:W436,3)</f>
        <v>15.2</v>
      </c>
      <c r="AN10" s="29"/>
      <c r="AT10" s="59" t="s">
        <v>2</v>
      </c>
      <c r="AU10" s="68">
        <v>2</v>
      </c>
      <c r="AV10" s="58"/>
      <c r="DC10" s="59" t="s">
        <v>1</v>
      </c>
      <c r="DD10" s="45">
        <v>1</v>
      </c>
      <c r="DE10" s="58"/>
      <c r="DF10" s="45"/>
    </row>
    <row r="11" spans="1:110" ht="12.75" thickBot="1" x14ac:dyDescent="0.25">
      <c r="A11" s="82">
        <v>41762</v>
      </c>
      <c r="B11" s="81" t="s">
        <v>7</v>
      </c>
      <c r="C11" s="81" t="s">
        <v>8</v>
      </c>
      <c r="D11" s="81">
        <v>1029</v>
      </c>
      <c r="E11" s="81">
        <v>16.82</v>
      </c>
      <c r="F11" s="81">
        <v>9.6999999999999993</v>
      </c>
      <c r="G11" s="81">
        <v>52.5</v>
      </c>
      <c r="H11" s="67">
        <f t="shared" si="7"/>
        <v>1</v>
      </c>
      <c r="I11" s="67">
        <f t="shared" si="8"/>
        <v>5</v>
      </c>
      <c r="J11" s="67">
        <f t="shared" si="9"/>
        <v>2014</v>
      </c>
      <c r="K11" s="2" t="str">
        <f t="shared" si="1"/>
        <v>Spring</v>
      </c>
      <c r="L11" s="2"/>
      <c r="M11" s="3">
        <f t="shared" si="10"/>
        <v>1029</v>
      </c>
      <c r="N11" s="3">
        <f t="shared" si="11"/>
        <v>16.82</v>
      </c>
      <c r="O11" s="3">
        <f t="shared" si="12"/>
        <v>9.6999999999999993</v>
      </c>
      <c r="P11" s="3">
        <f t="shared" si="13"/>
        <v>52.5</v>
      </c>
      <c r="Q11" s="20" t="str">
        <f t="shared" si="14"/>
        <v/>
      </c>
      <c r="R11" s="20" t="str">
        <f t="shared" si="15"/>
        <v/>
      </c>
      <c r="S11" s="20" t="str">
        <f t="shared" si="16"/>
        <v/>
      </c>
      <c r="T11" s="20" t="str">
        <f t="shared" si="17"/>
        <v/>
      </c>
      <c r="U11" s="6" t="str">
        <f t="shared" si="18"/>
        <v/>
      </c>
      <c r="V11" s="6" t="str">
        <f t="shared" si="19"/>
        <v/>
      </c>
      <c r="W11" s="6" t="str">
        <f t="shared" si="20"/>
        <v/>
      </c>
      <c r="X11" s="6" t="str">
        <f t="shared" si="21"/>
        <v/>
      </c>
      <c r="Z11" s="1" t="s">
        <v>43</v>
      </c>
      <c r="AA11" s="8">
        <f>COUNT(M6:M436)</f>
        <v>125</v>
      </c>
      <c r="AB11" s="8">
        <f>COUNT(Q6:Q436)</f>
        <v>112</v>
      </c>
      <c r="AC11" s="8">
        <f>COUNT(U6:U400)</f>
        <v>107</v>
      </c>
      <c r="AD11" s="8"/>
      <c r="AE11" s="8"/>
      <c r="AF11" s="8"/>
      <c r="AG11" s="8"/>
      <c r="AH11" s="29" t="s">
        <v>43</v>
      </c>
      <c r="AI11" s="8">
        <f>COUNT(O6:O436)</f>
        <v>124</v>
      </c>
      <c r="AJ11" s="8">
        <f>COUNT(S6:S436)</f>
        <v>116</v>
      </c>
      <c r="AK11" s="8">
        <f>COUNT(W6:W436)</f>
        <v>132</v>
      </c>
      <c r="AL11" s="8"/>
      <c r="AM11" s="8"/>
      <c r="AN11" s="8"/>
      <c r="AT11" s="59" t="s">
        <v>10</v>
      </c>
      <c r="AU11" s="68">
        <v>2</v>
      </c>
      <c r="AV11" s="58"/>
      <c r="DC11" s="59" t="s">
        <v>2</v>
      </c>
      <c r="DD11" s="45">
        <v>2</v>
      </c>
      <c r="DE11" s="58"/>
      <c r="DF11" s="45"/>
    </row>
    <row r="12" spans="1:110" ht="12.75" thickBot="1" x14ac:dyDescent="0.25">
      <c r="A12" s="82">
        <v>41552</v>
      </c>
      <c r="B12" s="81" t="s">
        <v>7</v>
      </c>
      <c r="C12" s="81" t="s">
        <v>8</v>
      </c>
      <c r="D12" s="81">
        <v>1095</v>
      </c>
      <c r="E12" s="81">
        <v>5.44</v>
      </c>
      <c r="F12" s="81">
        <v>14.9</v>
      </c>
      <c r="G12" s="81">
        <v>1.7</v>
      </c>
      <c r="H12" s="67">
        <f t="shared" si="7"/>
        <v>1</v>
      </c>
      <c r="I12" s="67">
        <f t="shared" si="8"/>
        <v>10</v>
      </c>
      <c r="J12" s="67">
        <f t="shared" si="9"/>
        <v>2013</v>
      </c>
      <c r="K12" s="2" t="str">
        <f t="shared" si="1"/>
        <v>Fall</v>
      </c>
      <c r="L12" s="2"/>
      <c r="M12" s="3" t="str">
        <f t="shared" si="10"/>
        <v/>
      </c>
      <c r="N12" s="3" t="str">
        <f t="shared" si="11"/>
        <v/>
      </c>
      <c r="O12" s="3" t="str">
        <f t="shared" si="12"/>
        <v/>
      </c>
      <c r="P12" s="3" t="str">
        <f t="shared" si="13"/>
        <v/>
      </c>
      <c r="Q12" s="20" t="str">
        <f t="shared" si="14"/>
        <v/>
      </c>
      <c r="R12" s="20" t="str">
        <f t="shared" si="15"/>
        <v/>
      </c>
      <c r="S12" s="20" t="str">
        <f t="shared" si="16"/>
        <v/>
      </c>
      <c r="T12" s="20" t="str">
        <f t="shared" si="17"/>
        <v/>
      </c>
      <c r="U12" s="6">
        <f t="shared" si="18"/>
        <v>1095</v>
      </c>
      <c r="V12" s="6">
        <f t="shared" si="19"/>
        <v>5.44</v>
      </c>
      <c r="W12" s="6">
        <f t="shared" si="20"/>
        <v>14.9</v>
      </c>
      <c r="X12" s="6">
        <f t="shared" si="21"/>
        <v>1.7</v>
      </c>
      <c r="AN12" s="29"/>
      <c r="AT12" s="57" t="s">
        <v>13</v>
      </c>
      <c r="AU12" s="68">
        <v>1</v>
      </c>
      <c r="AV12" s="58"/>
      <c r="DC12" s="59" t="s">
        <v>10</v>
      </c>
      <c r="DD12" s="45">
        <v>2</v>
      </c>
      <c r="DE12" s="58"/>
      <c r="DF12" s="45"/>
    </row>
    <row r="13" spans="1:110" ht="12.75" thickBot="1" x14ac:dyDescent="0.25">
      <c r="A13" s="82">
        <v>41480</v>
      </c>
      <c r="B13" s="81" t="s">
        <v>7</v>
      </c>
      <c r="C13" s="81" t="s">
        <v>8</v>
      </c>
      <c r="D13" s="81">
        <v>874</v>
      </c>
      <c r="E13" s="81">
        <v>9.33</v>
      </c>
      <c r="F13" s="81">
        <v>19.2</v>
      </c>
      <c r="G13" s="81">
        <v>10</v>
      </c>
      <c r="H13" s="67">
        <f t="shared" si="7"/>
        <v>1</v>
      </c>
      <c r="I13" s="67">
        <f t="shared" si="8"/>
        <v>7</v>
      </c>
      <c r="J13" s="67">
        <f t="shared" si="9"/>
        <v>2013</v>
      </c>
      <c r="K13" s="2" t="str">
        <f t="shared" si="1"/>
        <v>Summer</v>
      </c>
      <c r="L13" s="2"/>
      <c r="M13" s="3" t="str">
        <f t="shared" si="10"/>
        <v/>
      </c>
      <c r="N13" s="3" t="str">
        <f t="shared" si="11"/>
        <v/>
      </c>
      <c r="O13" s="3" t="str">
        <f t="shared" si="12"/>
        <v/>
      </c>
      <c r="P13" s="3" t="str">
        <f t="shared" si="13"/>
        <v/>
      </c>
      <c r="Q13" s="20">
        <f t="shared" si="14"/>
        <v>874</v>
      </c>
      <c r="R13" s="20">
        <f t="shared" si="15"/>
        <v>9.33</v>
      </c>
      <c r="S13" s="20">
        <f t="shared" si="16"/>
        <v>19.2</v>
      </c>
      <c r="T13" s="20">
        <f t="shared" si="17"/>
        <v>10</v>
      </c>
      <c r="U13" s="6" t="str">
        <f t="shared" si="18"/>
        <v/>
      </c>
      <c r="V13" s="6" t="str">
        <f t="shared" si="19"/>
        <v/>
      </c>
      <c r="W13" s="6" t="str">
        <f t="shared" si="20"/>
        <v/>
      </c>
      <c r="X13" s="6" t="str">
        <f t="shared" si="21"/>
        <v/>
      </c>
      <c r="Z13" s="1" t="s">
        <v>28</v>
      </c>
      <c r="AD13" s="1">
        <f>QUARTILE(N6:N436,1)</f>
        <v>9.0150000000000006</v>
      </c>
      <c r="AE13" s="1">
        <f>QUARTILE(R6:R436,1)</f>
        <v>5.5674999999999999</v>
      </c>
      <c r="AF13" s="1">
        <f>QUARTILE(V6:V436,1)</f>
        <v>5.665</v>
      </c>
      <c r="AH13" s="29" t="s">
        <v>28</v>
      </c>
      <c r="AL13" s="29">
        <f>QUARTILE(P6:P436,1)</f>
        <v>4.4749999999999996</v>
      </c>
      <c r="AM13" s="29">
        <f>QUARTILE(T6:T436,1)</f>
        <v>0.48</v>
      </c>
      <c r="AN13" s="29">
        <f>QUARTILE(X6:X436,1)</f>
        <v>0.4</v>
      </c>
      <c r="AT13" s="57" t="s">
        <v>15</v>
      </c>
      <c r="AU13" s="68">
        <v>2</v>
      </c>
      <c r="AV13" s="58"/>
      <c r="DC13" s="57" t="s">
        <v>13</v>
      </c>
      <c r="DD13" s="45">
        <v>1</v>
      </c>
      <c r="DE13" s="58"/>
      <c r="DF13" s="45"/>
    </row>
    <row r="14" spans="1:110" ht="12.75" thickBot="1" x14ac:dyDescent="0.25">
      <c r="A14" s="82">
        <v>41391</v>
      </c>
      <c r="B14" s="81" t="s">
        <v>7</v>
      </c>
      <c r="C14" s="81" t="s">
        <v>8</v>
      </c>
      <c r="D14" s="81">
        <v>1251</v>
      </c>
      <c r="E14" s="81">
        <v>11.06</v>
      </c>
      <c r="F14" s="81">
        <v>10.199999999999999</v>
      </c>
      <c r="G14" s="81">
        <v>15.6</v>
      </c>
      <c r="H14" s="67">
        <f t="shared" si="7"/>
        <v>1</v>
      </c>
      <c r="I14" s="67">
        <f t="shared" si="8"/>
        <v>4</v>
      </c>
      <c r="J14" s="67">
        <f t="shared" si="9"/>
        <v>2013</v>
      </c>
      <c r="K14" s="2" t="str">
        <f t="shared" si="1"/>
        <v>Spring</v>
      </c>
      <c r="L14" s="2"/>
      <c r="M14" s="3">
        <f t="shared" si="10"/>
        <v>1251</v>
      </c>
      <c r="N14" s="3">
        <f>IF($K14="Spring",IF(LEFT(E14,1)="&lt;",VALUE(MID(E14,2,4)),IF(LEFT(E14,1)="&gt;",VALUE(MID(E14,2,4)),E14)),"")</f>
        <v>11.06</v>
      </c>
      <c r="O14" s="3">
        <f t="shared" si="12"/>
        <v>10.199999999999999</v>
      </c>
      <c r="P14" s="3">
        <f t="shared" si="13"/>
        <v>15.6</v>
      </c>
      <c r="Q14" s="20" t="str">
        <f t="shared" si="14"/>
        <v/>
      </c>
      <c r="R14" s="20" t="str">
        <f t="shared" si="15"/>
        <v/>
      </c>
      <c r="S14" s="20" t="str">
        <f t="shared" si="16"/>
        <v/>
      </c>
      <c r="T14" s="20" t="str">
        <f>IF($K14="Summer",IF(LEFT(G14,1)="&lt;",VALUE(MID(G14,2,4)),IF(LEFT(G14,1)="&gt;",VALUE(MID(G14,2,4)),G14)),"")</f>
        <v/>
      </c>
      <c r="U14" s="6" t="str">
        <f t="shared" si="18"/>
        <v/>
      </c>
      <c r="V14" s="6" t="str">
        <f t="shared" si="19"/>
        <v/>
      </c>
      <c r="W14" s="6" t="str">
        <f t="shared" si="20"/>
        <v/>
      </c>
      <c r="X14" s="6" t="str">
        <f>IF($K14="Fall",IF(LEFT(G14,1)="&lt;",VALUE(MID(G14,2,4)),IF(LEFT(G14,1)="&gt;",VALUE(MID(G14,2,4)),G14)),"")</f>
        <v/>
      </c>
      <c r="Z14" s="1" t="s">
        <v>29</v>
      </c>
      <c r="AD14" s="1">
        <f>MIN(N6:N436)</f>
        <v>1.06</v>
      </c>
      <c r="AE14" s="1">
        <f>MIN(R6:R436)</f>
        <v>0.69</v>
      </c>
      <c r="AF14" s="1">
        <f>MIN(V6:V436)</f>
        <v>1.016</v>
      </c>
      <c r="AH14" s="29" t="s">
        <v>29</v>
      </c>
      <c r="AL14" s="29">
        <f>MIN(P6:P436)</f>
        <v>0</v>
      </c>
      <c r="AM14" s="29">
        <f>MIN(T6:T436)</f>
        <v>0</v>
      </c>
      <c r="AN14" s="29">
        <f>MIN(X6:X436)</f>
        <v>0</v>
      </c>
      <c r="AT14" s="57" t="s">
        <v>18</v>
      </c>
      <c r="AU14" s="68">
        <v>1</v>
      </c>
      <c r="AV14" s="58"/>
      <c r="DC14" s="57" t="s">
        <v>15</v>
      </c>
      <c r="DD14" s="45">
        <v>2</v>
      </c>
      <c r="DE14" s="58"/>
      <c r="DF14" s="45"/>
    </row>
    <row r="15" spans="1:110" ht="12.75" thickBot="1" x14ac:dyDescent="0.25">
      <c r="A15" s="82">
        <v>41188</v>
      </c>
      <c r="B15" s="81" t="s">
        <v>7</v>
      </c>
      <c r="C15" s="81" t="s">
        <v>8</v>
      </c>
      <c r="D15" s="81">
        <v>1496</v>
      </c>
      <c r="E15" s="81" t="s">
        <v>77</v>
      </c>
      <c r="F15" s="81">
        <v>7.6</v>
      </c>
      <c r="G15" s="81" t="s">
        <v>3</v>
      </c>
      <c r="H15" s="67">
        <f t="shared" si="7"/>
        <v>1</v>
      </c>
      <c r="I15" s="99">
        <f t="shared" si="8"/>
        <v>10</v>
      </c>
      <c r="J15" s="99">
        <f t="shared" si="9"/>
        <v>2012</v>
      </c>
      <c r="K15" s="2" t="str">
        <f t="shared" si="1"/>
        <v>Fall</v>
      </c>
      <c r="L15" s="2"/>
      <c r="M15" s="3" t="str">
        <f t="shared" si="10"/>
        <v/>
      </c>
      <c r="N15" s="3" t="str">
        <f t="shared" ref="N15:N78" si="22">IF($K15="Spring",IF(LEFT(E15,1)="&lt;",VALUE(MID(E15,2,4)),IF(LEFT(E15,1)="&gt;",VALUE(MID(E15,2,4)),E15)),"")</f>
        <v/>
      </c>
      <c r="O15" s="3" t="str">
        <f t="shared" si="12"/>
        <v/>
      </c>
      <c r="P15" s="3" t="str">
        <f t="shared" si="13"/>
        <v/>
      </c>
      <c r="Q15" s="20" t="str">
        <f t="shared" si="14"/>
        <v/>
      </c>
      <c r="R15" s="20" t="str">
        <f t="shared" si="15"/>
        <v/>
      </c>
      <c r="S15" s="20" t="str">
        <f t="shared" si="16"/>
        <v/>
      </c>
      <c r="T15" s="20" t="str">
        <f t="shared" ref="T15:T78" si="23">IF($K15="Summer",IF(LEFT(G15,1)="&lt;",VALUE(MID(G15,2,4)),IF(LEFT(G15,1)="&gt;",VALUE(MID(G15,2,4)),G15)),"")</f>
        <v/>
      </c>
      <c r="U15" s="6">
        <f t="shared" si="18"/>
        <v>1496</v>
      </c>
      <c r="V15" s="6" t="str">
        <f t="shared" si="19"/>
        <v>AD</v>
      </c>
      <c r="W15" s="6">
        <f t="shared" si="20"/>
        <v>7.6</v>
      </c>
      <c r="X15" s="6" t="str">
        <f t="shared" ref="X15:X78" si="24">IF($K15="Fall",IF(LEFT(G15,1)="&lt;",VALUE(MID(G15,2,4)),IF(LEFT(G15,1)="&gt;",VALUE(MID(G15,2,4)),G15)),"")</f>
        <v>ns</v>
      </c>
      <c r="Y15" s="12"/>
      <c r="Z15" s="1" t="s">
        <v>25</v>
      </c>
      <c r="AD15" s="1">
        <f>MEDIAN(N6:N436)</f>
        <v>11.065000000000001</v>
      </c>
      <c r="AE15" s="1">
        <f>MEDIAN(R6:R436)</f>
        <v>7.5250000000000004</v>
      </c>
      <c r="AF15" s="1">
        <f>MEDIAN(V6:V436)</f>
        <v>8.1550000000000011</v>
      </c>
      <c r="AG15" s="12"/>
      <c r="AH15" s="29" t="s">
        <v>25</v>
      </c>
      <c r="AL15" s="29">
        <f>MEDIAN(P6:P436)</f>
        <v>10</v>
      </c>
      <c r="AM15" s="29">
        <f>MEDIAN(T6:T436)</f>
        <v>1.8</v>
      </c>
      <c r="AN15" s="29">
        <f>MEDIAN(X6:X436)</f>
        <v>1.2</v>
      </c>
      <c r="AT15" s="57" t="s">
        <v>20</v>
      </c>
      <c r="AU15" s="68">
        <v>2</v>
      </c>
      <c r="AV15" s="58"/>
      <c r="DC15" s="57" t="s">
        <v>18</v>
      </c>
      <c r="DD15" s="45">
        <v>1</v>
      </c>
      <c r="DE15" s="58"/>
      <c r="DF15" s="45"/>
    </row>
    <row r="16" spans="1:110" ht="12.75" thickBot="1" x14ac:dyDescent="0.25">
      <c r="A16" s="82">
        <v>41122</v>
      </c>
      <c r="B16" s="81" t="s">
        <v>7</v>
      </c>
      <c r="C16" s="81" t="s">
        <v>8</v>
      </c>
      <c r="D16" s="81">
        <v>771</v>
      </c>
      <c r="E16" s="81">
        <v>7.73</v>
      </c>
      <c r="F16" s="81">
        <v>22.4</v>
      </c>
      <c r="G16" s="81">
        <v>7.7</v>
      </c>
      <c r="H16" s="67">
        <f t="shared" si="7"/>
        <v>1</v>
      </c>
      <c r="I16" s="99">
        <f t="shared" si="8"/>
        <v>8</v>
      </c>
      <c r="J16" s="99">
        <f t="shared" si="9"/>
        <v>2012</v>
      </c>
      <c r="K16" s="2" t="str">
        <f t="shared" si="1"/>
        <v>Summer</v>
      </c>
      <c r="L16" s="2"/>
      <c r="M16" s="3" t="str">
        <f t="shared" si="10"/>
        <v/>
      </c>
      <c r="N16" s="3" t="str">
        <f t="shared" si="22"/>
        <v/>
      </c>
      <c r="O16" s="3" t="str">
        <f t="shared" si="12"/>
        <v/>
      </c>
      <c r="P16" s="3" t="str">
        <f t="shared" si="13"/>
        <v/>
      </c>
      <c r="Q16" s="20">
        <f t="shared" si="14"/>
        <v>771</v>
      </c>
      <c r="R16" s="20">
        <f t="shared" si="15"/>
        <v>7.73</v>
      </c>
      <c r="S16" s="20">
        <f t="shared" si="16"/>
        <v>22.4</v>
      </c>
      <c r="T16" s="20">
        <f t="shared" si="23"/>
        <v>7.7</v>
      </c>
      <c r="U16" s="6" t="str">
        <f t="shared" si="18"/>
        <v/>
      </c>
      <c r="V16" s="6" t="str">
        <f t="shared" si="19"/>
        <v/>
      </c>
      <c r="W16" s="6" t="str">
        <f t="shared" si="20"/>
        <v/>
      </c>
      <c r="X16" s="6" t="str">
        <f t="shared" si="24"/>
        <v/>
      </c>
      <c r="Y16" s="8"/>
      <c r="Z16" s="1" t="s">
        <v>26</v>
      </c>
      <c r="AA16" s="8"/>
      <c r="AB16" s="8"/>
      <c r="AC16" s="8"/>
      <c r="AD16" s="1">
        <f>MAX(N6:N436)</f>
        <v>18.23</v>
      </c>
      <c r="AE16" s="1">
        <f>MAX(R6:R436)</f>
        <v>17.54</v>
      </c>
      <c r="AF16" s="1">
        <f>MAX(V6:V436)</f>
        <v>18</v>
      </c>
      <c r="AG16" s="8"/>
      <c r="AH16" s="29" t="s">
        <v>26</v>
      </c>
      <c r="AI16" s="8"/>
      <c r="AJ16" s="8"/>
      <c r="AK16" s="8"/>
      <c r="AL16" s="29">
        <f>MAX(P6:P436)</f>
        <v>213.5</v>
      </c>
      <c r="AM16" s="29">
        <f>MAX(T6:T436)</f>
        <v>202</v>
      </c>
      <c r="AN16" s="29">
        <f>MAX(X6:X436)</f>
        <v>49</v>
      </c>
      <c r="AT16" s="57" t="s">
        <v>21</v>
      </c>
      <c r="AU16" s="68">
        <v>1</v>
      </c>
      <c r="AV16" s="58"/>
      <c r="DC16" s="57" t="s">
        <v>20</v>
      </c>
      <c r="DD16" s="45">
        <v>2</v>
      </c>
      <c r="DE16" s="58"/>
      <c r="DF16" s="45"/>
    </row>
    <row r="17" spans="1:110" ht="12.75" thickBot="1" x14ac:dyDescent="0.25">
      <c r="A17" s="82">
        <v>41033</v>
      </c>
      <c r="B17" s="81" t="s">
        <v>7</v>
      </c>
      <c r="C17" s="81" t="s">
        <v>8</v>
      </c>
      <c r="D17" s="81">
        <v>726</v>
      </c>
      <c r="E17" s="81">
        <v>7.83</v>
      </c>
      <c r="F17" s="81">
        <v>16.3</v>
      </c>
      <c r="G17" s="81" t="s">
        <v>3</v>
      </c>
      <c r="H17" s="67">
        <f t="shared" si="7"/>
        <v>1</v>
      </c>
      <c r="I17" s="99">
        <f t="shared" si="8"/>
        <v>5</v>
      </c>
      <c r="J17" s="99">
        <f t="shared" si="9"/>
        <v>2012</v>
      </c>
      <c r="K17" s="2" t="str">
        <f t="shared" si="1"/>
        <v>Spring</v>
      </c>
      <c r="L17" s="2"/>
      <c r="M17" s="3">
        <f t="shared" si="10"/>
        <v>726</v>
      </c>
      <c r="N17" s="3">
        <f t="shared" si="22"/>
        <v>7.83</v>
      </c>
      <c r="O17" s="3">
        <f t="shared" si="12"/>
        <v>16.3</v>
      </c>
      <c r="P17" s="3" t="str">
        <f t="shared" si="13"/>
        <v>ns</v>
      </c>
      <c r="Q17" s="20" t="str">
        <f t="shared" si="14"/>
        <v/>
      </c>
      <c r="R17" s="20" t="str">
        <f t="shared" si="15"/>
        <v/>
      </c>
      <c r="S17" s="20" t="str">
        <f t="shared" si="16"/>
        <v/>
      </c>
      <c r="T17" s="20" t="str">
        <f t="shared" si="23"/>
        <v/>
      </c>
      <c r="U17" s="6" t="str">
        <f t="shared" si="18"/>
        <v/>
      </c>
      <c r="V17" s="6" t="str">
        <f t="shared" si="19"/>
        <v/>
      </c>
      <c r="W17" s="6" t="str">
        <f t="shared" si="20"/>
        <v/>
      </c>
      <c r="X17" s="6" t="str">
        <f t="shared" si="24"/>
        <v/>
      </c>
      <c r="Y17" s="12"/>
      <c r="Z17" s="1" t="s">
        <v>27</v>
      </c>
      <c r="AA17" s="12"/>
      <c r="AB17" s="12"/>
      <c r="AC17" s="12"/>
      <c r="AD17" s="1">
        <f>QUARTILE(N6:N436,3)</f>
        <v>13.3025</v>
      </c>
      <c r="AE17" s="1">
        <f>QUARTILE(R6:R436,3)</f>
        <v>9.33</v>
      </c>
      <c r="AF17" s="1">
        <f>QUARTILE(V6:V436,3)</f>
        <v>9.8925000000000001</v>
      </c>
      <c r="AG17" s="12"/>
      <c r="AH17" s="29" t="s">
        <v>27</v>
      </c>
      <c r="AI17" s="31"/>
      <c r="AJ17" s="31"/>
      <c r="AK17" s="31"/>
      <c r="AL17" s="29">
        <f>QUARTILE(P6:P436,3)</f>
        <v>28.25</v>
      </c>
      <c r="AM17" s="29">
        <f>QUARTILE(T6:T436,3)</f>
        <v>8.3000000000000007</v>
      </c>
      <c r="AN17" s="29">
        <f>QUARTILE(X6:X436,3)</f>
        <v>4.2</v>
      </c>
      <c r="AT17" s="57" t="s">
        <v>23</v>
      </c>
      <c r="AU17" s="68">
        <v>2</v>
      </c>
      <c r="AV17" s="58"/>
      <c r="DC17" s="57" t="s">
        <v>21</v>
      </c>
      <c r="DD17" s="45">
        <v>1</v>
      </c>
      <c r="DE17" s="58"/>
      <c r="DF17" s="45"/>
    </row>
    <row r="18" spans="1:110" ht="12.75" thickBot="1" x14ac:dyDescent="0.25">
      <c r="A18" s="82">
        <v>40823</v>
      </c>
      <c r="B18" s="81" t="s">
        <v>7</v>
      </c>
      <c r="C18" s="81" t="s">
        <v>8</v>
      </c>
      <c r="D18" s="81">
        <v>981</v>
      </c>
      <c r="E18" s="81">
        <v>8.17</v>
      </c>
      <c r="F18" s="81">
        <v>16</v>
      </c>
      <c r="G18" s="81">
        <v>6.25</v>
      </c>
      <c r="H18" s="67">
        <f t="shared" si="7"/>
        <v>1</v>
      </c>
      <c r="I18" s="99">
        <f t="shared" si="8"/>
        <v>10</v>
      </c>
      <c r="J18" s="99">
        <f t="shared" si="9"/>
        <v>2011</v>
      </c>
      <c r="K18" s="2" t="str">
        <f t="shared" si="1"/>
        <v>Fall</v>
      </c>
      <c r="L18" s="2"/>
      <c r="M18" s="3" t="str">
        <f t="shared" si="10"/>
        <v/>
      </c>
      <c r="N18" s="3" t="str">
        <f t="shared" si="22"/>
        <v/>
      </c>
      <c r="O18" s="3" t="str">
        <f t="shared" si="12"/>
        <v/>
      </c>
      <c r="P18" s="3" t="str">
        <f t="shared" si="13"/>
        <v/>
      </c>
      <c r="Q18" s="20" t="str">
        <f t="shared" si="14"/>
        <v/>
      </c>
      <c r="R18" s="20" t="str">
        <f t="shared" si="15"/>
        <v/>
      </c>
      <c r="S18" s="20" t="str">
        <f t="shared" si="16"/>
        <v/>
      </c>
      <c r="T18" s="20" t="str">
        <f t="shared" si="23"/>
        <v/>
      </c>
      <c r="U18" s="6">
        <f t="shared" si="18"/>
        <v>981</v>
      </c>
      <c r="V18" s="6">
        <f t="shared" si="19"/>
        <v>8.17</v>
      </c>
      <c r="W18" s="6">
        <f t="shared" si="20"/>
        <v>16</v>
      </c>
      <c r="X18" s="6">
        <f t="shared" si="24"/>
        <v>6.25</v>
      </c>
      <c r="Y18" s="12"/>
      <c r="Z18" s="12"/>
      <c r="AA18" s="12"/>
      <c r="AB18" s="12"/>
      <c r="AC18" s="12"/>
      <c r="AD18" s="8">
        <f>COUNT(N6:N436)</f>
        <v>116</v>
      </c>
      <c r="AE18" s="8">
        <f>COUNT(R6:R436)</f>
        <v>104</v>
      </c>
      <c r="AF18" s="8">
        <f>COUNT(V6:V436)</f>
        <v>116</v>
      </c>
      <c r="AG18" s="12"/>
      <c r="AH18" s="31"/>
      <c r="AI18" s="31"/>
      <c r="AJ18" s="31"/>
      <c r="AK18" s="31"/>
      <c r="AL18" s="8">
        <f>COUNT(P6:P436)</f>
        <v>99</v>
      </c>
      <c r="AM18" s="8">
        <f>COUNT(T6:T436)</f>
        <v>93</v>
      </c>
      <c r="AN18" s="8">
        <f>COUNT(X6:X436)</f>
        <v>117</v>
      </c>
      <c r="AT18" s="57" t="s">
        <v>63</v>
      </c>
      <c r="AU18" s="68">
        <v>1</v>
      </c>
      <c r="AV18" s="58"/>
      <c r="DC18" s="57" t="s">
        <v>23</v>
      </c>
      <c r="DD18" s="45">
        <v>2</v>
      </c>
      <c r="DE18" s="58"/>
      <c r="DF18" s="45"/>
    </row>
    <row r="19" spans="1:110" ht="12.75" thickBot="1" x14ac:dyDescent="0.25">
      <c r="A19" s="82">
        <v>40759</v>
      </c>
      <c r="B19" s="81" t="s">
        <v>7</v>
      </c>
      <c r="C19" s="81" t="s">
        <v>8</v>
      </c>
      <c r="D19" s="81">
        <v>764</v>
      </c>
      <c r="E19" s="81" t="s">
        <v>77</v>
      </c>
      <c r="F19" s="81">
        <v>21.9</v>
      </c>
      <c r="G19" s="81">
        <v>17.3</v>
      </c>
      <c r="H19" s="67">
        <f t="shared" si="7"/>
        <v>1</v>
      </c>
      <c r="I19" s="99">
        <f t="shared" si="8"/>
        <v>8</v>
      </c>
      <c r="J19" s="99">
        <f t="shared" si="9"/>
        <v>2011</v>
      </c>
      <c r="K19" s="2" t="str">
        <f t="shared" si="1"/>
        <v>Summer</v>
      </c>
      <c r="L19" s="2"/>
      <c r="M19" s="3" t="str">
        <f t="shared" si="10"/>
        <v/>
      </c>
      <c r="N19" s="3" t="str">
        <f t="shared" si="22"/>
        <v/>
      </c>
      <c r="O19" s="3" t="str">
        <f t="shared" si="12"/>
        <v/>
      </c>
      <c r="P19" s="3" t="str">
        <f t="shared" si="13"/>
        <v/>
      </c>
      <c r="Q19" s="20">
        <f t="shared" si="14"/>
        <v>764</v>
      </c>
      <c r="R19" s="20" t="str">
        <f t="shared" si="15"/>
        <v>AD</v>
      </c>
      <c r="S19" s="20">
        <f t="shared" si="16"/>
        <v>21.9</v>
      </c>
      <c r="T19" s="20">
        <f t="shared" si="23"/>
        <v>17.3</v>
      </c>
      <c r="U19" s="6" t="str">
        <f t="shared" si="18"/>
        <v/>
      </c>
      <c r="V19" s="6" t="str">
        <f t="shared" si="19"/>
        <v/>
      </c>
      <c r="W19" s="6" t="str">
        <f t="shared" si="20"/>
        <v/>
      </c>
      <c r="X19" s="6" t="str">
        <f t="shared" si="24"/>
        <v/>
      </c>
      <c r="Y19" s="12"/>
      <c r="Z19" s="12"/>
      <c r="AA19" s="12"/>
      <c r="AB19" s="12"/>
      <c r="AC19" s="12"/>
      <c r="AD19" s="12"/>
      <c r="AE19" s="12"/>
      <c r="AF19" s="12"/>
      <c r="AG19" s="12"/>
      <c r="AH19" s="31"/>
      <c r="AI19" s="31"/>
      <c r="AJ19" s="31"/>
      <c r="AK19" s="31"/>
      <c r="AL19" s="31"/>
      <c r="AM19" s="31"/>
      <c r="AN19" s="12"/>
      <c r="AT19" s="57" t="s">
        <v>64</v>
      </c>
      <c r="AU19" s="68">
        <v>2</v>
      </c>
      <c r="AV19" s="58"/>
      <c r="DC19" s="57" t="s">
        <v>63</v>
      </c>
      <c r="DD19" s="45">
        <v>1</v>
      </c>
      <c r="DE19" s="58"/>
      <c r="DF19" s="45"/>
    </row>
    <row r="20" spans="1:110" ht="12.75" thickBot="1" x14ac:dyDescent="0.25">
      <c r="A20" s="82">
        <v>40669</v>
      </c>
      <c r="B20" s="81" t="s">
        <v>7</v>
      </c>
      <c r="C20" s="81" t="s">
        <v>8</v>
      </c>
      <c r="D20" s="81">
        <v>906</v>
      </c>
      <c r="E20" s="81">
        <v>10.25</v>
      </c>
      <c r="F20" s="81">
        <v>13.2</v>
      </c>
      <c r="G20" s="81">
        <v>40.700000000000003</v>
      </c>
      <c r="H20" s="67">
        <f t="shared" si="7"/>
        <v>1</v>
      </c>
      <c r="I20" s="99">
        <f t="shared" si="8"/>
        <v>5</v>
      </c>
      <c r="J20" s="99">
        <f t="shared" si="9"/>
        <v>2011</v>
      </c>
      <c r="K20" s="2" t="str">
        <f t="shared" si="1"/>
        <v>Spring</v>
      </c>
      <c r="L20" s="2"/>
      <c r="M20" s="3">
        <f t="shared" si="10"/>
        <v>906</v>
      </c>
      <c r="N20" s="3">
        <f t="shared" si="22"/>
        <v>10.25</v>
      </c>
      <c r="O20" s="3">
        <f t="shared" si="12"/>
        <v>13.2</v>
      </c>
      <c r="P20" s="3">
        <f t="shared" si="13"/>
        <v>40.700000000000003</v>
      </c>
      <c r="Q20" s="20" t="str">
        <f t="shared" si="14"/>
        <v/>
      </c>
      <c r="R20" s="20" t="str">
        <f t="shared" si="15"/>
        <v/>
      </c>
      <c r="S20" s="20" t="str">
        <f t="shared" si="16"/>
        <v/>
      </c>
      <c r="T20" s="20" t="str">
        <f t="shared" si="23"/>
        <v/>
      </c>
      <c r="U20" s="6" t="str">
        <f t="shared" si="18"/>
        <v/>
      </c>
      <c r="V20" s="6" t="str">
        <f t="shared" si="19"/>
        <v/>
      </c>
      <c r="W20" s="6" t="str">
        <f t="shared" si="20"/>
        <v/>
      </c>
      <c r="X20" s="6" t="str">
        <f t="shared" si="24"/>
        <v/>
      </c>
      <c r="Y20" s="12"/>
      <c r="Z20" s="12"/>
      <c r="AA20" s="12"/>
      <c r="AB20" s="12"/>
      <c r="AC20" s="12"/>
      <c r="AD20" s="12"/>
      <c r="AE20" s="12"/>
      <c r="AF20" s="12"/>
      <c r="AG20" s="12"/>
      <c r="AH20" s="31"/>
      <c r="AI20" s="31"/>
      <c r="AJ20" s="31"/>
      <c r="AK20" s="31"/>
      <c r="AL20" s="31"/>
      <c r="AM20" s="31"/>
      <c r="AN20" s="12"/>
      <c r="AT20" s="57"/>
      <c r="AU20" s="68"/>
      <c r="AV20" s="58"/>
      <c r="DC20" s="57" t="s">
        <v>64</v>
      </c>
      <c r="DD20" s="45">
        <v>2</v>
      </c>
      <c r="DE20" s="58"/>
      <c r="DF20" s="45"/>
    </row>
    <row r="21" spans="1:110" ht="12.75" thickBot="1" x14ac:dyDescent="0.25">
      <c r="A21" s="82">
        <v>40460</v>
      </c>
      <c r="B21" s="81" t="s">
        <v>7</v>
      </c>
      <c r="C21" s="81" t="s">
        <v>8</v>
      </c>
      <c r="D21" s="81">
        <v>949</v>
      </c>
      <c r="E21" s="81">
        <v>7.39</v>
      </c>
      <c r="F21" s="81">
        <v>12.6</v>
      </c>
      <c r="G21" s="81">
        <v>5</v>
      </c>
      <c r="H21" s="67">
        <f t="shared" si="7"/>
        <v>1</v>
      </c>
      <c r="I21" s="99">
        <f t="shared" si="8"/>
        <v>10</v>
      </c>
      <c r="J21" s="99">
        <f t="shared" si="9"/>
        <v>2010</v>
      </c>
      <c r="K21" s="2" t="str">
        <f t="shared" si="1"/>
        <v>Fall</v>
      </c>
      <c r="L21" s="2"/>
      <c r="M21" s="3" t="str">
        <f t="shared" si="10"/>
        <v/>
      </c>
      <c r="N21" s="3" t="str">
        <f t="shared" si="22"/>
        <v/>
      </c>
      <c r="O21" s="3" t="str">
        <f t="shared" si="12"/>
        <v/>
      </c>
      <c r="P21" s="3" t="str">
        <f t="shared" si="13"/>
        <v/>
      </c>
      <c r="Q21" s="20" t="str">
        <f t="shared" si="14"/>
        <v/>
      </c>
      <c r="R21" s="20" t="str">
        <f t="shared" si="15"/>
        <v/>
      </c>
      <c r="S21" s="20" t="str">
        <f t="shared" si="16"/>
        <v/>
      </c>
      <c r="T21" s="20" t="str">
        <f t="shared" si="23"/>
        <v/>
      </c>
      <c r="U21" s="6">
        <f t="shared" si="18"/>
        <v>949</v>
      </c>
      <c r="V21" s="6">
        <f t="shared" si="19"/>
        <v>7.39</v>
      </c>
      <c r="W21" s="6">
        <f t="shared" si="20"/>
        <v>12.6</v>
      </c>
      <c r="X21" s="6">
        <f t="shared" si="24"/>
        <v>5</v>
      </c>
      <c r="Y21" s="12"/>
      <c r="Z21" s="12"/>
      <c r="AA21" s="12"/>
      <c r="AB21" s="12"/>
      <c r="AC21" s="12"/>
      <c r="AD21" s="12"/>
      <c r="AE21" s="12"/>
      <c r="AF21" s="12"/>
      <c r="AG21" s="12"/>
      <c r="AH21" s="31"/>
      <c r="AI21" s="31"/>
      <c r="AJ21" s="31"/>
      <c r="AK21" s="31"/>
      <c r="AL21" s="31"/>
      <c r="AM21" s="31"/>
      <c r="AN21" s="12"/>
      <c r="AT21" s="57" t="s">
        <v>8</v>
      </c>
      <c r="AU21" s="68" t="s">
        <v>11</v>
      </c>
      <c r="AV21" s="58" t="s">
        <v>12</v>
      </c>
      <c r="DC21" s="57"/>
      <c r="DD21" s="45"/>
      <c r="DE21" s="58"/>
      <c r="DF21" s="45"/>
    </row>
    <row r="22" spans="1:110" ht="12.75" thickBot="1" x14ac:dyDescent="0.25">
      <c r="A22" s="82">
        <v>40452</v>
      </c>
      <c r="B22" s="81" t="s">
        <v>7</v>
      </c>
      <c r="C22" s="81" t="s">
        <v>8</v>
      </c>
      <c r="D22" s="81" t="s">
        <v>24</v>
      </c>
      <c r="E22" s="81" t="s">
        <v>24</v>
      </c>
      <c r="F22" s="81" t="s">
        <v>24</v>
      </c>
      <c r="G22" s="81" t="s">
        <v>24</v>
      </c>
      <c r="H22" s="67">
        <f t="shared" si="7"/>
        <v>1</v>
      </c>
      <c r="I22" s="99">
        <f t="shared" si="8"/>
        <v>10</v>
      </c>
      <c r="J22" s="99">
        <f t="shared" si="9"/>
        <v>2010</v>
      </c>
      <c r="K22" s="2" t="str">
        <f t="shared" si="1"/>
        <v>Fall</v>
      </c>
      <c r="L22" s="2"/>
      <c r="M22" s="3" t="str">
        <f t="shared" si="10"/>
        <v/>
      </c>
      <c r="N22" s="3" t="str">
        <f t="shared" si="22"/>
        <v/>
      </c>
      <c r="O22" s="3" t="str">
        <f t="shared" si="12"/>
        <v/>
      </c>
      <c r="P22" s="3" t="str">
        <f t="shared" si="13"/>
        <v/>
      </c>
      <c r="Q22" s="20" t="str">
        <f t="shared" si="14"/>
        <v/>
      </c>
      <c r="R22" s="20" t="str">
        <f t="shared" si="15"/>
        <v/>
      </c>
      <c r="S22" s="20" t="str">
        <f t="shared" si="16"/>
        <v/>
      </c>
      <c r="T22" s="20" t="str">
        <f t="shared" si="23"/>
        <v/>
      </c>
      <c r="U22" s="6" t="str">
        <f t="shared" si="18"/>
        <v>NS</v>
      </c>
      <c r="V22" s="6" t="str">
        <f t="shared" si="19"/>
        <v>NS</v>
      </c>
      <c r="W22" s="6" t="str">
        <f t="shared" si="20"/>
        <v>NS</v>
      </c>
      <c r="X22" s="6" t="str">
        <f t="shared" si="24"/>
        <v>NS</v>
      </c>
      <c r="Y22" s="12"/>
      <c r="Z22" s="12"/>
      <c r="AA22" s="12"/>
      <c r="AB22" s="12"/>
      <c r="AC22" s="12"/>
      <c r="AD22" s="12"/>
      <c r="AE22" s="12"/>
      <c r="AF22" s="12"/>
      <c r="AG22" s="12"/>
      <c r="AH22" s="31"/>
      <c r="AI22" s="31"/>
      <c r="AJ22" s="31"/>
      <c r="AK22" s="31"/>
      <c r="AL22" s="31"/>
      <c r="AM22" s="31"/>
      <c r="AN22" s="12"/>
      <c r="AT22" s="57" t="s">
        <v>0</v>
      </c>
      <c r="AU22" s="68" t="s">
        <v>1</v>
      </c>
      <c r="AV22" s="58" t="s">
        <v>2</v>
      </c>
      <c r="DC22" s="57" t="s">
        <v>8</v>
      </c>
      <c r="DD22" s="45" t="s">
        <v>11</v>
      </c>
      <c r="DE22" s="58" t="s">
        <v>12</v>
      </c>
      <c r="DF22" s="45"/>
    </row>
    <row r="23" spans="1:110" ht="12.75" thickBot="1" x14ac:dyDescent="0.25">
      <c r="A23" s="82">
        <v>40380</v>
      </c>
      <c r="B23" s="81" t="s">
        <v>7</v>
      </c>
      <c r="C23" s="81" t="s">
        <v>8</v>
      </c>
      <c r="D23" s="81">
        <v>308</v>
      </c>
      <c r="E23" s="81">
        <v>5.68</v>
      </c>
      <c r="F23" s="81">
        <v>20.5</v>
      </c>
      <c r="G23" s="81" t="s">
        <v>24</v>
      </c>
      <c r="H23" s="67">
        <f t="shared" si="7"/>
        <v>1</v>
      </c>
      <c r="I23" s="99">
        <f t="shared" si="8"/>
        <v>7</v>
      </c>
      <c r="J23" s="99">
        <f t="shared" si="9"/>
        <v>2010</v>
      </c>
      <c r="K23" s="2" t="str">
        <f t="shared" si="1"/>
        <v>Summer</v>
      </c>
      <c r="L23" s="2"/>
      <c r="M23" s="3" t="str">
        <f t="shared" si="10"/>
        <v/>
      </c>
      <c r="N23" s="3" t="str">
        <f t="shared" si="22"/>
        <v/>
      </c>
      <c r="O23" s="3" t="str">
        <f t="shared" si="12"/>
        <v/>
      </c>
      <c r="P23" s="3" t="str">
        <f t="shared" si="13"/>
        <v/>
      </c>
      <c r="Q23" s="20">
        <f t="shared" si="14"/>
        <v>308</v>
      </c>
      <c r="R23" s="20">
        <f t="shared" si="15"/>
        <v>5.68</v>
      </c>
      <c r="S23" s="20">
        <f t="shared" si="16"/>
        <v>20.5</v>
      </c>
      <c r="T23" s="20" t="str">
        <f t="shared" si="23"/>
        <v>NS</v>
      </c>
      <c r="U23" s="6" t="str">
        <f t="shared" si="18"/>
        <v/>
      </c>
      <c r="V23" s="6" t="str">
        <f t="shared" si="19"/>
        <v/>
      </c>
      <c r="W23" s="6" t="str">
        <f t="shared" si="20"/>
        <v/>
      </c>
      <c r="X23" s="6" t="str">
        <f t="shared" si="24"/>
        <v/>
      </c>
      <c r="Y23" s="12"/>
      <c r="Z23" s="12"/>
      <c r="AA23" s="12"/>
      <c r="AB23" s="12"/>
      <c r="AC23" s="12"/>
      <c r="AD23" s="12"/>
      <c r="AE23" s="12"/>
      <c r="AF23" s="12"/>
      <c r="AG23" s="12"/>
      <c r="AH23" s="31"/>
      <c r="AI23" s="31"/>
      <c r="AJ23" s="31"/>
      <c r="AK23" s="31"/>
      <c r="AL23" s="31"/>
      <c r="AM23" s="31"/>
      <c r="AN23" s="12"/>
      <c r="AT23" s="57" t="s">
        <v>14</v>
      </c>
      <c r="AU23" s="68" t="s">
        <v>16</v>
      </c>
      <c r="AV23" s="58" t="s">
        <v>17</v>
      </c>
      <c r="DC23" s="57" t="s">
        <v>0</v>
      </c>
      <c r="DD23" s="45" t="s">
        <v>1</v>
      </c>
      <c r="DE23" s="58" t="s">
        <v>2</v>
      </c>
      <c r="DF23" s="45"/>
    </row>
    <row r="24" spans="1:110" ht="12.75" thickBot="1" x14ac:dyDescent="0.25">
      <c r="A24" s="82">
        <v>40379</v>
      </c>
      <c r="B24" s="81" t="s">
        <v>7</v>
      </c>
      <c r="C24" s="81" t="s">
        <v>8</v>
      </c>
      <c r="D24" s="81" t="s">
        <v>24</v>
      </c>
      <c r="E24" s="81" t="s">
        <v>24</v>
      </c>
      <c r="F24" s="81" t="s">
        <v>24</v>
      </c>
      <c r="G24" s="81" t="s">
        <v>24</v>
      </c>
      <c r="H24" s="67">
        <f t="shared" si="7"/>
        <v>1</v>
      </c>
      <c r="I24" s="99">
        <f t="shared" si="8"/>
        <v>7</v>
      </c>
      <c r="J24" s="99">
        <f t="shared" si="9"/>
        <v>2010</v>
      </c>
      <c r="K24" s="2" t="str">
        <f t="shared" si="1"/>
        <v>Summer</v>
      </c>
      <c r="L24" s="2"/>
      <c r="M24" s="3" t="str">
        <f t="shared" si="10"/>
        <v/>
      </c>
      <c r="N24" s="3" t="str">
        <f t="shared" si="22"/>
        <v/>
      </c>
      <c r="O24" s="3" t="str">
        <f t="shared" si="12"/>
        <v/>
      </c>
      <c r="P24" s="3" t="str">
        <f t="shared" si="13"/>
        <v/>
      </c>
      <c r="Q24" s="20" t="str">
        <f t="shared" si="14"/>
        <v>NS</v>
      </c>
      <c r="R24" s="20" t="str">
        <f t="shared" si="15"/>
        <v>NS</v>
      </c>
      <c r="S24" s="20" t="str">
        <f t="shared" si="16"/>
        <v>NS</v>
      </c>
      <c r="T24" s="20" t="str">
        <f t="shared" si="23"/>
        <v>NS</v>
      </c>
      <c r="U24" s="6" t="str">
        <f t="shared" si="18"/>
        <v/>
      </c>
      <c r="V24" s="6" t="str">
        <f t="shared" si="19"/>
        <v/>
      </c>
      <c r="W24" s="6" t="str">
        <f t="shared" si="20"/>
        <v/>
      </c>
      <c r="X24" s="6" t="str">
        <f t="shared" si="24"/>
        <v/>
      </c>
      <c r="Y24" s="12"/>
      <c r="Z24" s="12"/>
      <c r="AA24" s="12"/>
      <c r="AB24" s="12"/>
      <c r="AC24" s="12"/>
      <c r="AD24" s="12"/>
      <c r="AE24" s="12"/>
      <c r="AF24" s="12"/>
      <c r="AG24" s="12"/>
      <c r="AH24" s="31"/>
      <c r="AI24" s="31"/>
      <c r="AJ24" s="31"/>
      <c r="AK24" s="31"/>
      <c r="AL24" s="31"/>
      <c r="AM24" s="31"/>
      <c r="AN24" s="12"/>
      <c r="AT24" s="57" t="s">
        <v>19</v>
      </c>
      <c r="AU24" s="68" t="s">
        <v>38</v>
      </c>
      <c r="AV24" s="58" t="s">
        <v>39</v>
      </c>
      <c r="DC24" s="57" t="s">
        <v>14</v>
      </c>
      <c r="DD24" s="45" t="s">
        <v>16</v>
      </c>
      <c r="DE24" s="58" t="s">
        <v>17</v>
      </c>
      <c r="DF24" s="45"/>
    </row>
    <row r="25" spans="1:110" ht="12.75" thickBot="1" x14ac:dyDescent="0.25">
      <c r="A25" s="82">
        <v>40311</v>
      </c>
      <c r="B25" s="81" t="s">
        <v>7</v>
      </c>
      <c r="C25" s="81" t="s">
        <v>8</v>
      </c>
      <c r="D25" s="81" t="s">
        <v>24</v>
      </c>
      <c r="E25" s="81" t="s">
        <v>24</v>
      </c>
      <c r="F25" s="81" t="s">
        <v>24</v>
      </c>
      <c r="G25" s="81">
        <v>109.1</v>
      </c>
      <c r="H25" s="67">
        <f t="shared" si="7"/>
        <v>1</v>
      </c>
      <c r="I25" s="99">
        <f t="shared" si="8"/>
        <v>5</v>
      </c>
      <c r="J25" s="99">
        <f t="shared" si="9"/>
        <v>2010</v>
      </c>
      <c r="K25" s="2" t="str">
        <f t="shared" si="1"/>
        <v>Spring</v>
      </c>
      <c r="L25" s="2"/>
      <c r="M25" s="3" t="str">
        <f t="shared" si="10"/>
        <v>NS</v>
      </c>
      <c r="N25" s="3" t="str">
        <f t="shared" si="22"/>
        <v>NS</v>
      </c>
      <c r="O25" s="3" t="str">
        <f t="shared" si="12"/>
        <v>NS</v>
      </c>
      <c r="P25" s="3">
        <f t="shared" si="13"/>
        <v>109.1</v>
      </c>
      <c r="Q25" s="20" t="str">
        <f t="shared" si="14"/>
        <v/>
      </c>
      <c r="R25" s="20" t="str">
        <f t="shared" si="15"/>
        <v/>
      </c>
      <c r="S25" s="20" t="str">
        <f t="shared" si="16"/>
        <v/>
      </c>
      <c r="T25" s="20" t="str">
        <f t="shared" si="23"/>
        <v/>
      </c>
      <c r="U25" s="6" t="str">
        <f t="shared" si="18"/>
        <v/>
      </c>
      <c r="V25" s="6" t="str">
        <f t="shared" si="19"/>
        <v/>
      </c>
      <c r="W25" s="6" t="str">
        <f t="shared" si="20"/>
        <v/>
      </c>
      <c r="X25" s="6" t="str">
        <f t="shared" si="24"/>
        <v/>
      </c>
      <c r="Y25" s="12"/>
      <c r="Z25" s="12"/>
      <c r="AA25" s="12"/>
      <c r="AB25" s="12"/>
      <c r="AC25" s="12"/>
      <c r="AD25" s="12"/>
      <c r="AE25" s="12"/>
      <c r="AF25" s="12"/>
      <c r="AG25" s="12"/>
      <c r="AH25" s="31"/>
      <c r="AI25" s="31"/>
      <c r="AJ25" s="31"/>
      <c r="AK25" s="31"/>
      <c r="AL25" s="31"/>
      <c r="AM25" s="31"/>
      <c r="AN25" s="12"/>
      <c r="AT25" s="57" t="s">
        <v>22</v>
      </c>
      <c r="AU25" s="68" t="s">
        <v>40</v>
      </c>
      <c r="AV25" s="58" t="s">
        <v>41</v>
      </c>
      <c r="DC25" s="57" t="s">
        <v>19</v>
      </c>
      <c r="DD25" s="45" t="s">
        <v>38</v>
      </c>
      <c r="DE25" s="58" t="s">
        <v>39</v>
      </c>
    </row>
    <row r="26" spans="1:110" ht="12.75" thickBot="1" x14ac:dyDescent="0.25">
      <c r="A26" s="82">
        <v>40309</v>
      </c>
      <c r="B26" s="81" t="s">
        <v>7</v>
      </c>
      <c r="C26" s="81" t="s">
        <v>8</v>
      </c>
      <c r="D26" s="81">
        <v>1127</v>
      </c>
      <c r="E26" s="81">
        <v>12.18</v>
      </c>
      <c r="F26" s="81">
        <v>9</v>
      </c>
      <c r="G26" s="81" t="s">
        <v>24</v>
      </c>
      <c r="H26" s="67">
        <f t="shared" si="7"/>
        <v>1</v>
      </c>
      <c r="I26" s="99">
        <f t="shared" si="8"/>
        <v>5</v>
      </c>
      <c r="J26" s="99">
        <f t="shared" si="9"/>
        <v>2010</v>
      </c>
      <c r="K26" s="2" t="str">
        <f t="shared" si="1"/>
        <v>Spring</v>
      </c>
      <c r="L26" s="2"/>
      <c r="M26" s="3">
        <f t="shared" si="10"/>
        <v>1127</v>
      </c>
      <c r="N26" s="3">
        <f t="shared" si="22"/>
        <v>12.18</v>
      </c>
      <c r="O26" s="3">
        <f t="shared" si="12"/>
        <v>9</v>
      </c>
      <c r="P26" s="3" t="str">
        <f t="shared" si="13"/>
        <v>NS</v>
      </c>
      <c r="Q26" s="20" t="str">
        <f t="shared" si="14"/>
        <v/>
      </c>
      <c r="R26" s="20" t="str">
        <f t="shared" si="15"/>
        <v/>
      </c>
      <c r="S26" s="20" t="str">
        <f t="shared" si="16"/>
        <v/>
      </c>
      <c r="T26" s="20" t="str">
        <f t="shared" si="23"/>
        <v/>
      </c>
      <c r="U26" s="6" t="str">
        <f t="shared" si="18"/>
        <v/>
      </c>
      <c r="V26" s="6" t="str">
        <f t="shared" si="19"/>
        <v/>
      </c>
      <c r="W26" s="6" t="str">
        <f t="shared" si="20"/>
        <v/>
      </c>
      <c r="X26" s="6" t="str">
        <f t="shared" si="24"/>
        <v/>
      </c>
      <c r="Y26" s="12"/>
      <c r="Z26" s="12"/>
      <c r="AA26" s="12"/>
      <c r="AB26" s="12"/>
      <c r="AC26" s="12"/>
      <c r="AD26" s="12"/>
      <c r="AE26" s="12"/>
      <c r="AF26" s="12"/>
      <c r="AG26" s="12"/>
      <c r="AH26" s="31"/>
      <c r="AI26" s="31"/>
      <c r="AJ26" s="31"/>
      <c r="AK26" s="31"/>
      <c r="AL26" s="31"/>
      <c r="AM26" s="31"/>
      <c r="AN26" s="12"/>
      <c r="AT26" s="57" t="s">
        <v>65</v>
      </c>
      <c r="AU26" s="50" t="s">
        <v>63</v>
      </c>
      <c r="AV26" s="60" t="s">
        <v>64</v>
      </c>
      <c r="DC26" s="57" t="s">
        <v>22</v>
      </c>
      <c r="DD26" s="45" t="s">
        <v>40</v>
      </c>
      <c r="DE26" s="58" t="s">
        <v>41</v>
      </c>
    </row>
    <row r="27" spans="1:110" ht="12.75" thickBot="1" x14ac:dyDescent="0.25">
      <c r="A27" s="82">
        <v>40083</v>
      </c>
      <c r="B27" s="81" t="s">
        <v>7</v>
      </c>
      <c r="C27" s="81" t="s">
        <v>8</v>
      </c>
      <c r="D27" s="81">
        <v>872</v>
      </c>
      <c r="E27" s="81">
        <v>6.46</v>
      </c>
      <c r="F27" s="81">
        <v>15.3</v>
      </c>
      <c r="G27" s="81">
        <v>2.5</v>
      </c>
      <c r="H27" s="67">
        <f t="shared" si="7"/>
        <v>1</v>
      </c>
      <c r="I27" s="99">
        <f t="shared" si="8"/>
        <v>9</v>
      </c>
      <c r="J27" s="99">
        <f t="shared" si="9"/>
        <v>2009</v>
      </c>
      <c r="K27" s="2" t="str">
        <f t="shared" si="1"/>
        <v>Fall</v>
      </c>
      <c r="L27" s="2"/>
      <c r="M27" s="3" t="str">
        <f t="shared" si="10"/>
        <v/>
      </c>
      <c r="N27" s="3" t="str">
        <f t="shared" si="22"/>
        <v/>
      </c>
      <c r="O27" s="3" t="str">
        <f t="shared" si="12"/>
        <v/>
      </c>
      <c r="P27" s="3" t="str">
        <f t="shared" si="13"/>
        <v/>
      </c>
      <c r="Q27" s="20" t="str">
        <f t="shared" si="14"/>
        <v/>
      </c>
      <c r="R27" s="20" t="str">
        <f t="shared" si="15"/>
        <v/>
      </c>
      <c r="S27" s="20" t="str">
        <f t="shared" si="16"/>
        <v/>
      </c>
      <c r="T27" s="20" t="str">
        <f t="shared" si="23"/>
        <v/>
      </c>
      <c r="U27" s="6">
        <f t="shared" si="18"/>
        <v>872</v>
      </c>
      <c r="V27" s="6">
        <f t="shared" si="19"/>
        <v>6.46</v>
      </c>
      <c r="W27" s="6">
        <f t="shared" si="20"/>
        <v>15.3</v>
      </c>
      <c r="X27" s="6">
        <f t="shared" si="24"/>
        <v>2.5</v>
      </c>
      <c r="Y27" s="12"/>
      <c r="Z27" s="12"/>
      <c r="AA27" s="12"/>
      <c r="AB27" s="12"/>
      <c r="AC27" s="12"/>
      <c r="AD27" s="12"/>
      <c r="AE27" s="12"/>
      <c r="AF27" s="12"/>
      <c r="AG27" s="12"/>
      <c r="AH27" s="31"/>
      <c r="AI27" s="31"/>
      <c r="AJ27" s="31"/>
      <c r="AK27" s="31"/>
      <c r="AL27" s="31"/>
      <c r="AM27" s="31"/>
      <c r="AN27" s="12"/>
      <c r="AT27" s="61" t="s">
        <v>60</v>
      </c>
      <c r="AU27" s="62" t="s">
        <v>62</v>
      </c>
      <c r="AV27" s="63" t="s">
        <v>61</v>
      </c>
      <c r="DC27" s="57" t="s">
        <v>65</v>
      </c>
      <c r="DD27" s="50" t="s">
        <v>63</v>
      </c>
      <c r="DE27" s="60" t="s">
        <v>64</v>
      </c>
    </row>
    <row r="28" spans="1:110" ht="12.75" thickBot="1" x14ac:dyDescent="0.25">
      <c r="A28" s="82">
        <v>40018</v>
      </c>
      <c r="B28" s="81" t="s">
        <v>7</v>
      </c>
      <c r="C28" s="81" t="s">
        <v>8</v>
      </c>
      <c r="D28" s="81">
        <v>1316</v>
      </c>
      <c r="E28" s="81">
        <v>7.73</v>
      </c>
      <c r="F28" s="81">
        <v>18.399999999999999</v>
      </c>
      <c r="G28" s="81">
        <v>1.1000000000000001</v>
      </c>
      <c r="H28" s="67">
        <f t="shared" si="7"/>
        <v>1</v>
      </c>
      <c r="I28" s="99">
        <f t="shared" si="8"/>
        <v>7</v>
      </c>
      <c r="J28" s="99">
        <f t="shared" si="9"/>
        <v>2009</v>
      </c>
      <c r="K28" s="2" t="str">
        <f t="shared" si="1"/>
        <v>Summer</v>
      </c>
      <c r="L28" s="2"/>
      <c r="M28" s="3" t="str">
        <f t="shared" si="10"/>
        <v/>
      </c>
      <c r="N28" s="3" t="str">
        <f t="shared" si="22"/>
        <v/>
      </c>
      <c r="O28" s="3" t="str">
        <f t="shared" si="12"/>
        <v/>
      </c>
      <c r="P28" s="3" t="str">
        <f t="shared" si="13"/>
        <v/>
      </c>
      <c r="Q28" s="20">
        <f t="shared" si="14"/>
        <v>1316</v>
      </c>
      <c r="R28" s="20">
        <f t="shared" si="15"/>
        <v>7.73</v>
      </c>
      <c r="S28" s="20">
        <f t="shared" si="16"/>
        <v>18.399999999999999</v>
      </c>
      <c r="T28" s="20">
        <f t="shared" si="23"/>
        <v>1.1000000000000001</v>
      </c>
      <c r="U28" s="6" t="str">
        <f t="shared" si="18"/>
        <v/>
      </c>
      <c r="V28" s="6" t="str">
        <f t="shared" si="19"/>
        <v/>
      </c>
      <c r="W28" s="6" t="str">
        <f t="shared" si="20"/>
        <v/>
      </c>
      <c r="X28" s="6" t="str">
        <f t="shared" si="24"/>
        <v/>
      </c>
      <c r="Y28" s="12"/>
      <c r="Z28" s="12"/>
      <c r="AA28" s="12"/>
      <c r="AB28" s="12"/>
      <c r="AC28" s="12"/>
      <c r="AD28" s="12"/>
      <c r="AE28" s="12"/>
      <c r="AF28" s="12"/>
      <c r="AG28" s="12"/>
      <c r="AH28" s="31"/>
      <c r="AI28" s="31"/>
      <c r="AJ28" s="31"/>
      <c r="AK28" s="31"/>
      <c r="AL28" s="31"/>
      <c r="AM28" s="31"/>
      <c r="AN28" s="12"/>
      <c r="DC28" s="61" t="s">
        <v>60</v>
      </c>
      <c r="DD28" s="62" t="s">
        <v>62</v>
      </c>
      <c r="DE28" s="63" t="s">
        <v>61</v>
      </c>
    </row>
    <row r="29" spans="1:110" ht="12.75" thickBot="1" x14ac:dyDescent="0.25">
      <c r="A29" s="82">
        <v>39935</v>
      </c>
      <c r="B29" s="81" t="s">
        <v>7</v>
      </c>
      <c r="C29" s="81" t="s">
        <v>8</v>
      </c>
      <c r="D29" s="81">
        <v>1067</v>
      </c>
      <c r="E29" s="81">
        <v>10.48</v>
      </c>
      <c r="F29" s="81">
        <v>10.199999999999999</v>
      </c>
      <c r="G29" s="81">
        <v>60.8</v>
      </c>
      <c r="H29" s="67">
        <f t="shared" si="7"/>
        <v>1</v>
      </c>
      <c r="I29" s="99">
        <f t="shared" si="8"/>
        <v>5</v>
      </c>
      <c r="J29" s="99">
        <f t="shared" si="9"/>
        <v>2009</v>
      </c>
      <c r="K29" s="2" t="str">
        <f t="shared" si="1"/>
        <v>Spring</v>
      </c>
      <c r="L29" s="2"/>
      <c r="M29" s="3">
        <f t="shared" si="10"/>
        <v>1067</v>
      </c>
      <c r="N29" s="3">
        <f t="shared" si="22"/>
        <v>10.48</v>
      </c>
      <c r="O29" s="3">
        <f t="shared" si="12"/>
        <v>10.199999999999999</v>
      </c>
      <c r="P29" s="3">
        <f t="shared" si="13"/>
        <v>60.8</v>
      </c>
      <c r="Q29" s="20" t="str">
        <f t="shared" si="14"/>
        <v/>
      </c>
      <c r="R29" s="20" t="str">
        <f t="shared" si="15"/>
        <v/>
      </c>
      <c r="S29" s="20" t="str">
        <f t="shared" si="16"/>
        <v/>
      </c>
      <c r="T29" s="20" t="str">
        <f t="shared" si="23"/>
        <v/>
      </c>
      <c r="U29" s="6" t="str">
        <f t="shared" si="18"/>
        <v/>
      </c>
      <c r="V29" s="6" t="str">
        <f t="shared" si="19"/>
        <v/>
      </c>
      <c r="W29" s="6" t="str">
        <f t="shared" si="20"/>
        <v/>
      </c>
      <c r="X29" s="6" t="str">
        <f t="shared" si="24"/>
        <v/>
      </c>
      <c r="Y29" s="12"/>
      <c r="Z29" s="12"/>
      <c r="AA29" s="12"/>
      <c r="AB29" s="12"/>
      <c r="AC29" s="12"/>
      <c r="AD29" s="12"/>
      <c r="AE29" s="12"/>
      <c r="AF29" s="12"/>
      <c r="AG29" s="12"/>
      <c r="AH29" s="31"/>
      <c r="AI29" s="31"/>
      <c r="AJ29" s="31"/>
      <c r="AK29" s="31"/>
      <c r="AL29" s="31"/>
      <c r="AM29" s="31"/>
      <c r="AN29" s="12"/>
    </row>
    <row r="30" spans="1:110" ht="12.75" thickBot="1" x14ac:dyDescent="0.25">
      <c r="A30" s="82">
        <v>39725</v>
      </c>
      <c r="B30" s="81" t="s">
        <v>7</v>
      </c>
      <c r="C30" s="81" t="s">
        <v>8</v>
      </c>
      <c r="D30" s="81" t="s">
        <v>24</v>
      </c>
      <c r="E30" s="81">
        <v>10.51</v>
      </c>
      <c r="F30" s="81">
        <v>8</v>
      </c>
      <c r="G30" s="81" t="s">
        <v>24</v>
      </c>
      <c r="H30" s="67">
        <f t="shared" si="7"/>
        <v>1</v>
      </c>
      <c r="I30" s="99">
        <f t="shared" si="8"/>
        <v>10</v>
      </c>
      <c r="J30" s="99">
        <f t="shared" si="9"/>
        <v>2008</v>
      </c>
      <c r="K30" s="2" t="str">
        <f t="shared" si="1"/>
        <v>Fall</v>
      </c>
      <c r="L30" s="2"/>
      <c r="M30" s="3" t="str">
        <f t="shared" si="10"/>
        <v/>
      </c>
      <c r="N30" s="3" t="str">
        <f t="shared" si="22"/>
        <v/>
      </c>
      <c r="O30" s="3" t="str">
        <f t="shared" si="12"/>
        <v/>
      </c>
      <c r="P30" s="3" t="str">
        <f t="shared" si="13"/>
        <v/>
      </c>
      <c r="Q30" s="20" t="str">
        <f t="shared" si="14"/>
        <v/>
      </c>
      <c r="R30" s="20" t="str">
        <f t="shared" si="15"/>
        <v/>
      </c>
      <c r="S30" s="20" t="str">
        <f t="shared" si="16"/>
        <v/>
      </c>
      <c r="T30" s="20" t="str">
        <f t="shared" si="23"/>
        <v/>
      </c>
      <c r="U30" s="6" t="str">
        <f t="shared" si="18"/>
        <v>NS</v>
      </c>
      <c r="V30" s="6">
        <f t="shared" si="19"/>
        <v>10.51</v>
      </c>
      <c r="W30" s="6">
        <f t="shared" si="20"/>
        <v>8</v>
      </c>
      <c r="X30" s="6" t="str">
        <f t="shared" si="24"/>
        <v>NS</v>
      </c>
      <c r="Y30" s="12"/>
      <c r="Z30" s="12"/>
      <c r="AA30" s="12"/>
      <c r="AB30" s="12"/>
      <c r="AC30" s="12"/>
      <c r="AD30" s="12"/>
      <c r="AE30" s="12"/>
      <c r="AF30" s="12"/>
      <c r="AG30" s="12"/>
      <c r="AH30" s="31"/>
      <c r="AI30" s="31"/>
      <c r="AJ30" s="31"/>
      <c r="AK30" s="31"/>
      <c r="AL30" s="31"/>
      <c r="AM30" s="31"/>
      <c r="AN30" s="12"/>
    </row>
    <row r="31" spans="1:110" ht="12.75" thickBot="1" x14ac:dyDescent="0.25">
      <c r="A31" s="82">
        <v>39636</v>
      </c>
      <c r="B31" s="81" t="s">
        <v>7</v>
      </c>
      <c r="C31" s="81" t="s">
        <v>8</v>
      </c>
      <c r="D31" s="81">
        <v>913</v>
      </c>
      <c r="E31" s="81">
        <v>6.74</v>
      </c>
      <c r="F31" s="81">
        <v>20.7</v>
      </c>
      <c r="G31" s="81">
        <v>15.3</v>
      </c>
      <c r="H31" s="67">
        <f t="shared" si="7"/>
        <v>1</v>
      </c>
      <c r="I31" s="99">
        <f t="shared" si="8"/>
        <v>7</v>
      </c>
      <c r="J31" s="99">
        <f t="shared" si="9"/>
        <v>2008</v>
      </c>
      <c r="K31" s="2" t="str">
        <f t="shared" si="1"/>
        <v>Summer</v>
      </c>
      <c r="L31" s="2"/>
      <c r="M31" s="3" t="str">
        <f t="shared" si="10"/>
        <v/>
      </c>
      <c r="N31" s="3" t="str">
        <f t="shared" si="22"/>
        <v/>
      </c>
      <c r="O31" s="3" t="str">
        <f t="shared" si="12"/>
        <v/>
      </c>
      <c r="P31" s="3" t="str">
        <f t="shared" si="13"/>
        <v/>
      </c>
      <c r="Q31" s="20">
        <f t="shared" si="14"/>
        <v>913</v>
      </c>
      <c r="R31" s="20">
        <f t="shared" si="15"/>
        <v>6.74</v>
      </c>
      <c r="S31" s="20">
        <f t="shared" si="16"/>
        <v>20.7</v>
      </c>
      <c r="T31" s="20">
        <f t="shared" si="23"/>
        <v>15.3</v>
      </c>
      <c r="U31" s="6" t="str">
        <f t="shared" si="18"/>
        <v/>
      </c>
      <c r="V31" s="6" t="str">
        <f t="shared" si="19"/>
        <v/>
      </c>
      <c r="W31" s="6" t="str">
        <f t="shared" si="20"/>
        <v/>
      </c>
      <c r="X31" s="6" t="str">
        <f t="shared" si="24"/>
        <v/>
      </c>
      <c r="Y31" s="12"/>
      <c r="Z31" s="12"/>
      <c r="AA31" s="12"/>
      <c r="AB31" s="12"/>
      <c r="AC31" s="12"/>
      <c r="AD31" s="12"/>
      <c r="AE31" s="12"/>
      <c r="AF31" s="12"/>
      <c r="AG31" s="12"/>
      <c r="AH31" s="31"/>
      <c r="AI31" s="31"/>
      <c r="AJ31" s="31"/>
      <c r="AK31" s="31"/>
      <c r="AL31" s="31"/>
      <c r="AM31" s="31"/>
      <c r="AN31" s="12"/>
    </row>
    <row r="32" spans="1:110" ht="12.75" thickBot="1" x14ac:dyDescent="0.25">
      <c r="A32" s="82">
        <v>39563</v>
      </c>
      <c r="B32" s="81" t="s">
        <v>7</v>
      </c>
      <c r="C32" s="81" t="s">
        <v>8</v>
      </c>
      <c r="D32" s="81">
        <v>1037</v>
      </c>
      <c r="E32" s="81">
        <v>12.19</v>
      </c>
      <c r="F32" s="81">
        <v>13.5</v>
      </c>
      <c r="G32" s="81">
        <v>38</v>
      </c>
      <c r="H32" s="67">
        <f t="shared" si="7"/>
        <v>1</v>
      </c>
      <c r="I32" s="99">
        <f t="shared" si="8"/>
        <v>4</v>
      </c>
      <c r="J32" s="99">
        <f t="shared" si="9"/>
        <v>2008</v>
      </c>
      <c r="K32" s="2" t="str">
        <f t="shared" si="1"/>
        <v>Spring</v>
      </c>
      <c r="L32" s="2"/>
      <c r="M32" s="3">
        <f t="shared" si="10"/>
        <v>1037</v>
      </c>
      <c r="N32" s="3">
        <f t="shared" si="22"/>
        <v>12.19</v>
      </c>
      <c r="O32" s="3">
        <f t="shared" si="12"/>
        <v>13.5</v>
      </c>
      <c r="P32" s="3">
        <f t="shared" si="13"/>
        <v>38</v>
      </c>
      <c r="Q32" s="20" t="str">
        <f t="shared" si="14"/>
        <v/>
      </c>
      <c r="R32" s="20" t="str">
        <f t="shared" si="15"/>
        <v/>
      </c>
      <c r="S32" s="20" t="str">
        <f t="shared" si="16"/>
        <v/>
      </c>
      <c r="T32" s="20" t="str">
        <f t="shared" si="23"/>
        <v/>
      </c>
      <c r="U32" s="6" t="str">
        <f t="shared" si="18"/>
        <v/>
      </c>
      <c r="V32" s="6" t="str">
        <f t="shared" si="19"/>
        <v/>
      </c>
      <c r="W32" s="6" t="str">
        <f t="shared" si="20"/>
        <v/>
      </c>
      <c r="X32" s="6" t="str">
        <f t="shared" si="24"/>
        <v/>
      </c>
    </row>
    <row r="33" spans="1:24" ht="12.75" thickBot="1" x14ac:dyDescent="0.25">
      <c r="A33" s="82">
        <v>39361</v>
      </c>
      <c r="B33" s="81" t="s">
        <v>7</v>
      </c>
      <c r="C33" s="81" t="s">
        <v>8</v>
      </c>
      <c r="D33" s="81">
        <v>808</v>
      </c>
      <c r="E33" s="81">
        <v>6.12</v>
      </c>
      <c r="F33" s="81">
        <v>18.100000000000001</v>
      </c>
      <c r="G33" s="81">
        <v>9.8000000000000007</v>
      </c>
      <c r="H33" s="67">
        <f t="shared" si="7"/>
        <v>1</v>
      </c>
      <c r="I33" s="99">
        <f t="shared" si="8"/>
        <v>10</v>
      </c>
      <c r="J33" s="99">
        <f t="shared" si="9"/>
        <v>2007</v>
      </c>
      <c r="K33" s="2" t="str">
        <f t="shared" si="1"/>
        <v>Fall</v>
      </c>
      <c r="L33" s="2"/>
      <c r="M33" s="3" t="str">
        <f t="shared" si="10"/>
        <v/>
      </c>
      <c r="N33" s="3" t="str">
        <f t="shared" si="22"/>
        <v/>
      </c>
      <c r="O33" s="3" t="str">
        <f t="shared" si="12"/>
        <v/>
      </c>
      <c r="P33" s="3" t="str">
        <f t="shared" si="13"/>
        <v/>
      </c>
      <c r="Q33" s="20" t="str">
        <f t="shared" si="14"/>
        <v/>
      </c>
      <c r="R33" s="20" t="str">
        <f t="shared" si="15"/>
        <v/>
      </c>
      <c r="S33" s="20" t="str">
        <f t="shared" si="16"/>
        <v/>
      </c>
      <c r="T33" s="20" t="str">
        <f t="shared" si="23"/>
        <v/>
      </c>
      <c r="U33" s="6">
        <f t="shared" si="18"/>
        <v>808</v>
      </c>
      <c r="V33" s="6">
        <f t="shared" si="19"/>
        <v>6.12</v>
      </c>
      <c r="W33" s="6">
        <f t="shared" si="20"/>
        <v>18.100000000000001</v>
      </c>
      <c r="X33" s="6">
        <f t="shared" si="24"/>
        <v>9.8000000000000007</v>
      </c>
    </row>
    <row r="34" spans="1:24" ht="12.75" thickBot="1" x14ac:dyDescent="0.25">
      <c r="A34" s="82">
        <v>39273</v>
      </c>
      <c r="B34" s="81" t="s">
        <v>7</v>
      </c>
      <c r="C34" s="81" t="s">
        <v>8</v>
      </c>
      <c r="D34" s="81">
        <v>891</v>
      </c>
      <c r="E34" s="81">
        <v>6.13</v>
      </c>
      <c r="F34" s="81">
        <v>22.5</v>
      </c>
      <c r="G34" s="81">
        <v>8.3000000000000007</v>
      </c>
      <c r="H34" s="67">
        <f t="shared" si="7"/>
        <v>1</v>
      </c>
      <c r="I34" s="99">
        <f t="shared" si="8"/>
        <v>7</v>
      </c>
      <c r="J34" s="99">
        <f t="shared" si="9"/>
        <v>2007</v>
      </c>
      <c r="K34" s="2" t="str">
        <f t="shared" si="1"/>
        <v>Summer</v>
      </c>
      <c r="L34" s="2"/>
      <c r="M34" s="3" t="str">
        <f t="shared" si="10"/>
        <v/>
      </c>
      <c r="N34" s="3" t="str">
        <f t="shared" si="22"/>
        <v/>
      </c>
      <c r="O34" s="3" t="str">
        <f t="shared" si="12"/>
        <v/>
      </c>
      <c r="P34" s="3" t="str">
        <f t="shared" si="13"/>
        <v/>
      </c>
      <c r="Q34" s="20">
        <f t="shared" si="14"/>
        <v>891</v>
      </c>
      <c r="R34" s="20">
        <f t="shared" si="15"/>
        <v>6.13</v>
      </c>
      <c r="S34" s="20">
        <f t="shared" si="16"/>
        <v>22.5</v>
      </c>
      <c r="T34" s="20">
        <f t="shared" si="23"/>
        <v>8.3000000000000007</v>
      </c>
      <c r="U34" s="6" t="str">
        <f t="shared" si="18"/>
        <v/>
      </c>
      <c r="V34" s="6" t="str">
        <f t="shared" si="19"/>
        <v/>
      </c>
      <c r="W34" s="6" t="str">
        <f t="shared" si="20"/>
        <v/>
      </c>
      <c r="X34" s="6" t="str">
        <f t="shared" si="24"/>
        <v/>
      </c>
    </row>
    <row r="35" spans="1:24" ht="12.75" thickBot="1" x14ac:dyDescent="0.25">
      <c r="A35" s="82">
        <v>39201</v>
      </c>
      <c r="B35" s="81" t="s">
        <v>7</v>
      </c>
      <c r="C35" s="81" t="s">
        <v>8</v>
      </c>
      <c r="D35" s="81">
        <v>1361</v>
      </c>
      <c r="E35" s="81">
        <v>10.49</v>
      </c>
      <c r="F35" s="81">
        <v>11.9</v>
      </c>
      <c r="G35" s="81">
        <v>18.899999999999999</v>
      </c>
      <c r="H35" s="67">
        <f t="shared" si="7"/>
        <v>1</v>
      </c>
      <c r="I35" s="99">
        <f t="shared" si="8"/>
        <v>4</v>
      </c>
      <c r="J35" s="99">
        <f t="shared" si="9"/>
        <v>2007</v>
      </c>
      <c r="K35" s="2" t="str">
        <f t="shared" si="1"/>
        <v>Spring</v>
      </c>
      <c r="L35" s="2"/>
      <c r="M35" s="3">
        <f t="shared" si="10"/>
        <v>1361</v>
      </c>
      <c r="N35" s="3">
        <f t="shared" si="22"/>
        <v>10.49</v>
      </c>
      <c r="O35" s="3">
        <f t="shared" si="12"/>
        <v>11.9</v>
      </c>
      <c r="P35" s="3">
        <f t="shared" si="13"/>
        <v>18.899999999999999</v>
      </c>
      <c r="Q35" s="20" t="str">
        <f t="shared" si="14"/>
        <v/>
      </c>
      <c r="R35" s="20" t="str">
        <f t="shared" si="15"/>
        <v/>
      </c>
      <c r="S35" s="20" t="str">
        <f t="shared" si="16"/>
        <v/>
      </c>
      <c r="T35" s="20" t="str">
        <f t="shared" si="23"/>
        <v/>
      </c>
      <c r="U35" s="6" t="str">
        <f t="shared" si="18"/>
        <v/>
      </c>
      <c r="V35" s="6" t="str">
        <f t="shared" si="19"/>
        <v/>
      </c>
      <c r="W35" s="6" t="str">
        <f t="shared" si="20"/>
        <v/>
      </c>
      <c r="X35" s="6" t="str">
        <f t="shared" si="24"/>
        <v/>
      </c>
    </row>
    <row r="36" spans="1:24" ht="12.75" thickBot="1" x14ac:dyDescent="0.25">
      <c r="A36" s="82">
        <v>39004</v>
      </c>
      <c r="B36" s="81" t="s">
        <v>7</v>
      </c>
      <c r="C36" s="81" t="s">
        <v>8</v>
      </c>
      <c r="D36" s="81">
        <v>953</v>
      </c>
      <c r="E36" s="81" t="s">
        <v>77</v>
      </c>
      <c r="F36" s="81">
        <v>3.8</v>
      </c>
      <c r="G36" s="81">
        <v>11.3</v>
      </c>
      <c r="H36" s="67">
        <f t="shared" si="7"/>
        <v>1</v>
      </c>
      <c r="I36" s="99">
        <f t="shared" si="8"/>
        <v>10</v>
      </c>
      <c r="J36" s="99">
        <f t="shared" si="9"/>
        <v>2006</v>
      </c>
      <c r="K36" s="2" t="str">
        <f t="shared" si="1"/>
        <v>Fall</v>
      </c>
      <c r="L36" s="2"/>
      <c r="M36" s="3" t="str">
        <f t="shared" si="10"/>
        <v/>
      </c>
      <c r="N36" s="3" t="str">
        <f t="shared" si="22"/>
        <v/>
      </c>
      <c r="O36" s="3" t="str">
        <f t="shared" si="12"/>
        <v/>
      </c>
      <c r="P36" s="3" t="str">
        <f t="shared" si="13"/>
        <v/>
      </c>
      <c r="Q36" s="20" t="str">
        <f t="shared" si="14"/>
        <v/>
      </c>
      <c r="R36" s="20" t="str">
        <f t="shared" si="15"/>
        <v/>
      </c>
      <c r="S36" s="20" t="str">
        <f t="shared" si="16"/>
        <v/>
      </c>
      <c r="T36" s="20" t="str">
        <f t="shared" si="23"/>
        <v/>
      </c>
      <c r="U36" s="6">
        <f t="shared" si="18"/>
        <v>953</v>
      </c>
      <c r="V36" s="6" t="str">
        <f t="shared" si="19"/>
        <v>AD</v>
      </c>
      <c r="W36" s="6">
        <f t="shared" si="20"/>
        <v>3.8</v>
      </c>
      <c r="X36" s="6">
        <f t="shared" si="24"/>
        <v>11.3</v>
      </c>
    </row>
    <row r="37" spans="1:24" ht="12.75" thickBot="1" x14ac:dyDescent="0.25">
      <c r="A37" s="82">
        <v>38919</v>
      </c>
      <c r="B37" s="81" t="s">
        <v>7</v>
      </c>
      <c r="C37" s="81" t="s">
        <v>8</v>
      </c>
      <c r="D37" s="81" t="s">
        <v>24</v>
      </c>
      <c r="E37" s="81" t="s">
        <v>24</v>
      </c>
      <c r="F37" s="81" t="s">
        <v>24</v>
      </c>
      <c r="G37" s="81" t="s">
        <v>24</v>
      </c>
      <c r="H37" s="67">
        <f t="shared" si="7"/>
        <v>1</v>
      </c>
      <c r="I37" s="99">
        <f t="shared" si="8"/>
        <v>7</v>
      </c>
      <c r="J37" s="99">
        <f t="shared" si="9"/>
        <v>2006</v>
      </c>
      <c r="K37" s="2" t="str">
        <f t="shared" si="1"/>
        <v>Summer</v>
      </c>
      <c r="L37" s="2"/>
      <c r="M37" s="3" t="str">
        <f t="shared" si="10"/>
        <v/>
      </c>
      <c r="N37" s="3" t="str">
        <f t="shared" si="22"/>
        <v/>
      </c>
      <c r="O37" s="3" t="str">
        <f t="shared" si="12"/>
        <v/>
      </c>
      <c r="P37" s="3" t="str">
        <f t="shared" si="13"/>
        <v/>
      </c>
      <c r="Q37" s="20" t="str">
        <f t="shared" si="14"/>
        <v>NS</v>
      </c>
      <c r="R37" s="20" t="str">
        <f t="shared" si="15"/>
        <v>NS</v>
      </c>
      <c r="S37" s="20" t="str">
        <f t="shared" si="16"/>
        <v>NS</v>
      </c>
      <c r="T37" s="20" t="str">
        <f t="shared" si="23"/>
        <v>NS</v>
      </c>
      <c r="U37" s="6" t="str">
        <f t="shared" si="18"/>
        <v/>
      </c>
      <c r="V37" s="6" t="str">
        <f t="shared" si="19"/>
        <v/>
      </c>
      <c r="W37" s="6" t="str">
        <f t="shared" si="20"/>
        <v/>
      </c>
      <c r="X37" s="6" t="str">
        <f t="shared" si="24"/>
        <v/>
      </c>
    </row>
    <row r="38" spans="1:24" ht="12.75" thickBot="1" x14ac:dyDescent="0.25">
      <c r="A38" s="82">
        <v>38909</v>
      </c>
      <c r="B38" s="81" t="s">
        <v>7</v>
      </c>
      <c r="C38" s="81" t="s">
        <v>8</v>
      </c>
      <c r="D38" s="81">
        <v>1265</v>
      </c>
      <c r="E38" s="81">
        <v>6.25</v>
      </c>
      <c r="F38" s="81">
        <v>18.3</v>
      </c>
      <c r="G38" s="81">
        <v>2.4</v>
      </c>
      <c r="H38" s="67">
        <f t="shared" si="7"/>
        <v>1</v>
      </c>
      <c r="I38" s="99">
        <f t="shared" si="8"/>
        <v>7</v>
      </c>
      <c r="J38" s="99">
        <f t="shared" si="9"/>
        <v>2006</v>
      </c>
      <c r="K38" s="2" t="str">
        <f t="shared" si="1"/>
        <v>Summer</v>
      </c>
      <c r="L38" s="2"/>
      <c r="M38" s="3" t="str">
        <f t="shared" si="10"/>
        <v/>
      </c>
      <c r="N38" s="3" t="str">
        <f t="shared" si="22"/>
        <v/>
      </c>
      <c r="O38" s="3" t="str">
        <f t="shared" si="12"/>
        <v/>
      </c>
      <c r="P38" s="3" t="str">
        <f t="shared" si="13"/>
        <v/>
      </c>
      <c r="Q38" s="20">
        <f t="shared" si="14"/>
        <v>1265</v>
      </c>
      <c r="R38" s="20">
        <f t="shared" si="15"/>
        <v>6.25</v>
      </c>
      <c r="S38" s="20">
        <f t="shared" si="16"/>
        <v>18.3</v>
      </c>
      <c r="T38" s="20">
        <f t="shared" si="23"/>
        <v>2.4</v>
      </c>
      <c r="U38" s="6" t="str">
        <f t="shared" si="18"/>
        <v/>
      </c>
      <c r="V38" s="6" t="str">
        <f t="shared" si="19"/>
        <v/>
      </c>
      <c r="W38" s="6" t="str">
        <f t="shared" si="20"/>
        <v/>
      </c>
      <c r="X38" s="6" t="str">
        <f t="shared" si="24"/>
        <v/>
      </c>
    </row>
    <row r="39" spans="1:24" ht="12.75" thickBot="1" x14ac:dyDescent="0.25">
      <c r="A39" s="82">
        <v>38843</v>
      </c>
      <c r="B39" s="81" t="s">
        <v>7</v>
      </c>
      <c r="C39" s="81" t="s">
        <v>8</v>
      </c>
      <c r="D39" s="81">
        <v>1287</v>
      </c>
      <c r="E39" s="81">
        <v>11.69</v>
      </c>
      <c r="F39" s="81">
        <v>10.4</v>
      </c>
      <c r="G39" s="81">
        <v>7.7</v>
      </c>
      <c r="H39" s="67">
        <f t="shared" si="7"/>
        <v>1</v>
      </c>
      <c r="I39" s="99">
        <f t="shared" si="8"/>
        <v>5</v>
      </c>
      <c r="J39" s="99">
        <f t="shared" si="9"/>
        <v>2006</v>
      </c>
      <c r="K39" s="2" t="str">
        <f t="shared" si="1"/>
        <v>Spring</v>
      </c>
      <c r="L39" s="2"/>
      <c r="M39" s="3">
        <f t="shared" si="10"/>
        <v>1287</v>
      </c>
      <c r="N39" s="3">
        <f t="shared" si="22"/>
        <v>11.69</v>
      </c>
      <c r="O39" s="3">
        <f t="shared" si="12"/>
        <v>10.4</v>
      </c>
      <c r="P39" s="3">
        <f t="shared" si="13"/>
        <v>7.7</v>
      </c>
      <c r="Q39" s="20" t="str">
        <f t="shared" si="14"/>
        <v/>
      </c>
      <c r="R39" s="20" t="str">
        <f t="shared" si="15"/>
        <v/>
      </c>
      <c r="S39" s="20" t="str">
        <f t="shared" si="16"/>
        <v/>
      </c>
      <c r="T39" s="20" t="str">
        <f t="shared" si="23"/>
        <v/>
      </c>
      <c r="U39" s="6" t="str">
        <f t="shared" si="18"/>
        <v/>
      </c>
      <c r="V39" s="6" t="str">
        <f t="shared" si="19"/>
        <v/>
      </c>
      <c r="W39" s="6" t="str">
        <f t="shared" si="20"/>
        <v/>
      </c>
      <c r="X39" s="6" t="str">
        <f t="shared" si="24"/>
        <v/>
      </c>
    </row>
    <row r="40" spans="1:24" ht="12.75" thickBot="1" x14ac:dyDescent="0.25">
      <c r="A40" s="82">
        <v>38633</v>
      </c>
      <c r="B40" s="81" t="s">
        <v>7</v>
      </c>
      <c r="C40" s="81" t="s">
        <v>8</v>
      </c>
      <c r="D40" s="81">
        <v>842</v>
      </c>
      <c r="E40" s="81">
        <v>7.24</v>
      </c>
      <c r="F40" s="81">
        <v>10</v>
      </c>
      <c r="G40" s="81">
        <v>9.2899999999999991</v>
      </c>
      <c r="H40" s="67">
        <f t="shared" si="7"/>
        <v>1</v>
      </c>
      <c r="I40" s="99">
        <f t="shared" si="8"/>
        <v>10</v>
      </c>
      <c r="J40" s="99">
        <f t="shared" si="9"/>
        <v>2005</v>
      </c>
      <c r="K40" s="2" t="str">
        <f t="shared" si="1"/>
        <v>Fall</v>
      </c>
      <c r="L40" s="2"/>
      <c r="M40" s="3" t="str">
        <f t="shared" si="10"/>
        <v/>
      </c>
      <c r="N40" s="3" t="str">
        <f t="shared" si="22"/>
        <v/>
      </c>
      <c r="O40" s="3" t="str">
        <f t="shared" si="12"/>
        <v/>
      </c>
      <c r="P40" s="3" t="str">
        <f t="shared" si="13"/>
        <v/>
      </c>
      <c r="Q40" s="20" t="str">
        <f t="shared" si="14"/>
        <v/>
      </c>
      <c r="R40" s="20" t="str">
        <f t="shared" si="15"/>
        <v/>
      </c>
      <c r="S40" s="20" t="str">
        <f t="shared" si="16"/>
        <v/>
      </c>
      <c r="T40" s="20" t="str">
        <f t="shared" si="23"/>
        <v/>
      </c>
      <c r="U40" s="6">
        <f t="shared" si="18"/>
        <v>842</v>
      </c>
      <c r="V40" s="6">
        <f t="shared" si="19"/>
        <v>7.24</v>
      </c>
      <c r="W40" s="6">
        <f t="shared" si="20"/>
        <v>10</v>
      </c>
      <c r="X40" s="6">
        <f t="shared" si="24"/>
        <v>9.2899999999999991</v>
      </c>
    </row>
    <row r="41" spans="1:24" ht="12.75" thickBot="1" x14ac:dyDescent="0.25">
      <c r="A41" s="82">
        <v>38544</v>
      </c>
      <c r="B41" s="81" t="s">
        <v>7</v>
      </c>
      <c r="C41" s="81" t="s">
        <v>8</v>
      </c>
      <c r="D41" s="81">
        <v>1050</v>
      </c>
      <c r="E41" s="81">
        <v>7.14</v>
      </c>
      <c r="F41" s="81">
        <v>23</v>
      </c>
      <c r="G41" s="81">
        <v>1</v>
      </c>
      <c r="H41" s="67">
        <f t="shared" si="7"/>
        <v>1</v>
      </c>
      <c r="I41" s="99">
        <f t="shared" si="8"/>
        <v>7</v>
      </c>
      <c r="J41" s="99">
        <f t="shared" si="9"/>
        <v>2005</v>
      </c>
      <c r="K41" s="2" t="str">
        <f t="shared" si="1"/>
        <v>Summer</v>
      </c>
      <c r="L41" s="2"/>
      <c r="M41" s="3" t="str">
        <f t="shared" si="10"/>
        <v/>
      </c>
      <c r="N41" s="3" t="str">
        <f t="shared" si="22"/>
        <v/>
      </c>
      <c r="O41" s="3" t="str">
        <f t="shared" si="12"/>
        <v/>
      </c>
      <c r="P41" s="3" t="str">
        <f t="shared" si="13"/>
        <v/>
      </c>
      <c r="Q41" s="20">
        <f t="shared" si="14"/>
        <v>1050</v>
      </c>
      <c r="R41" s="20">
        <f t="shared" si="15"/>
        <v>7.14</v>
      </c>
      <c r="S41" s="20">
        <f t="shared" si="16"/>
        <v>23</v>
      </c>
      <c r="T41" s="20">
        <f t="shared" si="23"/>
        <v>1</v>
      </c>
      <c r="U41" s="6" t="str">
        <f t="shared" si="18"/>
        <v/>
      </c>
      <c r="V41" s="6" t="str">
        <f t="shared" si="19"/>
        <v/>
      </c>
      <c r="W41" s="6" t="str">
        <f t="shared" si="20"/>
        <v/>
      </c>
      <c r="X41" s="6" t="str">
        <f t="shared" si="24"/>
        <v/>
      </c>
    </row>
    <row r="42" spans="1:24" ht="12.75" thickBot="1" x14ac:dyDescent="0.25">
      <c r="A42" s="82">
        <v>38472</v>
      </c>
      <c r="B42" s="81" t="s">
        <v>7</v>
      </c>
      <c r="C42" s="81" t="s">
        <v>8</v>
      </c>
      <c r="D42" s="81">
        <v>1295</v>
      </c>
      <c r="E42" s="81">
        <v>16.760000000000002</v>
      </c>
      <c r="F42" s="81">
        <v>7</v>
      </c>
      <c r="G42" s="81">
        <v>17.8</v>
      </c>
      <c r="H42" s="67">
        <f t="shared" si="7"/>
        <v>1</v>
      </c>
      <c r="I42" s="99">
        <f t="shared" si="8"/>
        <v>4</v>
      </c>
      <c r="J42" s="99">
        <f t="shared" si="9"/>
        <v>2005</v>
      </c>
      <c r="K42" s="2" t="str">
        <f t="shared" si="1"/>
        <v>Spring</v>
      </c>
      <c r="L42" s="2"/>
      <c r="M42" s="3">
        <f t="shared" si="10"/>
        <v>1295</v>
      </c>
      <c r="N42" s="3">
        <f t="shared" si="22"/>
        <v>16.760000000000002</v>
      </c>
      <c r="O42" s="3">
        <f t="shared" si="12"/>
        <v>7</v>
      </c>
      <c r="P42" s="3">
        <f t="shared" si="13"/>
        <v>17.8</v>
      </c>
      <c r="Q42" s="20" t="str">
        <f t="shared" si="14"/>
        <v/>
      </c>
      <c r="R42" s="20" t="str">
        <f t="shared" si="15"/>
        <v/>
      </c>
      <c r="S42" s="20" t="str">
        <f t="shared" si="16"/>
        <v/>
      </c>
      <c r="T42" s="20" t="str">
        <f t="shared" si="23"/>
        <v/>
      </c>
      <c r="U42" s="6" t="str">
        <f t="shared" si="18"/>
        <v/>
      </c>
      <c r="V42" s="6" t="str">
        <f t="shared" si="19"/>
        <v/>
      </c>
      <c r="W42" s="6" t="str">
        <f t="shared" si="20"/>
        <v/>
      </c>
      <c r="X42" s="6" t="str">
        <f t="shared" si="24"/>
        <v/>
      </c>
    </row>
    <row r="43" spans="1:24" ht="12.75" thickBot="1" x14ac:dyDescent="0.25">
      <c r="A43" s="82">
        <v>38276</v>
      </c>
      <c r="B43" s="81" t="s">
        <v>9</v>
      </c>
      <c r="C43" s="81" t="s">
        <v>8</v>
      </c>
      <c r="D43" s="81">
        <v>1158</v>
      </c>
      <c r="E43" s="81">
        <v>4.43</v>
      </c>
      <c r="F43" s="81">
        <v>7.7</v>
      </c>
      <c r="G43" s="81">
        <v>0.4</v>
      </c>
      <c r="H43" s="67">
        <f t="shared" si="7"/>
        <v>1</v>
      </c>
      <c r="I43" s="99">
        <f t="shared" si="8"/>
        <v>10</v>
      </c>
      <c r="J43" s="99">
        <f t="shared" si="9"/>
        <v>2004</v>
      </c>
      <c r="K43" s="2" t="str">
        <f t="shared" si="1"/>
        <v>Fall</v>
      </c>
      <c r="L43" s="2"/>
      <c r="M43" s="3" t="str">
        <f t="shared" si="10"/>
        <v/>
      </c>
      <c r="N43" s="3" t="str">
        <f t="shared" si="22"/>
        <v/>
      </c>
      <c r="O43" s="3" t="str">
        <f t="shared" si="12"/>
        <v/>
      </c>
      <c r="P43" s="3" t="str">
        <f t="shared" si="13"/>
        <v/>
      </c>
      <c r="Q43" s="20" t="str">
        <f t="shared" si="14"/>
        <v/>
      </c>
      <c r="R43" s="20" t="str">
        <f t="shared" si="15"/>
        <v/>
      </c>
      <c r="S43" s="20" t="str">
        <f t="shared" si="16"/>
        <v/>
      </c>
      <c r="T43" s="20" t="str">
        <f t="shared" si="23"/>
        <v/>
      </c>
      <c r="U43" s="6">
        <f t="shared" si="18"/>
        <v>1158</v>
      </c>
      <c r="V43" s="6">
        <f t="shared" si="19"/>
        <v>4.43</v>
      </c>
      <c r="W43" s="6">
        <f t="shared" si="20"/>
        <v>7.7</v>
      </c>
      <c r="X43" s="6">
        <f t="shared" si="24"/>
        <v>0.4</v>
      </c>
    </row>
    <row r="44" spans="1:24" ht="12.75" thickBot="1" x14ac:dyDescent="0.25">
      <c r="A44" s="82">
        <v>38194</v>
      </c>
      <c r="B44" s="81" t="s">
        <v>9</v>
      </c>
      <c r="C44" s="81" t="s">
        <v>8</v>
      </c>
      <c r="D44" s="81">
        <v>1141</v>
      </c>
      <c r="E44" s="81">
        <v>9.35</v>
      </c>
      <c r="F44" s="81">
        <v>16.399999999999999</v>
      </c>
      <c r="G44" s="81">
        <v>1.4</v>
      </c>
      <c r="H44" s="67">
        <f t="shared" si="7"/>
        <v>1</v>
      </c>
      <c r="I44" s="99">
        <f t="shared" si="8"/>
        <v>7</v>
      </c>
      <c r="J44" s="99">
        <f t="shared" si="9"/>
        <v>2004</v>
      </c>
      <c r="K44" s="2" t="str">
        <f t="shared" si="1"/>
        <v>Summer</v>
      </c>
      <c r="L44" s="2"/>
      <c r="M44" s="3" t="str">
        <f t="shared" si="10"/>
        <v/>
      </c>
      <c r="N44" s="3" t="str">
        <f t="shared" si="22"/>
        <v/>
      </c>
      <c r="O44" s="3" t="str">
        <f t="shared" si="12"/>
        <v/>
      </c>
      <c r="P44" s="3" t="str">
        <f t="shared" si="13"/>
        <v/>
      </c>
      <c r="Q44" s="20">
        <f t="shared" si="14"/>
        <v>1141</v>
      </c>
      <c r="R44" s="20">
        <f t="shared" si="15"/>
        <v>9.35</v>
      </c>
      <c r="S44" s="20">
        <f t="shared" si="16"/>
        <v>16.399999999999999</v>
      </c>
      <c r="T44" s="20">
        <f t="shared" si="23"/>
        <v>1.4</v>
      </c>
      <c r="U44" s="6" t="str">
        <f t="shared" si="18"/>
        <v/>
      </c>
      <c r="V44" s="6" t="str">
        <f t="shared" si="19"/>
        <v/>
      </c>
      <c r="W44" s="6" t="str">
        <f t="shared" si="20"/>
        <v/>
      </c>
      <c r="X44" s="6" t="str">
        <f t="shared" si="24"/>
        <v/>
      </c>
    </row>
    <row r="45" spans="1:24" ht="12.75" thickBot="1" x14ac:dyDescent="0.25">
      <c r="A45" s="82">
        <v>38174</v>
      </c>
      <c r="B45" s="81" t="s">
        <v>9</v>
      </c>
      <c r="C45" s="81" t="s">
        <v>8</v>
      </c>
      <c r="D45" s="81" t="s">
        <v>24</v>
      </c>
      <c r="E45" s="81" t="s">
        <v>24</v>
      </c>
      <c r="F45" s="81" t="s">
        <v>24</v>
      </c>
      <c r="G45" s="81">
        <v>10.3</v>
      </c>
      <c r="H45" s="67">
        <f t="shared" si="7"/>
        <v>1</v>
      </c>
      <c r="I45" s="99">
        <f t="shared" si="8"/>
        <v>7</v>
      </c>
      <c r="J45" s="99">
        <f t="shared" si="9"/>
        <v>2004</v>
      </c>
      <c r="K45" s="2" t="str">
        <f t="shared" si="1"/>
        <v>Summer</v>
      </c>
      <c r="L45" s="2"/>
      <c r="M45" s="3" t="str">
        <f t="shared" si="10"/>
        <v/>
      </c>
      <c r="N45" s="3" t="str">
        <f t="shared" si="22"/>
        <v/>
      </c>
      <c r="O45" s="3" t="str">
        <f t="shared" si="12"/>
        <v/>
      </c>
      <c r="P45" s="3" t="str">
        <f t="shared" si="13"/>
        <v/>
      </c>
      <c r="Q45" s="20" t="str">
        <f t="shared" si="14"/>
        <v>NS</v>
      </c>
      <c r="R45" s="20" t="str">
        <f t="shared" si="15"/>
        <v>NS</v>
      </c>
      <c r="S45" s="20" t="str">
        <f t="shared" si="16"/>
        <v>NS</v>
      </c>
      <c r="T45" s="20">
        <f t="shared" si="23"/>
        <v>10.3</v>
      </c>
      <c r="U45" s="6" t="str">
        <f t="shared" si="18"/>
        <v/>
      </c>
      <c r="V45" s="6" t="str">
        <f t="shared" si="19"/>
        <v/>
      </c>
      <c r="W45" s="6" t="str">
        <f t="shared" si="20"/>
        <v/>
      </c>
      <c r="X45" s="6" t="str">
        <f t="shared" si="24"/>
        <v/>
      </c>
    </row>
    <row r="46" spans="1:24" ht="12.75" thickBot="1" x14ac:dyDescent="0.25">
      <c r="A46" s="82">
        <v>38163</v>
      </c>
      <c r="B46" s="81" t="s">
        <v>9</v>
      </c>
      <c r="C46" s="81" t="s">
        <v>8</v>
      </c>
      <c r="D46" s="81">
        <v>909</v>
      </c>
      <c r="E46" s="81">
        <v>8.9700000000000006</v>
      </c>
      <c r="F46" s="81">
        <v>16.2</v>
      </c>
      <c r="G46" s="81" t="s">
        <v>24</v>
      </c>
      <c r="H46" s="67">
        <f t="shared" si="7"/>
        <v>1</v>
      </c>
      <c r="I46" s="99">
        <f t="shared" si="8"/>
        <v>6</v>
      </c>
      <c r="J46" s="99">
        <f t="shared" si="9"/>
        <v>2004</v>
      </c>
      <c r="K46" s="2" t="str">
        <f t="shared" si="1"/>
        <v>Spring</v>
      </c>
      <c r="L46" s="2"/>
      <c r="M46" s="3">
        <f t="shared" si="10"/>
        <v>909</v>
      </c>
      <c r="N46" s="3">
        <f t="shared" si="22"/>
        <v>8.9700000000000006</v>
      </c>
      <c r="O46" s="3">
        <f t="shared" si="12"/>
        <v>16.2</v>
      </c>
      <c r="P46" s="3" t="str">
        <f t="shared" si="13"/>
        <v>NS</v>
      </c>
      <c r="Q46" s="20" t="str">
        <f t="shared" si="14"/>
        <v/>
      </c>
      <c r="R46" s="20" t="str">
        <f t="shared" si="15"/>
        <v/>
      </c>
      <c r="S46" s="20" t="str">
        <f t="shared" si="16"/>
        <v/>
      </c>
      <c r="T46" s="20" t="str">
        <f t="shared" si="23"/>
        <v/>
      </c>
      <c r="U46" s="6" t="str">
        <f t="shared" si="18"/>
        <v/>
      </c>
      <c r="V46" s="6" t="str">
        <f t="shared" si="19"/>
        <v/>
      </c>
      <c r="W46" s="6" t="str">
        <f t="shared" si="20"/>
        <v/>
      </c>
      <c r="X46" s="6" t="str">
        <f t="shared" si="24"/>
        <v/>
      </c>
    </row>
    <row r="47" spans="1:24" ht="12.75" thickBot="1" x14ac:dyDescent="0.25">
      <c r="A47" s="82">
        <v>38108</v>
      </c>
      <c r="B47" s="81" t="s">
        <v>9</v>
      </c>
      <c r="C47" s="81" t="s">
        <v>8</v>
      </c>
      <c r="D47" s="81">
        <v>1175</v>
      </c>
      <c r="E47" s="81">
        <v>11.71</v>
      </c>
      <c r="F47" s="81">
        <v>9.6</v>
      </c>
      <c r="G47" s="81">
        <v>9</v>
      </c>
      <c r="H47" s="67">
        <f t="shared" si="7"/>
        <v>1</v>
      </c>
      <c r="I47" s="99">
        <f t="shared" si="8"/>
        <v>5</v>
      </c>
      <c r="J47" s="99">
        <f t="shared" si="9"/>
        <v>2004</v>
      </c>
      <c r="K47" s="2" t="str">
        <f t="shared" si="1"/>
        <v>Spring</v>
      </c>
      <c r="L47" s="2"/>
      <c r="M47" s="3">
        <f t="shared" si="10"/>
        <v>1175</v>
      </c>
      <c r="N47" s="3">
        <f t="shared" si="22"/>
        <v>11.71</v>
      </c>
      <c r="O47" s="3">
        <f t="shared" si="12"/>
        <v>9.6</v>
      </c>
      <c r="P47" s="3">
        <f t="shared" si="13"/>
        <v>9</v>
      </c>
      <c r="Q47" s="20" t="str">
        <f t="shared" si="14"/>
        <v/>
      </c>
      <c r="R47" s="20" t="str">
        <f t="shared" si="15"/>
        <v/>
      </c>
      <c r="S47" s="20" t="str">
        <f t="shared" si="16"/>
        <v/>
      </c>
      <c r="T47" s="20" t="str">
        <f t="shared" si="23"/>
        <v/>
      </c>
      <c r="U47" s="6" t="str">
        <f t="shared" si="18"/>
        <v/>
      </c>
      <c r="V47" s="6" t="str">
        <f t="shared" si="19"/>
        <v/>
      </c>
      <c r="W47" s="6" t="str">
        <f t="shared" si="20"/>
        <v/>
      </c>
      <c r="X47" s="6" t="str">
        <f t="shared" si="24"/>
        <v/>
      </c>
    </row>
    <row r="48" spans="1:24" ht="12.75" thickBot="1" x14ac:dyDescent="0.25">
      <c r="A48" s="82">
        <v>37884</v>
      </c>
      <c r="B48" s="81" t="s">
        <v>9</v>
      </c>
      <c r="C48" s="81" t="s">
        <v>8</v>
      </c>
      <c r="D48" s="81">
        <v>887</v>
      </c>
      <c r="E48" s="81">
        <v>9.7799999999999994</v>
      </c>
      <c r="F48" s="81">
        <v>14</v>
      </c>
      <c r="G48" s="81">
        <v>4.2</v>
      </c>
      <c r="H48" s="67">
        <f t="shared" si="7"/>
        <v>1</v>
      </c>
      <c r="I48" s="99">
        <f t="shared" si="8"/>
        <v>9</v>
      </c>
      <c r="J48" s="99">
        <f t="shared" si="9"/>
        <v>2003</v>
      </c>
      <c r="K48" s="2" t="str">
        <f t="shared" si="1"/>
        <v>Fall</v>
      </c>
      <c r="L48" s="2"/>
      <c r="M48" s="3" t="str">
        <f t="shared" si="10"/>
        <v/>
      </c>
      <c r="N48" s="3" t="str">
        <f t="shared" si="22"/>
        <v/>
      </c>
      <c r="O48" s="3" t="str">
        <f t="shared" si="12"/>
        <v/>
      </c>
      <c r="P48" s="3" t="str">
        <f t="shared" si="13"/>
        <v/>
      </c>
      <c r="Q48" s="20" t="str">
        <f t="shared" si="14"/>
        <v/>
      </c>
      <c r="R48" s="20" t="str">
        <f t="shared" si="15"/>
        <v/>
      </c>
      <c r="S48" s="20" t="str">
        <f t="shared" si="16"/>
        <v/>
      </c>
      <c r="T48" s="20" t="str">
        <f t="shared" si="23"/>
        <v/>
      </c>
      <c r="U48" s="6">
        <f t="shared" si="18"/>
        <v>887</v>
      </c>
      <c r="V48" s="6">
        <f t="shared" si="19"/>
        <v>9.7799999999999994</v>
      </c>
      <c r="W48" s="6">
        <f t="shared" si="20"/>
        <v>14</v>
      </c>
      <c r="X48" s="6">
        <f t="shared" si="24"/>
        <v>4.2</v>
      </c>
    </row>
    <row r="49" spans="1:24" ht="12.75" thickBot="1" x14ac:dyDescent="0.25">
      <c r="A49" s="82">
        <v>42279</v>
      </c>
      <c r="B49" s="81" t="s">
        <v>10</v>
      </c>
      <c r="C49" s="81" t="s">
        <v>8</v>
      </c>
      <c r="D49" s="81">
        <v>884.6</v>
      </c>
      <c r="E49" s="81">
        <v>12.63</v>
      </c>
      <c r="F49" s="81">
        <v>17.399999999999999</v>
      </c>
      <c r="G49" s="81" t="s">
        <v>24</v>
      </c>
      <c r="H49" s="67">
        <f t="shared" si="7"/>
        <v>2</v>
      </c>
      <c r="I49" s="99">
        <f t="shared" si="8"/>
        <v>10</v>
      </c>
      <c r="J49" s="99">
        <f t="shared" si="9"/>
        <v>2015</v>
      </c>
      <c r="K49" s="2" t="str">
        <f t="shared" si="1"/>
        <v>Fall</v>
      </c>
      <c r="L49" s="2"/>
      <c r="M49" s="3" t="str">
        <f t="shared" si="10"/>
        <v/>
      </c>
      <c r="N49" s="3" t="str">
        <f t="shared" si="22"/>
        <v/>
      </c>
      <c r="O49" s="3" t="str">
        <f t="shared" si="12"/>
        <v/>
      </c>
      <c r="P49" s="3" t="str">
        <f t="shared" si="13"/>
        <v/>
      </c>
      <c r="Q49" s="20" t="str">
        <f t="shared" si="14"/>
        <v/>
      </c>
      <c r="R49" s="20" t="str">
        <f t="shared" si="15"/>
        <v/>
      </c>
      <c r="S49" s="20" t="str">
        <f t="shared" si="16"/>
        <v/>
      </c>
      <c r="T49" s="20" t="str">
        <f t="shared" si="23"/>
        <v/>
      </c>
      <c r="U49" s="6">
        <f t="shared" si="18"/>
        <v>884.6</v>
      </c>
      <c r="V49" s="6">
        <f t="shared" si="19"/>
        <v>12.63</v>
      </c>
      <c r="W49" s="6">
        <f t="shared" si="20"/>
        <v>17.399999999999999</v>
      </c>
      <c r="X49" s="6" t="str">
        <f t="shared" si="24"/>
        <v>NS</v>
      </c>
    </row>
    <row r="50" spans="1:24" ht="12.75" thickBot="1" x14ac:dyDescent="0.25">
      <c r="A50" s="82">
        <v>42213</v>
      </c>
      <c r="B50" s="81" t="s">
        <v>10</v>
      </c>
      <c r="C50" s="81" t="s">
        <v>8</v>
      </c>
      <c r="D50" s="81">
        <v>992.8</v>
      </c>
      <c r="E50" s="81">
        <v>10.26</v>
      </c>
      <c r="F50" s="81">
        <v>23.5</v>
      </c>
      <c r="G50" s="81" t="s">
        <v>24</v>
      </c>
      <c r="H50" s="67">
        <f t="shared" si="7"/>
        <v>2</v>
      </c>
      <c r="I50" s="99">
        <f t="shared" si="8"/>
        <v>7</v>
      </c>
      <c r="J50" s="99">
        <f t="shared" si="9"/>
        <v>2015</v>
      </c>
      <c r="K50" s="2" t="str">
        <f t="shared" si="1"/>
        <v>Summer</v>
      </c>
      <c r="L50" s="2"/>
      <c r="M50" s="3" t="str">
        <f t="shared" si="10"/>
        <v/>
      </c>
      <c r="N50" s="3" t="str">
        <f t="shared" si="22"/>
        <v/>
      </c>
      <c r="O50" s="3" t="str">
        <f t="shared" si="12"/>
        <v/>
      </c>
      <c r="P50" s="3" t="str">
        <f t="shared" si="13"/>
        <v/>
      </c>
      <c r="Q50" s="20">
        <f t="shared" si="14"/>
        <v>992.8</v>
      </c>
      <c r="R50" s="20">
        <f t="shared" si="15"/>
        <v>10.26</v>
      </c>
      <c r="S50" s="20">
        <f t="shared" si="16"/>
        <v>23.5</v>
      </c>
      <c r="T50" s="20" t="str">
        <f t="shared" si="23"/>
        <v>NS</v>
      </c>
      <c r="U50" s="6" t="str">
        <f t="shared" si="18"/>
        <v/>
      </c>
      <c r="V50" s="6" t="str">
        <f t="shared" si="19"/>
        <v/>
      </c>
      <c r="W50" s="6" t="str">
        <f t="shared" si="20"/>
        <v/>
      </c>
      <c r="X50" s="6" t="str">
        <f t="shared" si="24"/>
        <v/>
      </c>
    </row>
    <row r="51" spans="1:24" ht="12.75" thickBot="1" x14ac:dyDescent="0.25">
      <c r="A51" s="82">
        <v>42131</v>
      </c>
      <c r="B51" s="81" t="s">
        <v>10</v>
      </c>
      <c r="C51" s="81" t="s">
        <v>8</v>
      </c>
      <c r="D51" s="81">
        <v>1476</v>
      </c>
      <c r="E51" s="81">
        <v>12.37</v>
      </c>
      <c r="F51" s="81">
        <v>24.7</v>
      </c>
      <c r="G51" s="81">
        <v>15.42</v>
      </c>
      <c r="H51" s="67">
        <f t="shared" si="7"/>
        <v>2</v>
      </c>
      <c r="I51" s="99">
        <f t="shared" si="8"/>
        <v>5</v>
      </c>
      <c r="J51" s="99">
        <f t="shared" si="9"/>
        <v>2015</v>
      </c>
      <c r="K51" s="2" t="str">
        <f t="shared" si="1"/>
        <v>Spring</v>
      </c>
      <c r="L51" s="2"/>
      <c r="M51" s="3">
        <f t="shared" si="10"/>
        <v>1476</v>
      </c>
      <c r="N51" s="3">
        <f t="shared" si="22"/>
        <v>12.37</v>
      </c>
      <c r="O51" s="3">
        <f t="shared" si="12"/>
        <v>24.7</v>
      </c>
      <c r="P51" s="3">
        <f t="shared" si="13"/>
        <v>15.42</v>
      </c>
      <c r="Q51" s="20" t="str">
        <f t="shared" si="14"/>
        <v/>
      </c>
      <c r="R51" s="20" t="str">
        <f t="shared" si="15"/>
        <v/>
      </c>
      <c r="S51" s="20" t="str">
        <f t="shared" si="16"/>
        <v/>
      </c>
      <c r="T51" s="20" t="str">
        <f t="shared" si="23"/>
        <v/>
      </c>
      <c r="U51" s="6" t="str">
        <f t="shared" si="18"/>
        <v/>
      </c>
      <c r="V51" s="6" t="str">
        <f t="shared" si="19"/>
        <v/>
      </c>
      <c r="W51" s="6" t="str">
        <f t="shared" si="20"/>
        <v/>
      </c>
      <c r="X51" s="6" t="str">
        <f t="shared" si="24"/>
        <v/>
      </c>
    </row>
    <row r="52" spans="1:24" ht="12.75" thickBot="1" x14ac:dyDescent="0.25">
      <c r="A52" s="82">
        <v>41902</v>
      </c>
      <c r="B52" s="81" t="s">
        <v>10</v>
      </c>
      <c r="C52" s="81" t="s">
        <v>8</v>
      </c>
      <c r="D52" s="81">
        <v>537</v>
      </c>
      <c r="E52" s="81">
        <v>9.8000000000000007</v>
      </c>
      <c r="F52" s="81">
        <v>19.5</v>
      </c>
      <c r="G52" s="81">
        <v>4.4000000000000004</v>
      </c>
      <c r="H52" s="67">
        <f t="shared" si="7"/>
        <v>2</v>
      </c>
      <c r="I52" s="99">
        <f t="shared" si="8"/>
        <v>9</v>
      </c>
      <c r="J52" s="99">
        <f t="shared" si="9"/>
        <v>2014</v>
      </c>
      <c r="K52" s="2" t="str">
        <f t="shared" si="1"/>
        <v>Fall</v>
      </c>
      <c r="L52" s="2"/>
      <c r="M52" s="3" t="str">
        <f t="shared" si="10"/>
        <v/>
      </c>
      <c r="N52" s="3" t="str">
        <f t="shared" si="22"/>
        <v/>
      </c>
      <c r="O52" s="3" t="str">
        <f t="shared" si="12"/>
        <v/>
      </c>
      <c r="P52" s="3" t="str">
        <f t="shared" si="13"/>
        <v/>
      </c>
      <c r="Q52" s="20" t="str">
        <f t="shared" si="14"/>
        <v/>
      </c>
      <c r="R52" s="20" t="str">
        <f t="shared" si="15"/>
        <v/>
      </c>
      <c r="S52" s="20" t="str">
        <f t="shared" si="16"/>
        <v/>
      </c>
      <c r="T52" s="20" t="str">
        <f t="shared" si="23"/>
        <v/>
      </c>
      <c r="U52" s="6">
        <f t="shared" si="18"/>
        <v>537</v>
      </c>
      <c r="V52" s="6">
        <f t="shared" si="19"/>
        <v>9.8000000000000007</v>
      </c>
      <c r="W52" s="6">
        <f t="shared" si="20"/>
        <v>19.5</v>
      </c>
      <c r="X52" s="6">
        <f t="shared" si="24"/>
        <v>4.4000000000000004</v>
      </c>
    </row>
    <row r="53" spans="1:24" ht="12.75" thickBot="1" x14ac:dyDescent="0.25">
      <c r="A53" s="82">
        <v>41852</v>
      </c>
      <c r="B53" s="81" t="s">
        <v>10</v>
      </c>
      <c r="C53" s="81" t="s">
        <v>8</v>
      </c>
      <c r="D53" s="81">
        <v>874</v>
      </c>
      <c r="E53" s="81">
        <v>12.06</v>
      </c>
      <c r="F53" s="81">
        <v>22.4</v>
      </c>
      <c r="G53" s="81">
        <v>3.4</v>
      </c>
      <c r="H53" s="67">
        <f t="shared" si="7"/>
        <v>2</v>
      </c>
      <c r="I53" s="99">
        <f t="shared" si="8"/>
        <v>8</v>
      </c>
      <c r="J53" s="99">
        <f t="shared" si="9"/>
        <v>2014</v>
      </c>
      <c r="K53" s="2" t="str">
        <f t="shared" si="1"/>
        <v>Summer</v>
      </c>
      <c r="L53" s="2"/>
      <c r="M53" s="3" t="str">
        <f t="shared" si="10"/>
        <v/>
      </c>
      <c r="N53" s="3" t="str">
        <f t="shared" si="22"/>
        <v/>
      </c>
      <c r="O53" s="3" t="str">
        <f t="shared" si="12"/>
        <v/>
      </c>
      <c r="P53" s="3" t="str">
        <f t="shared" si="13"/>
        <v/>
      </c>
      <c r="Q53" s="20">
        <f t="shared" si="14"/>
        <v>874</v>
      </c>
      <c r="R53" s="20">
        <f t="shared" si="15"/>
        <v>12.06</v>
      </c>
      <c r="S53" s="20">
        <f t="shared" si="16"/>
        <v>22.4</v>
      </c>
      <c r="T53" s="20">
        <f t="shared" si="23"/>
        <v>3.4</v>
      </c>
      <c r="U53" s="6" t="str">
        <f t="shared" si="18"/>
        <v/>
      </c>
      <c r="V53" s="6" t="str">
        <f t="shared" si="19"/>
        <v/>
      </c>
      <c r="W53" s="6" t="str">
        <f t="shared" si="20"/>
        <v/>
      </c>
      <c r="X53" s="6" t="str">
        <f t="shared" si="24"/>
        <v/>
      </c>
    </row>
    <row r="54" spans="1:24" ht="12.75" thickBot="1" x14ac:dyDescent="0.25">
      <c r="A54" s="82">
        <v>41762</v>
      </c>
      <c r="B54" s="81" t="s">
        <v>10</v>
      </c>
      <c r="C54" s="81" t="s">
        <v>8</v>
      </c>
      <c r="D54" s="81">
        <v>1410</v>
      </c>
      <c r="E54" s="81">
        <v>10.92</v>
      </c>
      <c r="F54" s="81">
        <v>8.4</v>
      </c>
      <c r="G54" s="81">
        <v>13</v>
      </c>
      <c r="H54" s="67">
        <f t="shared" si="7"/>
        <v>2</v>
      </c>
      <c r="I54" s="99">
        <f t="shared" si="8"/>
        <v>5</v>
      </c>
      <c r="J54" s="99">
        <f t="shared" si="9"/>
        <v>2014</v>
      </c>
      <c r="K54" s="2" t="str">
        <f t="shared" si="1"/>
        <v>Spring</v>
      </c>
      <c r="L54" s="2"/>
      <c r="M54" s="3">
        <f t="shared" si="10"/>
        <v>1410</v>
      </c>
      <c r="N54" s="3">
        <f t="shared" si="22"/>
        <v>10.92</v>
      </c>
      <c r="O54" s="3">
        <f t="shared" si="12"/>
        <v>8.4</v>
      </c>
      <c r="P54" s="3">
        <f t="shared" si="13"/>
        <v>13</v>
      </c>
      <c r="Q54" s="20" t="str">
        <f t="shared" si="14"/>
        <v/>
      </c>
      <c r="R54" s="20" t="str">
        <f t="shared" si="15"/>
        <v/>
      </c>
      <c r="S54" s="20" t="str">
        <f t="shared" si="16"/>
        <v/>
      </c>
      <c r="T54" s="20" t="str">
        <f t="shared" si="23"/>
        <v/>
      </c>
      <c r="U54" s="6" t="str">
        <f t="shared" si="18"/>
        <v/>
      </c>
      <c r="V54" s="6" t="str">
        <f t="shared" si="19"/>
        <v/>
      </c>
      <c r="W54" s="6" t="str">
        <f t="shared" si="20"/>
        <v/>
      </c>
      <c r="X54" s="6" t="str">
        <f t="shared" si="24"/>
        <v/>
      </c>
    </row>
    <row r="55" spans="1:24" ht="12.75" thickBot="1" x14ac:dyDescent="0.25">
      <c r="A55" s="82">
        <v>41552</v>
      </c>
      <c r="B55" s="81" t="s">
        <v>10</v>
      </c>
      <c r="C55" s="81" t="s">
        <v>8</v>
      </c>
      <c r="D55" s="81">
        <v>874</v>
      </c>
      <c r="E55" s="81">
        <v>7.1</v>
      </c>
      <c r="F55" s="81">
        <v>16.100000000000001</v>
      </c>
      <c r="G55" s="81">
        <v>4.5999999999999996</v>
      </c>
      <c r="H55" s="67">
        <f t="shared" si="7"/>
        <v>2</v>
      </c>
      <c r="I55" s="99">
        <f t="shared" si="8"/>
        <v>10</v>
      </c>
      <c r="J55" s="99">
        <f t="shared" si="9"/>
        <v>2013</v>
      </c>
      <c r="K55" s="2" t="str">
        <f t="shared" si="1"/>
        <v>Fall</v>
      </c>
      <c r="L55" s="2"/>
      <c r="M55" s="3" t="str">
        <f t="shared" si="10"/>
        <v/>
      </c>
      <c r="N55" s="3" t="str">
        <f t="shared" si="22"/>
        <v/>
      </c>
      <c r="O55" s="3" t="str">
        <f t="shared" si="12"/>
        <v/>
      </c>
      <c r="P55" s="3" t="str">
        <f t="shared" si="13"/>
        <v/>
      </c>
      <c r="Q55" s="20" t="str">
        <f t="shared" si="14"/>
        <v/>
      </c>
      <c r="R55" s="20" t="str">
        <f t="shared" si="15"/>
        <v/>
      </c>
      <c r="S55" s="20" t="str">
        <f t="shared" si="16"/>
        <v/>
      </c>
      <c r="T55" s="20" t="str">
        <f t="shared" si="23"/>
        <v/>
      </c>
      <c r="U55" s="6">
        <f t="shared" si="18"/>
        <v>874</v>
      </c>
      <c r="V55" s="6">
        <f t="shared" si="19"/>
        <v>7.1</v>
      </c>
      <c r="W55" s="6">
        <f t="shared" si="20"/>
        <v>16.100000000000001</v>
      </c>
      <c r="X55" s="6">
        <f t="shared" si="24"/>
        <v>4.5999999999999996</v>
      </c>
    </row>
    <row r="56" spans="1:24" ht="12.75" thickBot="1" x14ac:dyDescent="0.25">
      <c r="A56" s="82">
        <v>41480</v>
      </c>
      <c r="B56" s="81" t="s">
        <v>10</v>
      </c>
      <c r="C56" s="81" t="s">
        <v>8</v>
      </c>
      <c r="D56" s="81">
        <v>946</v>
      </c>
      <c r="E56" s="81" t="s">
        <v>77</v>
      </c>
      <c r="F56" s="81">
        <v>23.9</v>
      </c>
      <c r="G56" s="81">
        <v>1.84</v>
      </c>
      <c r="H56" s="67">
        <f t="shared" si="7"/>
        <v>2</v>
      </c>
      <c r="I56" s="99">
        <f t="shared" si="8"/>
        <v>7</v>
      </c>
      <c r="J56" s="99">
        <f t="shared" si="9"/>
        <v>2013</v>
      </c>
      <c r="K56" s="2" t="str">
        <f t="shared" si="1"/>
        <v>Summer</v>
      </c>
      <c r="L56" s="2"/>
      <c r="M56" s="3" t="str">
        <f t="shared" si="10"/>
        <v/>
      </c>
      <c r="N56" s="3" t="str">
        <f t="shared" si="22"/>
        <v/>
      </c>
      <c r="O56" s="3" t="str">
        <f t="shared" si="12"/>
        <v/>
      </c>
      <c r="P56" s="3" t="str">
        <f t="shared" si="13"/>
        <v/>
      </c>
      <c r="Q56" s="20">
        <f t="shared" si="14"/>
        <v>946</v>
      </c>
      <c r="R56" s="20" t="str">
        <f t="shared" si="15"/>
        <v>AD</v>
      </c>
      <c r="S56" s="20">
        <f t="shared" si="16"/>
        <v>23.9</v>
      </c>
      <c r="T56" s="20">
        <f t="shared" si="23"/>
        <v>1.84</v>
      </c>
      <c r="U56" s="6" t="str">
        <f t="shared" si="18"/>
        <v/>
      </c>
      <c r="V56" s="6" t="str">
        <f t="shared" si="19"/>
        <v/>
      </c>
      <c r="W56" s="6" t="str">
        <f t="shared" si="20"/>
        <v/>
      </c>
      <c r="X56" s="6" t="str">
        <f t="shared" si="24"/>
        <v/>
      </c>
    </row>
    <row r="57" spans="1:24" ht="12.75" thickBot="1" x14ac:dyDescent="0.25">
      <c r="A57" s="82">
        <v>41391</v>
      </c>
      <c r="B57" s="81" t="s">
        <v>10</v>
      </c>
      <c r="C57" s="81" t="s">
        <v>8</v>
      </c>
      <c r="D57" s="81">
        <v>1465</v>
      </c>
      <c r="E57" s="81">
        <v>18.23</v>
      </c>
      <c r="F57" s="81">
        <v>12.4</v>
      </c>
      <c r="G57" s="81">
        <v>8.7200000000000006</v>
      </c>
      <c r="H57" s="67">
        <f t="shared" si="7"/>
        <v>2</v>
      </c>
      <c r="I57" s="99">
        <f t="shared" si="8"/>
        <v>4</v>
      </c>
      <c r="J57" s="99">
        <f t="shared" si="9"/>
        <v>2013</v>
      </c>
      <c r="K57" s="2" t="str">
        <f t="shared" si="1"/>
        <v>Spring</v>
      </c>
      <c r="L57" s="2"/>
      <c r="M57" s="3">
        <f t="shared" si="10"/>
        <v>1465</v>
      </c>
      <c r="N57" s="3">
        <f t="shared" si="22"/>
        <v>18.23</v>
      </c>
      <c r="O57" s="3">
        <f t="shared" si="12"/>
        <v>12.4</v>
      </c>
      <c r="P57" s="3">
        <f t="shared" si="13"/>
        <v>8.7200000000000006</v>
      </c>
      <c r="Q57" s="20" t="str">
        <f t="shared" si="14"/>
        <v/>
      </c>
      <c r="R57" s="20" t="str">
        <f t="shared" si="15"/>
        <v/>
      </c>
      <c r="S57" s="20" t="str">
        <f t="shared" si="16"/>
        <v/>
      </c>
      <c r="T57" s="20" t="str">
        <f t="shared" si="23"/>
        <v/>
      </c>
      <c r="U57" s="6" t="str">
        <f t="shared" si="18"/>
        <v/>
      </c>
      <c r="V57" s="6" t="str">
        <f t="shared" si="19"/>
        <v/>
      </c>
      <c r="W57" s="6" t="str">
        <f t="shared" si="20"/>
        <v/>
      </c>
      <c r="X57" s="6" t="str">
        <f t="shared" si="24"/>
        <v/>
      </c>
    </row>
    <row r="58" spans="1:24" ht="12.75" thickBot="1" x14ac:dyDescent="0.25">
      <c r="A58" s="82">
        <v>41188</v>
      </c>
      <c r="B58" s="81" t="s">
        <v>10</v>
      </c>
      <c r="C58" s="81" t="s">
        <v>8</v>
      </c>
      <c r="D58" s="81">
        <v>923</v>
      </c>
      <c r="E58" s="81">
        <v>6.28</v>
      </c>
      <c r="F58" s="81">
        <v>5.3</v>
      </c>
      <c r="G58" s="81" t="s">
        <v>3</v>
      </c>
      <c r="H58" s="67">
        <f t="shared" si="7"/>
        <v>2</v>
      </c>
      <c r="I58" s="99">
        <f t="shared" si="8"/>
        <v>10</v>
      </c>
      <c r="J58" s="99">
        <f t="shared" si="9"/>
        <v>2012</v>
      </c>
      <c r="K58" s="2" t="str">
        <f t="shared" si="1"/>
        <v>Fall</v>
      </c>
      <c r="L58" s="2"/>
      <c r="M58" s="3" t="str">
        <f t="shared" si="10"/>
        <v/>
      </c>
      <c r="N58" s="3" t="str">
        <f t="shared" si="22"/>
        <v/>
      </c>
      <c r="O58" s="3" t="str">
        <f t="shared" si="12"/>
        <v/>
      </c>
      <c r="P58" s="3" t="str">
        <f t="shared" si="13"/>
        <v/>
      </c>
      <c r="Q58" s="20" t="str">
        <f t="shared" si="14"/>
        <v/>
      </c>
      <c r="R58" s="20" t="str">
        <f t="shared" si="15"/>
        <v/>
      </c>
      <c r="S58" s="20" t="str">
        <f t="shared" si="16"/>
        <v/>
      </c>
      <c r="T58" s="20" t="str">
        <f t="shared" si="23"/>
        <v/>
      </c>
      <c r="U58" s="6">
        <f t="shared" si="18"/>
        <v>923</v>
      </c>
      <c r="V58" s="6">
        <f t="shared" si="19"/>
        <v>6.28</v>
      </c>
      <c r="W58" s="6">
        <f t="shared" si="20"/>
        <v>5.3</v>
      </c>
      <c r="X58" s="6" t="str">
        <f t="shared" si="24"/>
        <v>ns</v>
      </c>
    </row>
    <row r="59" spans="1:24" ht="12.75" thickBot="1" x14ac:dyDescent="0.25">
      <c r="A59" s="82">
        <v>41122</v>
      </c>
      <c r="B59" s="81" t="s">
        <v>10</v>
      </c>
      <c r="C59" s="81" t="s">
        <v>8</v>
      </c>
      <c r="D59" s="81">
        <v>635</v>
      </c>
      <c r="E59" s="81" t="s">
        <v>24</v>
      </c>
      <c r="F59" s="81" t="s">
        <v>24</v>
      </c>
      <c r="G59" s="81">
        <v>3.65</v>
      </c>
      <c r="H59" s="67">
        <f t="shared" si="7"/>
        <v>2</v>
      </c>
      <c r="I59" s="99">
        <f t="shared" si="8"/>
        <v>8</v>
      </c>
      <c r="J59" s="99">
        <f t="shared" si="9"/>
        <v>2012</v>
      </c>
      <c r="K59" s="2" t="str">
        <f t="shared" si="1"/>
        <v>Summer</v>
      </c>
      <c r="L59" s="2"/>
      <c r="M59" s="3" t="str">
        <f t="shared" si="10"/>
        <v/>
      </c>
      <c r="N59" s="3" t="str">
        <f t="shared" si="22"/>
        <v/>
      </c>
      <c r="O59" s="3" t="str">
        <f t="shared" si="12"/>
        <v/>
      </c>
      <c r="P59" s="3" t="str">
        <f t="shared" si="13"/>
        <v/>
      </c>
      <c r="Q59" s="20">
        <f t="shared" si="14"/>
        <v>635</v>
      </c>
      <c r="R59" s="20" t="str">
        <f t="shared" si="15"/>
        <v>NS</v>
      </c>
      <c r="S59" s="20" t="str">
        <f t="shared" si="16"/>
        <v>NS</v>
      </c>
      <c r="T59" s="20">
        <f t="shared" si="23"/>
        <v>3.65</v>
      </c>
      <c r="U59" s="6" t="str">
        <f t="shared" si="18"/>
        <v/>
      </c>
      <c r="V59" s="6" t="str">
        <f t="shared" si="19"/>
        <v/>
      </c>
      <c r="W59" s="6" t="str">
        <f t="shared" si="20"/>
        <v/>
      </c>
      <c r="X59" s="6" t="str">
        <f t="shared" si="24"/>
        <v/>
      </c>
    </row>
    <row r="60" spans="1:24" ht="12.75" thickBot="1" x14ac:dyDescent="0.25">
      <c r="A60" s="82">
        <v>41033</v>
      </c>
      <c r="B60" s="81" t="s">
        <v>10</v>
      </c>
      <c r="C60" s="81" t="s">
        <v>8</v>
      </c>
      <c r="D60" s="81">
        <v>915</v>
      </c>
      <c r="E60" s="81">
        <v>9.0299999999999994</v>
      </c>
      <c r="F60" s="81">
        <v>18.5</v>
      </c>
      <c r="G60" s="81" t="s">
        <v>3</v>
      </c>
      <c r="H60" s="67">
        <f t="shared" si="7"/>
        <v>2</v>
      </c>
      <c r="I60" s="99">
        <f t="shared" si="8"/>
        <v>5</v>
      </c>
      <c r="J60" s="99">
        <f t="shared" si="9"/>
        <v>2012</v>
      </c>
      <c r="K60" s="2" t="str">
        <f t="shared" si="1"/>
        <v>Spring</v>
      </c>
      <c r="L60" s="2"/>
      <c r="M60" s="3">
        <f t="shared" si="10"/>
        <v>915</v>
      </c>
      <c r="N60" s="3">
        <f t="shared" si="22"/>
        <v>9.0299999999999994</v>
      </c>
      <c r="O60" s="3">
        <f t="shared" si="12"/>
        <v>18.5</v>
      </c>
      <c r="P60" s="3" t="str">
        <f t="shared" si="13"/>
        <v>ns</v>
      </c>
      <c r="Q60" s="20" t="str">
        <f t="shared" si="14"/>
        <v/>
      </c>
      <c r="R60" s="20" t="str">
        <f t="shared" si="15"/>
        <v/>
      </c>
      <c r="S60" s="20" t="str">
        <f t="shared" si="16"/>
        <v/>
      </c>
      <c r="T60" s="20" t="str">
        <f t="shared" si="23"/>
        <v/>
      </c>
      <c r="U60" s="6" t="str">
        <f t="shared" si="18"/>
        <v/>
      </c>
      <c r="V60" s="6" t="str">
        <f t="shared" si="19"/>
        <v/>
      </c>
      <c r="W60" s="6" t="str">
        <f t="shared" si="20"/>
        <v/>
      </c>
      <c r="X60" s="6" t="str">
        <f t="shared" si="24"/>
        <v/>
      </c>
    </row>
    <row r="61" spans="1:24" ht="12.75" thickBot="1" x14ac:dyDescent="0.25">
      <c r="A61" s="82">
        <v>40823</v>
      </c>
      <c r="B61" s="81" t="s">
        <v>10</v>
      </c>
      <c r="C61" s="81" t="s">
        <v>8</v>
      </c>
      <c r="D61" s="81">
        <v>827</v>
      </c>
      <c r="E61" s="81">
        <v>15.6</v>
      </c>
      <c r="F61" s="81">
        <v>22.2</v>
      </c>
      <c r="G61" s="81">
        <v>2.92</v>
      </c>
      <c r="H61" s="67">
        <f t="shared" si="7"/>
        <v>2</v>
      </c>
      <c r="I61" s="99">
        <f t="shared" si="8"/>
        <v>10</v>
      </c>
      <c r="J61" s="99">
        <f t="shared" si="9"/>
        <v>2011</v>
      </c>
      <c r="K61" s="2" t="str">
        <f t="shared" si="1"/>
        <v>Fall</v>
      </c>
      <c r="L61" s="2"/>
      <c r="M61" s="3" t="str">
        <f t="shared" si="10"/>
        <v/>
      </c>
      <c r="N61" s="3" t="str">
        <f t="shared" si="22"/>
        <v/>
      </c>
      <c r="O61" s="3" t="str">
        <f t="shared" si="12"/>
        <v/>
      </c>
      <c r="P61" s="3" t="str">
        <f t="shared" si="13"/>
        <v/>
      </c>
      <c r="Q61" s="20" t="str">
        <f t="shared" si="14"/>
        <v/>
      </c>
      <c r="R61" s="20" t="str">
        <f t="shared" si="15"/>
        <v/>
      </c>
      <c r="S61" s="20" t="str">
        <f t="shared" si="16"/>
        <v/>
      </c>
      <c r="T61" s="20" t="str">
        <f t="shared" si="23"/>
        <v/>
      </c>
      <c r="U61" s="6">
        <f t="shared" si="18"/>
        <v>827</v>
      </c>
      <c r="V61" s="6">
        <f t="shared" si="19"/>
        <v>15.6</v>
      </c>
      <c r="W61" s="6">
        <f t="shared" si="20"/>
        <v>22.2</v>
      </c>
      <c r="X61" s="6">
        <f t="shared" si="24"/>
        <v>2.92</v>
      </c>
    </row>
    <row r="62" spans="1:24" ht="12.75" thickBot="1" x14ac:dyDescent="0.25">
      <c r="A62" s="82">
        <v>40759</v>
      </c>
      <c r="B62" s="81" t="s">
        <v>10</v>
      </c>
      <c r="C62" s="81" t="s">
        <v>8</v>
      </c>
      <c r="D62" s="81">
        <v>795</v>
      </c>
      <c r="E62" s="81" t="s">
        <v>77</v>
      </c>
      <c r="F62" s="81">
        <v>24.2</v>
      </c>
      <c r="G62" s="81">
        <v>8.1999999999999993</v>
      </c>
      <c r="H62" s="67">
        <f t="shared" si="7"/>
        <v>2</v>
      </c>
      <c r="I62" s="99">
        <f t="shared" si="8"/>
        <v>8</v>
      </c>
      <c r="J62" s="99">
        <f t="shared" si="9"/>
        <v>2011</v>
      </c>
      <c r="K62" s="2" t="str">
        <f t="shared" si="1"/>
        <v>Summer</v>
      </c>
      <c r="L62" s="2"/>
      <c r="M62" s="3" t="str">
        <f t="shared" si="10"/>
        <v/>
      </c>
      <c r="N62" s="3" t="str">
        <f t="shared" si="22"/>
        <v/>
      </c>
      <c r="O62" s="3" t="str">
        <f t="shared" si="12"/>
        <v/>
      </c>
      <c r="P62" s="3" t="str">
        <f t="shared" si="13"/>
        <v/>
      </c>
      <c r="Q62" s="20">
        <f t="shared" si="14"/>
        <v>795</v>
      </c>
      <c r="R62" s="20" t="str">
        <f t="shared" si="15"/>
        <v>AD</v>
      </c>
      <c r="S62" s="20">
        <f t="shared" si="16"/>
        <v>24.2</v>
      </c>
      <c r="T62" s="20">
        <f t="shared" si="23"/>
        <v>8.1999999999999993</v>
      </c>
      <c r="U62" s="6" t="str">
        <f t="shared" si="18"/>
        <v/>
      </c>
      <c r="V62" s="6" t="str">
        <f t="shared" si="19"/>
        <v/>
      </c>
      <c r="W62" s="6" t="str">
        <f t="shared" si="20"/>
        <v/>
      </c>
      <c r="X62" s="6" t="str">
        <f t="shared" si="24"/>
        <v/>
      </c>
    </row>
    <row r="63" spans="1:24" ht="12.75" thickBot="1" x14ac:dyDescent="0.25">
      <c r="A63" s="82">
        <v>40669</v>
      </c>
      <c r="B63" s="81" t="s">
        <v>10</v>
      </c>
      <c r="C63" s="81" t="s">
        <v>8</v>
      </c>
      <c r="D63" s="81">
        <v>1033</v>
      </c>
      <c r="E63" s="81">
        <v>14.88</v>
      </c>
      <c r="F63" s="81">
        <v>15.9</v>
      </c>
      <c r="G63" s="81">
        <v>5.4</v>
      </c>
      <c r="H63" s="67">
        <f t="shared" si="7"/>
        <v>2</v>
      </c>
      <c r="I63" s="99">
        <f t="shared" si="8"/>
        <v>5</v>
      </c>
      <c r="J63" s="99">
        <f t="shared" si="9"/>
        <v>2011</v>
      </c>
      <c r="K63" s="2" t="str">
        <f t="shared" si="1"/>
        <v>Spring</v>
      </c>
      <c r="L63" s="2"/>
      <c r="M63" s="3">
        <f t="shared" si="10"/>
        <v>1033</v>
      </c>
      <c r="N63" s="3">
        <f t="shared" si="22"/>
        <v>14.88</v>
      </c>
      <c r="O63" s="3">
        <f t="shared" si="12"/>
        <v>15.9</v>
      </c>
      <c r="P63" s="3">
        <f t="shared" si="13"/>
        <v>5.4</v>
      </c>
      <c r="Q63" s="20" t="str">
        <f t="shared" si="14"/>
        <v/>
      </c>
      <c r="R63" s="20" t="str">
        <f t="shared" si="15"/>
        <v/>
      </c>
      <c r="S63" s="20" t="str">
        <f t="shared" si="16"/>
        <v/>
      </c>
      <c r="T63" s="20" t="str">
        <f t="shared" si="23"/>
        <v/>
      </c>
      <c r="U63" s="6" t="str">
        <f t="shared" si="18"/>
        <v/>
      </c>
      <c r="V63" s="6" t="str">
        <f t="shared" si="19"/>
        <v/>
      </c>
      <c r="W63" s="6" t="str">
        <f t="shared" si="20"/>
        <v/>
      </c>
      <c r="X63" s="6" t="str">
        <f t="shared" si="24"/>
        <v/>
      </c>
    </row>
    <row r="64" spans="1:24" ht="12.75" thickBot="1" x14ac:dyDescent="0.25">
      <c r="A64" s="82">
        <v>40460</v>
      </c>
      <c r="B64" s="81" t="s">
        <v>10</v>
      </c>
      <c r="C64" s="81" t="s">
        <v>8</v>
      </c>
      <c r="D64" s="81">
        <v>918</v>
      </c>
      <c r="E64" s="81">
        <v>7.83</v>
      </c>
      <c r="F64" s="81">
        <v>12.8</v>
      </c>
      <c r="G64" s="81">
        <v>2.5</v>
      </c>
      <c r="H64" s="67">
        <f t="shared" si="7"/>
        <v>2</v>
      </c>
      <c r="I64" s="99">
        <f t="shared" si="8"/>
        <v>10</v>
      </c>
      <c r="J64" s="99">
        <f t="shared" si="9"/>
        <v>2010</v>
      </c>
      <c r="K64" s="2" t="str">
        <f t="shared" si="1"/>
        <v>Fall</v>
      </c>
      <c r="L64" s="2"/>
      <c r="M64" s="3" t="str">
        <f t="shared" si="10"/>
        <v/>
      </c>
      <c r="N64" s="3" t="str">
        <f t="shared" si="22"/>
        <v/>
      </c>
      <c r="O64" s="3" t="str">
        <f t="shared" si="12"/>
        <v/>
      </c>
      <c r="P64" s="3" t="str">
        <f t="shared" si="13"/>
        <v/>
      </c>
      <c r="Q64" s="20" t="str">
        <f t="shared" si="14"/>
        <v/>
      </c>
      <c r="R64" s="20" t="str">
        <f t="shared" si="15"/>
        <v/>
      </c>
      <c r="S64" s="20" t="str">
        <f t="shared" si="16"/>
        <v/>
      </c>
      <c r="T64" s="20" t="str">
        <f t="shared" si="23"/>
        <v/>
      </c>
      <c r="U64" s="6">
        <f t="shared" si="18"/>
        <v>918</v>
      </c>
      <c r="V64" s="6">
        <f t="shared" si="19"/>
        <v>7.83</v>
      </c>
      <c r="W64" s="6">
        <f t="shared" si="20"/>
        <v>12.8</v>
      </c>
      <c r="X64" s="6">
        <f t="shared" si="24"/>
        <v>2.5</v>
      </c>
    </row>
    <row r="65" spans="1:24" ht="12.75" thickBot="1" x14ac:dyDescent="0.25">
      <c r="A65" s="82">
        <v>40452</v>
      </c>
      <c r="B65" s="81" t="s">
        <v>10</v>
      </c>
      <c r="C65" s="81" t="s">
        <v>8</v>
      </c>
      <c r="D65" s="81" t="s">
        <v>24</v>
      </c>
      <c r="E65" s="81" t="s">
        <v>24</v>
      </c>
      <c r="F65" s="81" t="s">
        <v>24</v>
      </c>
      <c r="G65" s="81" t="s">
        <v>24</v>
      </c>
      <c r="H65" s="67">
        <f t="shared" si="7"/>
        <v>2</v>
      </c>
      <c r="I65" s="99">
        <f t="shared" si="8"/>
        <v>10</v>
      </c>
      <c r="J65" s="99">
        <f t="shared" si="9"/>
        <v>2010</v>
      </c>
      <c r="K65" s="2" t="str">
        <f t="shared" si="1"/>
        <v>Fall</v>
      </c>
      <c r="L65" s="2"/>
      <c r="M65" s="3" t="str">
        <f t="shared" si="10"/>
        <v/>
      </c>
      <c r="N65" s="3" t="str">
        <f t="shared" si="22"/>
        <v/>
      </c>
      <c r="O65" s="3" t="str">
        <f t="shared" si="12"/>
        <v/>
      </c>
      <c r="P65" s="3" t="str">
        <f t="shared" si="13"/>
        <v/>
      </c>
      <c r="Q65" s="20" t="str">
        <f t="shared" si="14"/>
        <v/>
      </c>
      <c r="R65" s="20" t="str">
        <f t="shared" si="15"/>
        <v/>
      </c>
      <c r="S65" s="20" t="str">
        <f t="shared" si="16"/>
        <v/>
      </c>
      <c r="T65" s="20" t="str">
        <f t="shared" si="23"/>
        <v/>
      </c>
      <c r="U65" s="6" t="str">
        <f t="shared" si="18"/>
        <v>NS</v>
      </c>
      <c r="V65" s="6" t="str">
        <f t="shared" si="19"/>
        <v>NS</v>
      </c>
      <c r="W65" s="6" t="str">
        <f t="shared" si="20"/>
        <v>NS</v>
      </c>
      <c r="X65" s="6" t="str">
        <f t="shared" si="24"/>
        <v>NS</v>
      </c>
    </row>
    <row r="66" spans="1:24" ht="12.75" thickBot="1" x14ac:dyDescent="0.25">
      <c r="A66" s="82">
        <v>40380</v>
      </c>
      <c r="B66" s="81" t="s">
        <v>10</v>
      </c>
      <c r="C66" s="81" t="s">
        <v>8</v>
      </c>
      <c r="D66" s="81">
        <v>589</v>
      </c>
      <c r="E66" s="81">
        <v>5.53</v>
      </c>
      <c r="F66" s="81">
        <v>23.5</v>
      </c>
      <c r="G66" s="81" t="s">
        <v>24</v>
      </c>
      <c r="H66" s="67">
        <f t="shared" si="7"/>
        <v>2</v>
      </c>
      <c r="I66" s="99">
        <f t="shared" si="8"/>
        <v>7</v>
      </c>
      <c r="J66" s="99">
        <f t="shared" si="9"/>
        <v>2010</v>
      </c>
      <c r="K66" s="2" t="str">
        <f t="shared" si="1"/>
        <v>Summer</v>
      </c>
      <c r="L66" s="2"/>
      <c r="M66" s="3" t="str">
        <f t="shared" si="10"/>
        <v/>
      </c>
      <c r="N66" s="3" t="str">
        <f t="shared" si="22"/>
        <v/>
      </c>
      <c r="O66" s="3" t="str">
        <f t="shared" si="12"/>
        <v/>
      </c>
      <c r="P66" s="3" t="str">
        <f t="shared" si="13"/>
        <v/>
      </c>
      <c r="Q66" s="20">
        <f t="shared" si="14"/>
        <v>589</v>
      </c>
      <c r="R66" s="20">
        <f t="shared" si="15"/>
        <v>5.53</v>
      </c>
      <c r="S66" s="20">
        <f t="shared" si="16"/>
        <v>23.5</v>
      </c>
      <c r="T66" s="20" t="str">
        <f t="shared" si="23"/>
        <v>NS</v>
      </c>
      <c r="U66" s="6" t="str">
        <f t="shared" si="18"/>
        <v/>
      </c>
      <c r="V66" s="6" t="str">
        <f t="shared" si="19"/>
        <v/>
      </c>
      <c r="W66" s="6" t="str">
        <f t="shared" si="20"/>
        <v/>
      </c>
      <c r="X66" s="6" t="str">
        <f t="shared" si="24"/>
        <v/>
      </c>
    </row>
    <row r="67" spans="1:24" ht="12.75" thickBot="1" x14ac:dyDescent="0.25">
      <c r="A67" s="82">
        <v>40379</v>
      </c>
      <c r="B67" s="81" t="s">
        <v>10</v>
      </c>
      <c r="C67" s="81" t="s">
        <v>8</v>
      </c>
      <c r="D67" s="81" t="s">
        <v>24</v>
      </c>
      <c r="E67" s="81" t="s">
        <v>24</v>
      </c>
      <c r="F67" s="81" t="s">
        <v>24</v>
      </c>
      <c r="G67" s="81" t="s">
        <v>24</v>
      </c>
      <c r="H67" s="67">
        <f t="shared" si="7"/>
        <v>2</v>
      </c>
      <c r="I67" s="99">
        <f t="shared" si="8"/>
        <v>7</v>
      </c>
      <c r="J67" s="99">
        <f t="shared" si="9"/>
        <v>2010</v>
      </c>
      <c r="K67" s="2" t="str">
        <f t="shared" si="1"/>
        <v>Summer</v>
      </c>
      <c r="L67" s="2"/>
      <c r="M67" s="3" t="str">
        <f t="shared" si="10"/>
        <v/>
      </c>
      <c r="N67" s="3" t="str">
        <f t="shared" si="22"/>
        <v/>
      </c>
      <c r="O67" s="3" t="str">
        <f t="shared" si="12"/>
        <v/>
      </c>
      <c r="P67" s="3" t="str">
        <f t="shared" si="13"/>
        <v/>
      </c>
      <c r="Q67" s="20" t="str">
        <f t="shared" si="14"/>
        <v>NS</v>
      </c>
      <c r="R67" s="20" t="str">
        <f t="shared" si="15"/>
        <v>NS</v>
      </c>
      <c r="S67" s="20" t="str">
        <f t="shared" si="16"/>
        <v>NS</v>
      </c>
      <c r="T67" s="20" t="str">
        <f t="shared" si="23"/>
        <v>NS</v>
      </c>
      <c r="U67" s="6" t="str">
        <f t="shared" si="18"/>
        <v/>
      </c>
      <c r="V67" s="6" t="str">
        <f t="shared" si="19"/>
        <v/>
      </c>
      <c r="W67" s="6" t="str">
        <f t="shared" si="20"/>
        <v/>
      </c>
      <c r="X67" s="6" t="str">
        <f t="shared" si="24"/>
        <v/>
      </c>
    </row>
    <row r="68" spans="1:24" ht="12.75" thickBot="1" x14ac:dyDescent="0.25">
      <c r="A68" s="82">
        <v>40311</v>
      </c>
      <c r="B68" s="81" t="s">
        <v>10</v>
      </c>
      <c r="C68" s="81" t="s">
        <v>8</v>
      </c>
      <c r="D68" s="81">
        <v>1022</v>
      </c>
      <c r="E68" s="81">
        <v>14.08</v>
      </c>
      <c r="F68" s="81">
        <v>11.3</v>
      </c>
      <c r="G68" s="81">
        <v>40.200000000000003</v>
      </c>
      <c r="H68" s="67">
        <f t="shared" si="7"/>
        <v>2</v>
      </c>
      <c r="I68" s="99">
        <f t="shared" si="8"/>
        <v>5</v>
      </c>
      <c r="J68" s="99">
        <f t="shared" si="9"/>
        <v>2010</v>
      </c>
      <c r="K68" s="2" t="str">
        <f t="shared" si="1"/>
        <v>Spring</v>
      </c>
      <c r="L68" s="2"/>
      <c r="M68" s="3">
        <f t="shared" si="10"/>
        <v>1022</v>
      </c>
      <c r="N68" s="3">
        <f t="shared" si="22"/>
        <v>14.08</v>
      </c>
      <c r="O68" s="3">
        <f t="shared" si="12"/>
        <v>11.3</v>
      </c>
      <c r="P68" s="3">
        <f t="shared" si="13"/>
        <v>40.200000000000003</v>
      </c>
      <c r="Q68" s="20" t="str">
        <f t="shared" si="14"/>
        <v/>
      </c>
      <c r="R68" s="20" t="str">
        <f t="shared" si="15"/>
        <v/>
      </c>
      <c r="S68" s="20" t="str">
        <f t="shared" si="16"/>
        <v/>
      </c>
      <c r="T68" s="20" t="str">
        <f t="shared" si="23"/>
        <v/>
      </c>
      <c r="U68" s="6" t="str">
        <f t="shared" si="18"/>
        <v/>
      </c>
      <c r="V68" s="6" t="str">
        <f t="shared" si="19"/>
        <v/>
      </c>
      <c r="W68" s="6" t="str">
        <f t="shared" si="20"/>
        <v/>
      </c>
      <c r="X68" s="6" t="str">
        <f t="shared" si="24"/>
        <v/>
      </c>
    </row>
    <row r="69" spans="1:24" ht="12.75" thickBot="1" x14ac:dyDescent="0.25">
      <c r="A69" s="82">
        <v>40309</v>
      </c>
      <c r="B69" s="81" t="s">
        <v>10</v>
      </c>
      <c r="C69" s="81" t="s">
        <v>8</v>
      </c>
      <c r="D69" s="81" t="s">
        <v>24</v>
      </c>
      <c r="E69" s="81" t="s">
        <v>24</v>
      </c>
      <c r="F69" s="81" t="s">
        <v>24</v>
      </c>
      <c r="G69" s="81" t="s">
        <v>24</v>
      </c>
      <c r="H69" s="67">
        <f t="shared" si="7"/>
        <v>2</v>
      </c>
      <c r="I69" s="99">
        <f t="shared" si="8"/>
        <v>5</v>
      </c>
      <c r="J69" s="99">
        <f t="shared" si="9"/>
        <v>2010</v>
      </c>
      <c r="K69" s="2" t="str">
        <f t="shared" si="1"/>
        <v>Spring</v>
      </c>
      <c r="L69" s="2"/>
      <c r="M69" s="3" t="str">
        <f t="shared" si="10"/>
        <v>NS</v>
      </c>
      <c r="N69" s="3" t="str">
        <f t="shared" si="22"/>
        <v>NS</v>
      </c>
      <c r="O69" s="3" t="str">
        <f t="shared" si="12"/>
        <v>NS</v>
      </c>
      <c r="P69" s="3" t="str">
        <f t="shared" si="13"/>
        <v>NS</v>
      </c>
      <c r="Q69" s="20" t="str">
        <f t="shared" si="14"/>
        <v/>
      </c>
      <c r="R69" s="20" t="str">
        <f t="shared" si="15"/>
        <v/>
      </c>
      <c r="S69" s="20" t="str">
        <f t="shared" si="16"/>
        <v/>
      </c>
      <c r="T69" s="20" t="str">
        <f t="shared" si="23"/>
        <v/>
      </c>
      <c r="U69" s="6" t="str">
        <f t="shared" si="18"/>
        <v/>
      </c>
      <c r="V69" s="6" t="str">
        <f t="shared" si="19"/>
        <v/>
      </c>
      <c r="W69" s="6" t="str">
        <f t="shared" si="20"/>
        <v/>
      </c>
      <c r="X69" s="6" t="str">
        <f t="shared" si="24"/>
        <v/>
      </c>
    </row>
    <row r="70" spans="1:24" ht="12.75" thickBot="1" x14ac:dyDescent="0.25">
      <c r="A70" s="82">
        <v>40083</v>
      </c>
      <c r="B70" s="81" t="s">
        <v>10</v>
      </c>
      <c r="C70" s="81" t="s">
        <v>8</v>
      </c>
      <c r="D70" s="81">
        <v>746</v>
      </c>
      <c r="E70" s="81">
        <v>8.27</v>
      </c>
      <c r="F70" s="81">
        <v>15.3</v>
      </c>
      <c r="G70" s="81">
        <v>2.2000000000000002</v>
      </c>
      <c r="H70" s="67">
        <f t="shared" si="7"/>
        <v>2</v>
      </c>
      <c r="I70" s="99">
        <f t="shared" si="8"/>
        <v>9</v>
      </c>
      <c r="J70" s="99">
        <f t="shared" si="9"/>
        <v>2009</v>
      </c>
      <c r="K70" s="2" t="str">
        <f t="shared" ref="K70:K133" si="25">IF($I70="","",IF($I70&lt;7,"Spring",IF($I70&lt;9,"Summer","Fall")))</f>
        <v>Fall</v>
      </c>
      <c r="L70" s="2"/>
      <c r="M70" s="3" t="str">
        <f t="shared" si="10"/>
        <v/>
      </c>
      <c r="N70" s="3" t="str">
        <f t="shared" si="22"/>
        <v/>
      </c>
      <c r="O70" s="3" t="str">
        <f t="shared" si="12"/>
        <v/>
      </c>
      <c r="P70" s="3" t="str">
        <f t="shared" si="13"/>
        <v/>
      </c>
      <c r="Q70" s="20" t="str">
        <f t="shared" si="14"/>
        <v/>
      </c>
      <c r="R70" s="20" t="str">
        <f t="shared" si="15"/>
        <v/>
      </c>
      <c r="S70" s="20" t="str">
        <f t="shared" si="16"/>
        <v/>
      </c>
      <c r="T70" s="20" t="str">
        <f t="shared" si="23"/>
        <v/>
      </c>
      <c r="U70" s="6">
        <f t="shared" si="18"/>
        <v>746</v>
      </c>
      <c r="V70" s="6">
        <f t="shared" si="19"/>
        <v>8.27</v>
      </c>
      <c r="W70" s="6">
        <f t="shared" si="20"/>
        <v>15.3</v>
      </c>
      <c r="X70" s="6">
        <f t="shared" si="24"/>
        <v>2.2000000000000002</v>
      </c>
    </row>
    <row r="71" spans="1:24" ht="12.75" thickBot="1" x14ac:dyDescent="0.25">
      <c r="A71" s="82">
        <v>40018</v>
      </c>
      <c r="B71" s="81" t="s">
        <v>10</v>
      </c>
      <c r="C71" s="81" t="s">
        <v>8</v>
      </c>
      <c r="D71" s="81">
        <v>914</v>
      </c>
      <c r="E71" s="81">
        <v>6.15</v>
      </c>
      <c r="F71" s="81">
        <v>18.600000000000001</v>
      </c>
      <c r="G71" s="81">
        <v>1.9</v>
      </c>
      <c r="H71" s="67">
        <f t="shared" ref="H71:H134" si="26">IF(A71="","",VLOOKUP(B71,$AT$5:$AU$19,2,FALSE))</f>
        <v>2</v>
      </c>
      <c r="I71" s="99">
        <f t="shared" ref="I71:I134" si="27">IF(A71="","",MONTH(A71))</f>
        <v>7</v>
      </c>
      <c r="J71" s="99">
        <f t="shared" ref="J71:J134" si="28">IF(A71="","",YEAR(A71))</f>
        <v>2009</v>
      </c>
      <c r="K71" s="2" t="str">
        <f t="shared" si="25"/>
        <v>Summer</v>
      </c>
      <c r="L71" s="2"/>
      <c r="M71" s="3" t="str">
        <f t="shared" ref="M71:M134" si="29">IF($K71="Spring",IF(LEFT($D71,1)="&lt;",VALUE(MID($D71,2,4)),IF(LEFT($D71,1)="&gt;",VALUE(MID($D71,2,4)),$D71)),"")</f>
        <v/>
      </c>
      <c r="N71" s="3" t="str">
        <f t="shared" si="22"/>
        <v/>
      </c>
      <c r="O71" s="3" t="str">
        <f t="shared" ref="O71:P134" si="30">IF($K71="Spring",IF(LEFT(F71,1)="&lt;",VALUE(MID(F71,2,4)),IF(LEFT(F71,1)="&gt;",VALUE(MID(F71,2,4)),F71)),"")</f>
        <v/>
      </c>
      <c r="P71" s="3" t="str">
        <f t="shared" si="30"/>
        <v/>
      </c>
      <c r="Q71" s="20">
        <f t="shared" ref="Q71:S134" si="31">IF($K71="Summer",IF(LEFT(D71,1)="&lt;",VALUE(MID(D71,2,4)),IF(LEFT(D71,1)="&gt;",VALUE(MID(D71,2,4)),D71)),"")</f>
        <v>914</v>
      </c>
      <c r="R71" s="20">
        <f t="shared" si="31"/>
        <v>6.15</v>
      </c>
      <c r="S71" s="20">
        <f t="shared" si="31"/>
        <v>18.600000000000001</v>
      </c>
      <c r="T71" s="20">
        <f t="shared" si="23"/>
        <v>1.9</v>
      </c>
      <c r="U71" s="6" t="str">
        <f t="shared" ref="U71:W134" si="32">IF($K71="Fall",IF(LEFT(D71,1)="&lt;",VALUE(MID(D71,2,4)),IF(LEFT(D71,1)="&gt;",VALUE(MID(D71,2,4)),D71)),"")</f>
        <v/>
      </c>
      <c r="V71" s="6" t="str">
        <f t="shared" si="32"/>
        <v/>
      </c>
      <c r="W71" s="6" t="str">
        <f t="shared" si="32"/>
        <v/>
      </c>
      <c r="X71" s="6" t="str">
        <f t="shared" si="24"/>
        <v/>
      </c>
    </row>
    <row r="72" spans="1:24" ht="12.75" thickBot="1" x14ac:dyDescent="0.25">
      <c r="A72" s="82">
        <v>39935</v>
      </c>
      <c r="B72" s="81" t="s">
        <v>10</v>
      </c>
      <c r="C72" s="81" t="s">
        <v>8</v>
      </c>
      <c r="D72" s="81">
        <v>1293</v>
      </c>
      <c r="E72" s="81">
        <v>17.059999999999999</v>
      </c>
      <c r="F72" s="81">
        <v>11.7</v>
      </c>
      <c r="G72" s="81">
        <v>8.9</v>
      </c>
      <c r="H72" s="67">
        <f t="shared" si="26"/>
        <v>2</v>
      </c>
      <c r="I72" s="99">
        <f t="shared" si="27"/>
        <v>5</v>
      </c>
      <c r="J72" s="99">
        <f t="shared" si="28"/>
        <v>2009</v>
      </c>
      <c r="K72" s="2" t="str">
        <f t="shared" si="25"/>
        <v>Spring</v>
      </c>
      <c r="L72" s="2"/>
      <c r="M72" s="3">
        <f t="shared" si="29"/>
        <v>1293</v>
      </c>
      <c r="N72" s="3">
        <f t="shared" si="22"/>
        <v>17.059999999999999</v>
      </c>
      <c r="O72" s="3">
        <f t="shared" si="30"/>
        <v>11.7</v>
      </c>
      <c r="P72" s="3">
        <f t="shared" si="30"/>
        <v>8.9</v>
      </c>
      <c r="Q72" s="20" t="str">
        <f t="shared" si="31"/>
        <v/>
      </c>
      <c r="R72" s="20" t="str">
        <f t="shared" si="31"/>
        <v/>
      </c>
      <c r="S72" s="20" t="str">
        <f t="shared" si="31"/>
        <v/>
      </c>
      <c r="T72" s="20" t="str">
        <f t="shared" si="23"/>
        <v/>
      </c>
      <c r="U72" s="6" t="str">
        <f t="shared" si="32"/>
        <v/>
      </c>
      <c r="V72" s="6" t="str">
        <f t="shared" si="32"/>
        <v/>
      </c>
      <c r="W72" s="6" t="str">
        <f t="shared" si="32"/>
        <v/>
      </c>
      <c r="X72" s="6" t="str">
        <f t="shared" si="24"/>
        <v/>
      </c>
    </row>
    <row r="73" spans="1:24" ht="12.75" thickBot="1" x14ac:dyDescent="0.25">
      <c r="A73" s="82">
        <v>39725</v>
      </c>
      <c r="B73" s="81" t="s">
        <v>10</v>
      </c>
      <c r="C73" s="81" t="s">
        <v>8</v>
      </c>
      <c r="D73" s="81" t="s">
        <v>24</v>
      </c>
      <c r="E73" s="81">
        <v>10.52</v>
      </c>
      <c r="F73" s="81">
        <v>7.1</v>
      </c>
      <c r="G73" s="81">
        <v>1.2</v>
      </c>
      <c r="H73" s="67">
        <f t="shared" si="26"/>
        <v>2</v>
      </c>
      <c r="I73" s="99">
        <f t="shared" si="27"/>
        <v>10</v>
      </c>
      <c r="J73" s="99">
        <f t="shared" si="28"/>
        <v>2008</v>
      </c>
      <c r="K73" s="2" t="str">
        <f t="shared" si="25"/>
        <v>Fall</v>
      </c>
      <c r="L73" s="2"/>
      <c r="M73" s="3" t="str">
        <f t="shared" si="29"/>
        <v/>
      </c>
      <c r="N73" s="3" t="str">
        <f t="shared" si="22"/>
        <v/>
      </c>
      <c r="O73" s="3" t="str">
        <f t="shared" si="30"/>
        <v/>
      </c>
      <c r="P73" s="3" t="str">
        <f t="shared" si="30"/>
        <v/>
      </c>
      <c r="Q73" s="20" t="str">
        <f t="shared" si="31"/>
        <v/>
      </c>
      <c r="R73" s="20" t="str">
        <f t="shared" si="31"/>
        <v/>
      </c>
      <c r="S73" s="20" t="str">
        <f t="shared" si="31"/>
        <v/>
      </c>
      <c r="T73" s="20" t="str">
        <f t="shared" si="23"/>
        <v/>
      </c>
      <c r="U73" s="6" t="str">
        <f t="shared" si="32"/>
        <v>NS</v>
      </c>
      <c r="V73" s="6">
        <f t="shared" si="32"/>
        <v>10.52</v>
      </c>
      <c r="W73" s="6">
        <f t="shared" si="32"/>
        <v>7.1</v>
      </c>
      <c r="X73" s="6">
        <f t="shared" si="24"/>
        <v>1.2</v>
      </c>
    </row>
    <row r="74" spans="1:24" ht="12.75" thickBot="1" x14ac:dyDescent="0.25">
      <c r="A74" s="82">
        <v>39636</v>
      </c>
      <c r="B74" s="81" t="s">
        <v>10</v>
      </c>
      <c r="C74" s="81" t="s">
        <v>8</v>
      </c>
      <c r="D74" s="81">
        <v>871</v>
      </c>
      <c r="E74" s="81">
        <v>17.54</v>
      </c>
      <c r="F74" s="81">
        <v>28.9</v>
      </c>
      <c r="G74" s="81">
        <v>2</v>
      </c>
      <c r="H74" s="67">
        <f t="shared" si="26"/>
        <v>2</v>
      </c>
      <c r="I74" s="99">
        <f t="shared" si="27"/>
        <v>7</v>
      </c>
      <c r="J74" s="99">
        <f t="shared" si="28"/>
        <v>2008</v>
      </c>
      <c r="K74" s="2" t="str">
        <f t="shared" si="25"/>
        <v>Summer</v>
      </c>
      <c r="L74" s="2"/>
      <c r="M74" s="3" t="str">
        <f t="shared" si="29"/>
        <v/>
      </c>
      <c r="N74" s="3" t="str">
        <f t="shared" si="22"/>
        <v/>
      </c>
      <c r="O74" s="3" t="str">
        <f t="shared" si="30"/>
        <v/>
      </c>
      <c r="P74" s="3" t="str">
        <f t="shared" si="30"/>
        <v/>
      </c>
      <c r="Q74" s="20">
        <f t="shared" si="31"/>
        <v>871</v>
      </c>
      <c r="R74" s="20">
        <f t="shared" si="31"/>
        <v>17.54</v>
      </c>
      <c r="S74" s="20">
        <f t="shared" si="31"/>
        <v>28.9</v>
      </c>
      <c r="T74" s="20">
        <f t="shared" si="23"/>
        <v>2</v>
      </c>
      <c r="U74" s="6" t="str">
        <f t="shared" si="32"/>
        <v/>
      </c>
      <c r="V74" s="6" t="str">
        <f t="shared" si="32"/>
        <v/>
      </c>
      <c r="W74" s="6" t="str">
        <f t="shared" si="32"/>
        <v/>
      </c>
      <c r="X74" s="6" t="str">
        <f t="shared" si="24"/>
        <v/>
      </c>
    </row>
    <row r="75" spans="1:24" ht="12.75" thickBot="1" x14ac:dyDescent="0.25">
      <c r="A75" s="82">
        <v>39563</v>
      </c>
      <c r="B75" s="81" t="s">
        <v>10</v>
      </c>
      <c r="C75" s="81" t="s">
        <v>8</v>
      </c>
      <c r="D75" s="81">
        <v>637</v>
      </c>
      <c r="E75" s="81">
        <v>10.55</v>
      </c>
      <c r="F75" s="81">
        <v>12.9</v>
      </c>
      <c r="G75" s="81" t="s">
        <v>24</v>
      </c>
      <c r="H75" s="67">
        <f t="shared" si="26"/>
        <v>2</v>
      </c>
      <c r="I75" s="99">
        <f t="shared" si="27"/>
        <v>4</v>
      </c>
      <c r="J75" s="99">
        <f t="shared" si="28"/>
        <v>2008</v>
      </c>
      <c r="K75" s="2" t="str">
        <f t="shared" si="25"/>
        <v>Spring</v>
      </c>
      <c r="L75" s="2"/>
      <c r="M75" s="3">
        <f t="shared" si="29"/>
        <v>637</v>
      </c>
      <c r="N75" s="3">
        <f t="shared" si="22"/>
        <v>10.55</v>
      </c>
      <c r="O75" s="3">
        <f t="shared" si="30"/>
        <v>12.9</v>
      </c>
      <c r="P75" s="3" t="str">
        <f t="shared" si="30"/>
        <v>NS</v>
      </c>
      <c r="Q75" s="20" t="str">
        <f t="shared" si="31"/>
        <v/>
      </c>
      <c r="R75" s="20" t="str">
        <f t="shared" si="31"/>
        <v/>
      </c>
      <c r="S75" s="20" t="str">
        <f t="shared" si="31"/>
        <v/>
      </c>
      <c r="T75" s="20" t="str">
        <f t="shared" si="23"/>
        <v/>
      </c>
      <c r="U75" s="6" t="str">
        <f t="shared" si="32"/>
        <v/>
      </c>
      <c r="V75" s="6" t="str">
        <f t="shared" si="32"/>
        <v/>
      </c>
      <c r="W75" s="6" t="str">
        <f t="shared" si="32"/>
        <v/>
      </c>
      <c r="X75" s="6" t="str">
        <f t="shared" si="24"/>
        <v/>
      </c>
    </row>
    <row r="76" spans="1:24" ht="12.75" thickBot="1" x14ac:dyDescent="0.25">
      <c r="A76" s="82">
        <v>39361</v>
      </c>
      <c r="B76" s="81" t="s">
        <v>10</v>
      </c>
      <c r="C76" s="81" t="s">
        <v>8</v>
      </c>
      <c r="D76" s="81">
        <v>916</v>
      </c>
      <c r="E76" s="81">
        <v>10.09</v>
      </c>
      <c r="F76" s="81">
        <v>19.7</v>
      </c>
      <c r="G76" s="81">
        <v>4.4000000000000004</v>
      </c>
      <c r="H76" s="67">
        <f t="shared" si="26"/>
        <v>2</v>
      </c>
      <c r="I76" s="99">
        <f t="shared" si="27"/>
        <v>10</v>
      </c>
      <c r="J76" s="99">
        <f t="shared" si="28"/>
        <v>2007</v>
      </c>
      <c r="K76" s="2" t="str">
        <f t="shared" si="25"/>
        <v>Fall</v>
      </c>
      <c r="L76" s="2"/>
      <c r="M76" s="3" t="str">
        <f t="shared" si="29"/>
        <v/>
      </c>
      <c r="N76" s="3" t="str">
        <f t="shared" si="22"/>
        <v/>
      </c>
      <c r="O76" s="3" t="str">
        <f t="shared" si="30"/>
        <v/>
      </c>
      <c r="P76" s="3" t="str">
        <f t="shared" si="30"/>
        <v/>
      </c>
      <c r="Q76" s="20" t="str">
        <f t="shared" si="31"/>
        <v/>
      </c>
      <c r="R76" s="20" t="str">
        <f t="shared" si="31"/>
        <v/>
      </c>
      <c r="S76" s="20" t="str">
        <f t="shared" si="31"/>
        <v/>
      </c>
      <c r="T76" s="20" t="str">
        <f t="shared" si="23"/>
        <v/>
      </c>
      <c r="U76" s="6">
        <f t="shared" si="32"/>
        <v>916</v>
      </c>
      <c r="V76" s="6">
        <f t="shared" si="32"/>
        <v>10.09</v>
      </c>
      <c r="W76" s="6">
        <f t="shared" si="32"/>
        <v>19.7</v>
      </c>
      <c r="X76" s="6">
        <f t="shared" si="24"/>
        <v>4.4000000000000004</v>
      </c>
    </row>
    <row r="77" spans="1:24" ht="12.75" thickBot="1" x14ac:dyDescent="0.25">
      <c r="A77" s="82">
        <v>39273</v>
      </c>
      <c r="B77" s="81" t="s">
        <v>10</v>
      </c>
      <c r="C77" s="81" t="s">
        <v>8</v>
      </c>
      <c r="D77" s="81">
        <v>777</v>
      </c>
      <c r="E77" s="81">
        <v>10.29</v>
      </c>
      <c r="F77" s="81">
        <v>26.6</v>
      </c>
      <c r="G77" s="81">
        <v>3.9</v>
      </c>
      <c r="H77" s="67">
        <f t="shared" si="26"/>
        <v>2</v>
      </c>
      <c r="I77" s="99">
        <f t="shared" si="27"/>
        <v>7</v>
      </c>
      <c r="J77" s="99">
        <f t="shared" si="28"/>
        <v>2007</v>
      </c>
      <c r="K77" s="2" t="str">
        <f t="shared" si="25"/>
        <v>Summer</v>
      </c>
      <c r="L77" s="2"/>
      <c r="M77" s="3" t="str">
        <f t="shared" si="29"/>
        <v/>
      </c>
      <c r="N77" s="3" t="str">
        <f t="shared" si="22"/>
        <v/>
      </c>
      <c r="O77" s="3" t="str">
        <f t="shared" si="30"/>
        <v/>
      </c>
      <c r="P77" s="3" t="str">
        <f t="shared" si="30"/>
        <v/>
      </c>
      <c r="Q77" s="20">
        <f t="shared" si="31"/>
        <v>777</v>
      </c>
      <c r="R77" s="20">
        <f t="shared" si="31"/>
        <v>10.29</v>
      </c>
      <c r="S77" s="20">
        <f t="shared" si="31"/>
        <v>26.6</v>
      </c>
      <c r="T77" s="20">
        <f t="shared" si="23"/>
        <v>3.9</v>
      </c>
      <c r="U77" s="6" t="str">
        <f t="shared" si="32"/>
        <v/>
      </c>
      <c r="V77" s="6" t="str">
        <f t="shared" si="32"/>
        <v/>
      </c>
      <c r="W77" s="6" t="str">
        <f t="shared" si="32"/>
        <v/>
      </c>
      <c r="X77" s="6" t="str">
        <f t="shared" si="24"/>
        <v/>
      </c>
    </row>
    <row r="78" spans="1:24" ht="12.75" thickBot="1" x14ac:dyDescent="0.25">
      <c r="A78" s="82">
        <v>39201</v>
      </c>
      <c r="B78" s="81" t="s">
        <v>10</v>
      </c>
      <c r="C78" s="81" t="s">
        <v>8</v>
      </c>
      <c r="D78" s="81">
        <v>1390</v>
      </c>
      <c r="E78" s="81">
        <v>13.65</v>
      </c>
      <c r="F78" s="81">
        <v>14</v>
      </c>
      <c r="G78" s="81">
        <v>5.3</v>
      </c>
      <c r="H78" s="67">
        <f t="shared" si="26"/>
        <v>2</v>
      </c>
      <c r="I78" s="99">
        <f t="shared" si="27"/>
        <v>4</v>
      </c>
      <c r="J78" s="99">
        <f t="shared" si="28"/>
        <v>2007</v>
      </c>
      <c r="K78" s="2" t="str">
        <f t="shared" si="25"/>
        <v>Spring</v>
      </c>
      <c r="L78" s="2"/>
      <c r="M78" s="3">
        <f t="shared" si="29"/>
        <v>1390</v>
      </c>
      <c r="N78" s="3">
        <f t="shared" si="22"/>
        <v>13.65</v>
      </c>
      <c r="O78" s="3">
        <f t="shared" si="30"/>
        <v>14</v>
      </c>
      <c r="P78" s="3">
        <f t="shared" si="30"/>
        <v>5.3</v>
      </c>
      <c r="Q78" s="20" t="str">
        <f t="shared" si="31"/>
        <v/>
      </c>
      <c r="R78" s="20" t="str">
        <f t="shared" si="31"/>
        <v/>
      </c>
      <c r="S78" s="20" t="str">
        <f t="shared" si="31"/>
        <v/>
      </c>
      <c r="T78" s="20" t="str">
        <f t="shared" si="23"/>
        <v/>
      </c>
      <c r="U78" s="6" t="str">
        <f t="shared" si="32"/>
        <v/>
      </c>
      <c r="V78" s="6" t="str">
        <f t="shared" si="32"/>
        <v/>
      </c>
      <c r="W78" s="6" t="str">
        <f t="shared" si="32"/>
        <v/>
      </c>
      <c r="X78" s="6" t="str">
        <f t="shared" si="24"/>
        <v/>
      </c>
    </row>
    <row r="79" spans="1:24" ht="12.75" thickBot="1" x14ac:dyDescent="0.25">
      <c r="A79" s="82">
        <v>39004</v>
      </c>
      <c r="B79" s="81" t="s">
        <v>10</v>
      </c>
      <c r="C79" s="81" t="s">
        <v>8</v>
      </c>
      <c r="D79" s="81">
        <v>873</v>
      </c>
      <c r="E79" s="81" t="s">
        <v>77</v>
      </c>
      <c r="F79" s="81">
        <v>3.4</v>
      </c>
      <c r="G79" s="81">
        <v>3</v>
      </c>
      <c r="H79" s="67">
        <f t="shared" si="26"/>
        <v>2</v>
      </c>
      <c r="I79" s="99">
        <f t="shared" si="27"/>
        <v>10</v>
      </c>
      <c r="J79" s="99">
        <f t="shared" si="28"/>
        <v>2006</v>
      </c>
      <c r="K79" s="2" t="str">
        <f t="shared" si="25"/>
        <v>Fall</v>
      </c>
      <c r="L79" s="2"/>
      <c r="M79" s="3" t="str">
        <f t="shared" si="29"/>
        <v/>
      </c>
      <c r="N79" s="3" t="str">
        <f t="shared" ref="N79:N142" si="33">IF($K79="Spring",IF(LEFT(E79,1)="&lt;",VALUE(MID(E79,2,4)),IF(LEFT(E79,1)="&gt;",VALUE(MID(E79,2,4)),E79)),"")</f>
        <v/>
      </c>
      <c r="O79" s="3" t="str">
        <f t="shared" si="30"/>
        <v/>
      </c>
      <c r="P79" s="3" t="str">
        <f t="shared" si="30"/>
        <v/>
      </c>
      <c r="Q79" s="20" t="str">
        <f t="shared" si="31"/>
        <v/>
      </c>
      <c r="R79" s="20" t="str">
        <f t="shared" si="31"/>
        <v/>
      </c>
      <c r="S79" s="20" t="str">
        <f t="shared" si="31"/>
        <v/>
      </c>
      <c r="T79" s="20" t="str">
        <f t="shared" ref="T79:T142" si="34">IF($K79="Summer",IF(LEFT(G79,1)="&lt;",VALUE(MID(G79,2,4)),IF(LEFT(G79,1)="&gt;",VALUE(MID(G79,2,4)),G79)),"")</f>
        <v/>
      </c>
      <c r="U79" s="6">
        <f t="shared" si="32"/>
        <v>873</v>
      </c>
      <c r="V79" s="6" t="str">
        <f t="shared" si="32"/>
        <v>AD</v>
      </c>
      <c r="W79" s="6">
        <f t="shared" si="32"/>
        <v>3.4</v>
      </c>
      <c r="X79" s="6">
        <f t="shared" ref="X79:X142" si="35">IF($K79="Fall",IF(LEFT(G79,1)="&lt;",VALUE(MID(G79,2,4)),IF(LEFT(G79,1)="&gt;",VALUE(MID(G79,2,4)),G79)),"")</f>
        <v>3</v>
      </c>
    </row>
    <row r="80" spans="1:24" ht="12.75" thickBot="1" x14ac:dyDescent="0.25">
      <c r="A80" s="82">
        <v>38919</v>
      </c>
      <c r="B80" s="81" t="s">
        <v>10</v>
      </c>
      <c r="C80" s="81" t="s">
        <v>8</v>
      </c>
      <c r="D80" s="81" t="s">
        <v>24</v>
      </c>
      <c r="E80" s="81" t="s">
        <v>24</v>
      </c>
      <c r="F80" s="81" t="s">
        <v>24</v>
      </c>
      <c r="G80" s="81" t="s">
        <v>24</v>
      </c>
      <c r="H80" s="67">
        <f t="shared" si="26"/>
        <v>2</v>
      </c>
      <c r="I80" s="99">
        <f t="shared" si="27"/>
        <v>7</v>
      </c>
      <c r="J80" s="99">
        <f t="shared" si="28"/>
        <v>2006</v>
      </c>
      <c r="K80" s="2" t="str">
        <f t="shared" si="25"/>
        <v>Summer</v>
      </c>
      <c r="L80" s="2"/>
      <c r="M80" s="3" t="str">
        <f t="shared" si="29"/>
        <v/>
      </c>
      <c r="N80" s="3" t="str">
        <f t="shared" si="33"/>
        <v/>
      </c>
      <c r="O80" s="3" t="str">
        <f t="shared" si="30"/>
        <v/>
      </c>
      <c r="P80" s="3" t="str">
        <f t="shared" si="30"/>
        <v/>
      </c>
      <c r="Q80" s="20" t="str">
        <f t="shared" si="31"/>
        <v>NS</v>
      </c>
      <c r="R80" s="20" t="str">
        <f t="shared" si="31"/>
        <v>NS</v>
      </c>
      <c r="S80" s="20" t="str">
        <f t="shared" si="31"/>
        <v>NS</v>
      </c>
      <c r="T80" s="20" t="str">
        <f t="shared" si="34"/>
        <v>NS</v>
      </c>
      <c r="U80" s="6" t="str">
        <f t="shared" si="32"/>
        <v/>
      </c>
      <c r="V80" s="6" t="str">
        <f t="shared" si="32"/>
        <v/>
      </c>
      <c r="W80" s="6" t="str">
        <f t="shared" si="32"/>
        <v/>
      </c>
      <c r="X80" s="6" t="str">
        <f t="shared" si="35"/>
        <v/>
      </c>
    </row>
    <row r="81" spans="1:24" ht="12.75" thickBot="1" x14ac:dyDescent="0.25">
      <c r="A81" s="82">
        <v>38909</v>
      </c>
      <c r="B81" s="81" t="s">
        <v>10</v>
      </c>
      <c r="C81" s="81" t="s">
        <v>8</v>
      </c>
      <c r="D81" s="81">
        <v>820</v>
      </c>
      <c r="E81" s="81">
        <v>6.68</v>
      </c>
      <c r="F81" s="81">
        <v>18.899999999999999</v>
      </c>
      <c r="G81" s="81">
        <v>1.9</v>
      </c>
      <c r="H81" s="67">
        <f t="shared" si="26"/>
        <v>2</v>
      </c>
      <c r="I81" s="99">
        <f t="shared" si="27"/>
        <v>7</v>
      </c>
      <c r="J81" s="99">
        <f t="shared" si="28"/>
        <v>2006</v>
      </c>
      <c r="K81" s="2" t="str">
        <f t="shared" si="25"/>
        <v>Summer</v>
      </c>
      <c r="L81" s="2"/>
      <c r="M81" s="3" t="str">
        <f t="shared" si="29"/>
        <v/>
      </c>
      <c r="N81" s="3" t="str">
        <f t="shared" si="33"/>
        <v/>
      </c>
      <c r="O81" s="3" t="str">
        <f t="shared" si="30"/>
        <v/>
      </c>
      <c r="P81" s="3" t="str">
        <f t="shared" si="30"/>
        <v/>
      </c>
      <c r="Q81" s="20">
        <f t="shared" si="31"/>
        <v>820</v>
      </c>
      <c r="R81" s="20">
        <f t="shared" si="31"/>
        <v>6.68</v>
      </c>
      <c r="S81" s="20">
        <f t="shared" si="31"/>
        <v>18.899999999999999</v>
      </c>
      <c r="T81" s="20">
        <f t="shared" si="34"/>
        <v>1.9</v>
      </c>
      <c r="U81" s="6" t="str">
        <f t="shared" si="32"/>
        <v/>
      </c>
      <c r="V81" s="6" t="str">
        <f t="shared" si="32"/>
        <v/>
      </c>
      <c r="W81" s="6" t="str">
        <f t="shared" si="32"/>
        <v/>
      </c>
      <c r="X81" s="6" t="str">
        <f t="shared" si="35"/>
        <v/>
      </c>
    </row>
    <row r="82" spans="1:24" ht="12.75" thickBot="1" x14ac:dyDescent="0.25">
      <c r="A82" s="82">
        <v>38843</v>
      </c>
      <c r="B82" s="81" t="s">
        <v>10</v>
      </c>
      <c r="C82" s="81" t="s">
        <v>8</v>
      </c>
      <c r="D82" s="81">
        <v>1213</v>
      </c>
      <c r="E82" s="81">
        <v>11.9</v>
      </c>
      <c r="F82" s="81">
        <v>15.3</v>
      </c>
      <c r="G82" s="81">
        <v>10.6</v>
      </c>
      <c r="H82" s="67">
        <f t="shared" si="26"/>
        <v>2</v>
      </c>
      <c r="I82" s="99">
        <f t="shared" si="27"/>
        <v>5</v>
      </c>
      <c r="J82" s="99">
        <f t="shared" si="28"/>
        <v>2006</v>
      </c>
      <c r="K82" s="2" t="str">
        <f t="shared" si="25"/>
        <v>Spring</v>
      </c>
      <c r="L82" s="2"/>
      <c r="M82" s="3">
        <f t="shared" si="29"/>
        <v>1213</v>
      </c>
      <c r="N82" s="3">
        <f t="shared" si="33"/>
        <v>11.9</v>
      </c>
      <c r="O82" s="3">
        <f t="shared" si="30"/>
        <v>15.3</v>
      </c>
      <c r="P82" s="3">
        <f t="shared" si="30"/>
        <v>10.6</v>
      </c>
      <c r="Q82" s="20" t="str">
        <f t="shared" si="31"/>
        <v/>
      </c>
      <c r="R82" s="20" t="str">
        <f t="shared" si="31"/>
        <v/>
      </c>
      <c r="S82" s="20" t="str">
        <f t="shared" si="31"/>
        <v/>
      </c>
      <c r="T82" s="20" t="str">
        <f t="shared" si="34"/>
        <v/>
      </c>
      <c r="U82" s="6" t="str">
        <f t="shared" si="32"/>
        <v/>
      </c>
      <c r="V82" s="6" t="str">
        <f t="shared" si="32"/>
        <v/>
      </c>
      <c r="W82" s="6" t="str">
        <f t="shared" si="32"/>
        <v/>
      </c>
      <c r="X82" s="6" t="str">
        <f t="shared" si="35"/>
        <v/>
      </c>
    </row>
    <row r="83" spans="1:24" ht="12.75" thickBot="1" x14ac:dyDescent="0.25">
      <c r="A83" s="82">
        <v>38633</v>
      </c>
      <c r="B83" s="81" t="s">
        <v>10</v>
      </c>
      <c r="C83" s="81" t="s">
        <v>8</v>
      </c>
      <c r="D83" s="81">
        <v>743</v>
      </c>
      <c r="E83" s="81">
        <v>8.57</v>
      </c>
      <c r="F83" s="81">
        <v>8.6999999999999993</v>
      </c>
      <c r="G83" s="81">
        <v>4.9000000000000004</v>
      </c>
      <c r="H83" s="67">
        <f t="shared" si="26"/>
        <v>2</v>
      </c>
      <c r="I83" s="99">
        <f t="shared" si="27"/>
        <v>10</v>
      </c>
      <c r="J83" s="99">
        <f t="shared" si="28"/>
        <v>2005</v>
      </c>
      <c r="K83" s="2" t="str">
        <f t="shared" si="25"/>
        <v>Fall</v>
      </c>
      <c r="L83" s="2"/>
      <c r="M83" s="3" t="str">
        <f t="shared" si="29"/>
        <v/>
      </c>
      <c r="N83" s="3" t="str">
        <f t="shared" si="33"/>
        <v/>
      </c>
      <c r="O83" s="3" t="str">
        <f t="shared" si="30"/>
        <v/>
      </c>
      <c r="P83" s="3" t="str">
        <f t="shared" si="30"/>
        <v/>
      </c>
      <c r="Q83" s="20" t="str">
        <f t="shared" si="31"/>
        <v/>
      </c>
      <c r="R83" s="20" t="str">
        <f t="shared" si="31"/>
        <v/>
      </c>
      <c r="S83" s="20" t="str">
        <f t="shared" si="31"/>
        <v/>
      </c>
      <c r="T83" s="20" t="str">
        <f t="shared" si="34"/>
        <v/>
      </c>
      <c r="U83" s="6">
        <f t="shared" si="32"/>
        <v>743</v>
      </c>
      <c r="V83" s="6">
        <f t="shared" si="32"/>
        <v>8.57</v>
      </c>
      <c r="W83" s="6">
        <f t="shared" si="32"/>
        <v>8.6999999999999993</v>
      </c>
      <c r="X83" s="6">
        <f t="shared" si="35"/>
        <v>4.9000000000000004</v>
      </c>
    </row>
    <row r="84" spans="1:24" ht="12.75" thickBot="1" x14ac:dyDescent="0.25">
      <c r="A84" s="82">
        <v>38544</v>
      </c>
      <c r="B84" s="81" t="s">
        <v>10</v>
      </c>
      <c r="C84" s="81" t="s">
        <v>8</v>
      </c>
      <c r="D84" s="81">
        <v>918</v>
      </c>
      <c r="E84" s="81">
        <v>15.88</v>
      </c>
      <c r="F84" s="81">
        <v>26</v>
      </c>
      <c r="G84" s="81">
        <v>2</v>
      </c>
      <c r="H84" s="67">
        <f t="shared" si="26"/>
        <v>2</v>
      </c>
      <c r="I84" s="99">
        <f t="shared" si="27"/>
        <v>7</v>
      </c>
      <c r="J84" s="99">
        <f t="shared" si="28"/>
        <v>2005</v>
      </c>
      <c r="K84" s="2" t="str">
        <f t="shared" si="25"/>
        <v>Summer</v>
      </c>
      <c r="L84" s="2"/>
      <c r="M84" s="3" t="str">
        <f t="shared" si="29"/>
        <v/>
      </c>
      <c r="N84" s="3" t="str">
        <f t="shared" si="33"/>
        <v/>
      </c>
      <c r="O84" s="3" t="str">
        <f t="shared" si="30"/>
        <v/>
      </c>
      <c r="P84" s="3" t="str">
        <f t="shared" si="30"/>
        <v/>
      </c>
      <c r="Q84" s="20">
        <f t="shared" si="31"/>
        <v>918</v>
      </c>
      <c r="R84" s="20">
        <f t="shared" si="31"/>
        <v>15.88</v>
      </c>
      <c r="S84" s="20">
        <f t="shared" si="31"/>
        <v>26</v>
      </c>
      <c r="T84" s="20">
        <f t="shared" si="34"/>
        <v>2</v>
      </c>
      <c r="U84" s="6" t="str">
        <f t="shared" si="32"/>
        <v/>
      </c>
      <c r="V84" s="6" t="str">
        <f t="shared" si="32"/>
        <v/>
      </c>
      <c r="W84" s="6" t="str">
        <f t="shared" si="32"/>
        <v/>
      </c>
      <c r="X84" s="6" t="str">
        <f t="shared" si="35"/>
        <v/>
      </c>
    </row>
    <row r="85" spans="1:24" ht="12.75" thickBot="1" x14ac:dyDescent="0.25">
      <c r="A85" s="82">
        <v>38472</v>
      </c>
      <c r="B85" s="81" t="s">
        <v>10</v>
      </c>
      <c r="C85" s="81" t="s">
        <v>8</v>
      </c>
      <c r="D85" s="81">
        <v>1439</v>
      </c>
      <c r="E85" s="81">
        <v>17.77</v>
      </c>
      <c r="F85" s="81">
        <v>8.9</v>
      </c>
      <c r="G85" s="81">
        <v>3.7</v>
      </c>
      <c r="H85" s="67">
        <f t="shared" si="26"/>
        <v>2</v>
      </c>
      <c r="I85" s="99">
        <f t="shared" si="27"/>
        <v>4</v>
      </c>
      <c r="J85" s="99">
        <f t="shared" si="28"/>
        <v>2005</v>
      </c>
      <c r="K85" s="2" t="str">
        <f t="shared" si="25"/>
        <v>Spring</v>
      </c>
      <c r="L85" s="2"/>
      <c r="M85" s="3">
        <f t="shared" si="29"/>
        <v>1439</v>
      </c>
      <c r="N85" s="3">
        <f t="shared" si="33"/>
        <v>17.77</v>
      </c>
      <c r="O85" s="3">
        <f t="shared" si="30"/>
        <v>8.9</v>
      </c>
      <c r="P85" s="3">
        <f t="shared" si="30"/>
        <v>3.7</v>
      </c>
      <c r="Q85" s="20" t="str">
        <f t="shared" si="31"/>
        <v/>
      </c>
      <c r="R85" s="20" t="str">
        <f t="shared" si="31"/>
        <v/>
      </c>
      <c r="S85" s="20" t="str">
        <f t="shared" si="31"/>
        <v/>
      </c>
      <c r="T85" s="20" t="str">
        <f t="shared" si="34"/>
        <v/>
      </c>
      <c r="U85" s="6" t="str">
        <f t="shared" si="32"/>
        <v/>
      </c>
      <c r="V85" s="6" t="str">
        <f t="shared" si="32"/>
        <v/>
      </c>
      <c r="W85" s="6" t="str">
        <f t="shared" si="32"/>
        <v/>
      </c>
      <c r="X85" s="6" t="str">
        <f t="shared" si="35"/>
        <v/>
      </c>
    </row>
    <row r="86" spans="1:24" ht="12.75" thickBot="1" x14ac:dyDescent="0.25">
      <c r="A86" s="82">
        <v>38276</v>
      </c>
      <c r="B86" s="81" t="s">
        <v>10</v>
      </c>
      <c r="C86" s="81" t="s">
        <v>8</v>
      </c>
      <c r="D86" s="81">
        <v>668</v>
      </c>
      <c r="E86" s="81">
        <v>9.15</v>
      </c>
      <c r="F86" s="81">
        <v>7.6</v>
      </c>
      <c r="G86" s="81">
        <v>2</v>
      </c>
      <c r="H86" s="67">
        <f t="shared" si="26"/>
        <v>2</v>
      </c>
      <c r="I86" s="99">
        <f t="shared" si="27"/>
        <v>10</v>
      </c>
      <c r="J86" s="99">
        <f t="shared" si="28"/>
        <v>2004</v>
      </c>
      <c r="K86" s="2" t="str">
        <f t="shared" si="25"/>
        <v>Fall</v>
      </c>
      <c r="L86" s="2"/>
      <c r="M86" s="3" t="str">
        <f t="shared" si="29"/>
        <v/>
      </c>
      <c r="N86" s="3" t="str">
        <f t="shared" si="33"/>
        <v/>
      </c>
      <c r="O86" s="3" t="str">
        <f t="shared" si="30"/>
        <v/>
      </c>
      <c r="P86" s="3" t="str">
        <f t="shared" si="30"/>
        <v/>
      </c>
      <c r="Q86" s="20" t="str">
        <f t="shared" si="31"/>
        <v/>
      </c>
      <c r="R86" s="20" t="str">
        <f t="shared" si="31"/>
        <v/>
      </c>
      <c r="S86" s="20" t="str">
        <f t="shared" si="31"/>
        <v/>
      </c>
      <c r="T86" s="20" t="str">
        <f t="shared" si="34"/>
        <v/>
      </c>
      <c r="U86" s="6">
        <f t="shared" si="32"/>
        <v>668</v>
      </c>
      <c r="V86" s="6">
        <f t="shared" si="32"/>
        <v>9.15</v>
      </c>
      <c r="W86" s="6">
        <f t="shared" si="32"/>
        <v>7.6</v>
      </c>
      <c r="X86" s="6">
        <f t="shared" si="35"/>
        <v>2</v>
      </c>
    </row>
    <row r="87" spans="1:24" ht="12.75" thickBot="1" x14ac:dyDescent="0.25">
      <c r="A87" s="82">
        <v>38194</v>
      </c>
      <c r="B87" s="81" t="s">
        <v>10</v>
      </c>
      <c r="C87" s="81" t="s">
        <v>8</v>
      </c>
      <c r="D87" s="81">
        <v>1060</v>
      </c>
      <c r="E87" s="81">
        <v>14.53</v>
      </c>
      <c r="F87" s="81">
        <v>22.6</v>
      </c>
      <c r="G87" s="81">
        <v>1.2</v>
      </c>
      <c r="H87" s="67">
        <f t="shared" si="26"/>
        <v>2</v>
      </c>
      <c r="I87" s="99">
        <f t="shared" si="27"/>
        <v>7</v>
      </c>
      <c r="J87" s="99">
        <f t="shared" si="28"/>
        <v>2004</v>
      </c>
      <c r="K87" s="2" t="str">
        <f t="shared" si="25"/>
        <v>Summer</v>
      </c>
      <c r="L87" s="2"/>
      <c r="M87" s="3" t="str">
        <f t="shared" si="29"/>
        <v/>
      </c>
      <c r="N87" s="3" t="str">
        <f t="shared" si="33"/>
        <v/>
      </c>
      <c r="O87" s="3" t="str">
        <f t="shared" si="30"/>
        <v/>
      </c>
      <c r="P87" s="3" t="str">
        <f t="shared" si="30"/>
        <v/>
      </c>
      <c r="Q87" s="20">
        <f t="shared" si="31"/>
        <v>1060</v>
      </c>
      <c r="R87" s="20">
        <f t="shared" si="31"/>
        <v>14.53</v>
      </c>
      <c r="S87" s="20">
        <f t="shared" si="31"/>
        <v>22.6</v>
      </c>
      <c r="T87" s="20">
        <f t="shared" si="34"/>
        <v>1.2</v>
      </c>
      <c r="U87" s="6" t="str">
        <f t="shared" si="32"/>
        <v/>
      </c>
      <c r="V87" s="6" t="str">
        <f t="shared" si="32"/>
        <v/>
      </c>
      <c r="W87" s="6" t="str">
        <f t="shared" si="32"/>
        <v/>
      </c>
      <c r="X87" s="6" t="str">
        <f t="shared" si="35"/>
        <v/>
      </c>
    </row>
    <row r="88" spans="1:24" ht="12.75" thickBot="1" x14ac:dyDescent="0.25">
      <c r="A88" s="82">
        <v>38174</v>
      </c>
      <c r="B88" s="81" t="s">
        <v>10</v>
      </c>
      <c r="C88" s="81" t="s">
        <v>8</v>
      </c>
      <c r="D88" s="81" t="s">
        <v>24</v>
      </c>
      <c r="E88" s="81" t="s">
        <v>24</v>
      </c>
      <c r="F88" s="81" t="s">
        <v>24</v>
      </c>
      <c r="G88" s="81">
        <v>4.5</v>
      </c>
      <c r="H88" s="67">
        <f t="shared" si="26"/>
        <v>2</v>
      </c>
      <c r="I88" s="99">
        <f t="shared" si="27"/>
        <v>7</v>
      </c>
      <c r="J88" s="99">
        <f t="shared" si="28"/>
        <v>2004</v>
      </c>
      <c r="K88" s="2" t="str">
        <f t="shared" si="25"/>
        <v>Summer</v>
      </c>
      <c r="L88" s="2"/>
      <c r="M88" s="3" t="str">
        <f t="shared" si="29"/>
        <v/>
      </c>
      <c r="N88" s="3" t="str">
        <f t="shared" si="33"/>
        <v/>
      </c>
      <c r="O88" s="3" t="str">
        <f t="shared" si="30"/>
        <v/>
      </c>
      <c r="P88" s="3" t="str">
        <f t="shared" si="30"/>
        <v/>
      </c>
      <c r="Q88" s="20" t="str">
        <f t="shared" si="31"/>
        <v>NS</v>
      </c>
      <c r="R88" s="20" t="str">
        <f t="shared" si="31"/>
        <v>NS</v>
      </c>
      <c r="S88" s="20" t="str">
        <f t="shared" si="31"/>
        <v>NS</v>
      </c>
      <c r="T88" s="20">
        <f t="shared" si="34"/>
        <v>4.5</v>
      </c>
      <c r="U88" s="6" t="str">
        <f t="shared" si="32"/>
        <v/>
      </c>
      <c r="V88" s="6" t="str">
        <f t="shared" si="32"/>
        <v/>
      </c>
      <c r="W88" s="6" t="str">
        <f t="shared" si="32"/>
        <v/>
      </c>
      <c r="X88" s="6" t="str">
        <f t="shared" si="35"/>
        <v/>
      </c>
    </row>
    <row r="89" spans="1:24" ht="12.75" thickBot="1" x14ac:dyDescent="0.25">
      <c r="A89" s="82">
        <v>38164</v>
      </c>
      <c r="B89" s="81" t="s">
        <v>10</v>
      </c>
      <c r="C89" s="81" t="s">
        <v>8</v>
      </c>
      <c r="D89" s="81">
        <v>1016</v>
      </c>
      <c r="E89" s="81">
        <v>11.55</v>
      </c>
      <c r="F89" s="81">
        <v>16.5</v>
      </c>
      <c r="G89" s="81" t="s">
        <v>24</v>
      </c>
      <c r="H89" s="67">
        <f t="shared" si="26"/>
        <v>2</v>
      </c>
      <c r="I89" s="99">
        <f t="shared" si="27"/>
        <v>6</v>
      </c>
      <c r="J89" s="99">
        <f t="shared" si="28"/>
        <v>2004</v>
      </c>
      <c r="K89" s="2" t="str">
        <f t="shared" si="25"/>
        <v>Spring</v>
      </c>
      <c r="L89" s="2"/>
      <c r="M89" s="3">
        <f t="shared" si="29"/>
        <v>1016</v>
      </c>
      <c r="N89" s="3">
        <f t="shared" si="33"/>
        <v>11.55</v>
      </c>
      <c r="O89" s="3">
        <f t="shared" si="30"/>
        <v>16.5</v>
      </c>
      <c r="P89" s="3" t="str">
        <f t="shared" si="30"/>
        <v>NS</v>
      </c>
      <c r="Q89" s="20" t="str">
        <f t="shared" si="31"/>
        <v/>
      </c>
      <c r="R89" s="20" t="str">
        <f t="shared" si="31"/>
        <v/>
      </c>
      <c r="S89" s="20" t="str">
        <f t="shared" si="31"/>
        <v/>
      </c>
      <c r="T89" s="20" t="str">
        <f t="shared" si="34"/>
        <v/>
      </c>
      <c r="U89" s="6" t="str">
        <f t="shared" si="32"/>
        <v/>
      </c>
      <c r="V89" s="6" t="str">
        <f t="shared" si="32"/>
        <v/>
      </c>
      <c r="W89" s="6" t="str">
        <f t="shared" si="32"/>
        <v/>
      </c>
      <c r="X89" s="6" t="str">
        <f t="shared" si="35"/>
        <v/>
      </c>
    </row>
    <row r="90" spans="1:24" ht="12.75" thickBot="1" x14ac:dyDescent="0.25">
      <c r="A90" s="82">
        <v>38108</v>
      </c>
      <c r="B90" s="81" t="s">
        <v>10</v>
      </c>
      <c r="C90" s="81" t="s">
        <v>8</v>
      </c>
      <c r="D90" s="81">
        <v>1239</v>
      </c>
      <c r="E90" s="81">
        <v>11.98</v>
      </c>
      <c r="F90" s="81">
        <v>9.6</v>
      </c>
      <c r="G90" s="81">
        <v>3.7</v>
      </c>
      <c r="H90" s="67">
        <f t="shared" si="26"/>
        <v>2</v>
      </c>
      <c r="I90" s="99">
        <f t="shared" si="27"/>
        <v>5</v>
      </c>
      <c r="J90" s="99">
        <f t="shared" si="28"/>
        <v>2004</v>
      </c>
      <c r="K90" s="2" t="str">
        <f t="shared" si="25"/>
        <v>Spring</v>
      </c>
      <c r="L90" s="2"/>
      <c r="M90" s="3">
        <f t="shared" si="29"/>
        <v>1239</v>
      </c>
      <c r="N90" s="3">
        <f t="shared" si="33"/>
        <v>11.98</v>
      </c>
      <c r="O90" s="3">
        <f t="shared" si="30"/>
        <v>9.6</v>
      </c>
      <c r="P90" s="3">
        <f t="shared" si="30"/>
        <v>3.7</v>
      </c>
      <c r="Q90" s="20" t="str">
        <f t="shared" si="31"/>
        <v/>
      </c>
      <c r="R90" s="20" t="str">
        <f t="shared" si="31"/>
        <v/>
      </c>
      <c r="S90" s="20" t="str">
        <f t="shared" si="31"/>
        <v/>
      </c>
      <c r="T90" s="20" t="str">
        <f t="shared" si="34"/>
        <v/>
      </c>
      <c r="U90" s="6" t="str">
        <f t="shared" si="32"/>
        <v/>
      </c>
      <c r="V90" s="6" t="str">
        <f t="shared" si="32"/>
        <v/>
      </c>
      <c r="W90" s="6" t="str">
        <f t="shared" si="32"/>
        <v/>
      </c>
      <c r="X90" s="6" t="str">
        <f t="shared" si="35"/>
        <v/>
      </c>
    </row>
    <row r="91" spans="1:24" ht="12.75" thickBot="1" x14ac:dyDescent="0.25">
      <c r="A91" s="82">
        <v>37906</v>
      </c>
      <c r="B91" s="81" t="s">
        <v>10</v>
      </c>
      <c r="C91" s="81" t="s">
        <v>8</v>
      </c>
      <c r="D91" s="81">
        <v>756</v>
      </c>
      <c r="E91" s="81">
        <v>11.7</v>
      </c>
      <c r="F91" s="81">
        <v>15.7</v>
      </c>
      <c r="G91" s="81">
        <v>4.3</v>
      </c>
      <c r="H91" s="67">
        <f t="shared" si="26"/>
        <v>2</v>
      </c>
      <c r="I91" s="99">
        <f t="shared" si="27"/>
        <v>10</v>
      </c>
      <c r="J91" s="99">
        <f t="shared" si="28"/>
        <v>2003</v>
      </c>
      <c r="K91" s="2" t="str">
        <f t="shared" si="25"/>
        <v>Fall</v>
      </c>
      <c r="L91" s="2"/>
      <c r="M91" s="3" t="str">
        <f t="shared" si="29"/>
        <v/>
      </c>
      <c r="N91" s="3" t="str">
        <f t="shared" si="33"/>
        <v/>
      </c>
      <c r="O91" s="3" t="str">
        <f t="shared" si="30"/>
        <v/>
      </c>
      <c r="P91" s="3" t="str">
        <f t="shared" si="30"/>
        <v/>
      </c>
      <c r="Q91" s="20" t="str">
        <f t="shared" si="31"/>
        <v/>
      </c>
      <c r="R91" s="20" t="str">
        <f t="shared" si="31"/>
        <v/>
      </c>
      <c r="S91" s="20" t="str">
        <f t="shared" si="31"/>
        <v/>
      </c>
      <c r="T91" s="20" t="str">
        <f t="shared" si="34"/>
        <v/>
      </c>
      <c r="U91" s="6">
        <f t="shared" si="32"/>
        <v>756</v>
      </c>
      <c r="V91" s="6">
        <f t="shared" si="32"/>
        <v>11.7</v>
      </c>
      <c r="W91" s="6">
        <f t="shared" si="32"/>
        <v>15.7</v>
      </c>
      <c r="X91" s="6">
        <f t="shared" si="35"/>
        <v>4.3</v>
      </c>
    </row>
    <row r="92" spans="1:24" ht="24.75" thickBot="1" x14ac:dyDescent="0.25">
      <c r="A92" s="82">
        <v>42278</v>
      </c>
      <c r="B92" s="81" t="s">
        <v>1</v>
      </c>
      <c r="C92" s="81" t="s">
        <v>0</v>
      </c>
      <c r="D92" s="81">
        <v>1292</v>
      </c>
      <c r="E92" s="81">
        <v>6.83</v>
      </c>
      <c r="F92" s="81">
        <v>11.62</v>
      </c>
      <c r="G92" s="81">
        <v>1.26</v>
      </c>
      <c r="H92" s="67">
        <f t="shared" si="26"/>
        <v>1</v>
      </c>
      <c r="I92" s="99">
        <f t="shared" si="27"/>
        <v>10</v>
      </c>
      <c r="J92" s="99">
        <f t="shared" si="28"/>
        <v>2015</v>
      </c>
      <c r="K92" s="2" t="str">
        <f t="shared" si="25"/>
        <v>Fall</v>
      </c>
      <c r="L92" s="2"/>
      <c r="M92" s="3" t="str">
        <f t="shared" si="29"/>
        <v/>
      </c>
      <c r="N92" s="3" t="str">
        <f t="shared" si="33"/>
        <v/>
      </c>
      <c r="O92" s="3" t="str">
        <f t="shared" si="30"/>
        <v/>
      </c>
      <c r="P92" s="3" t="str">
        <f t="shared" si="30"/>
        <v/>
      </c>
      <c r="Q92" s="20" t="str">
        <f t="shared" si="31"/>
        <v/>
      </c>
      <c r="R92" s="20" t="str">
        <f t="shared" si="31"/>
        <v/>
      </c>
      <c r="S92" s="20" t="str">
        <f t="shared" si="31"/>
        <v/>
      </c>
      <c r="T92" s="20" t="str">
        <f t="shared" si="34"/>
        <v/>
      </c>
      <c r="U92" s="6">
        <f t="shared" si="32"/>
        <v>1292</v>
      </c>
      <c r="V92" s="6">
        <f t="shared" si="32"/>
        <v>6.83</v>
      </c>
      <c r="W92" s="6">
        <f t="shared" si="32"/>
        <v>11.62</v>
      </c>
      <c r="X92" s="6">
        <f t="shared" si="35"/>
        <v>1.26</v>
      </c>
    </row>
    <row r="93" spans="1:24" ht="24.75" thickBot="1" x14ac:dyDescent="0.25">
      <c r="A93" s="82">
        <v>42207</v>
      </c>
      <c r="B93" s="81" t="s">
        <v>1</v>
      </c>
      <c r="C93" s="81" t="s">
        <v>0</v>
      </c>
      <c r="D93" s="81" t="s">
        <v>77</v>
      </c>
      <c r="E93" s="81">
        <v>4.41</v>
      </c>
      <c r="F93" s="81">
        <v>18</v>
      </c>
      <c r="G93" s="81">
        <v>0.24</v>
      </c>
      <c r="H93" s="67">
        <f t="shared" si="26"/>
        <v>1</v>
      </c>
      <c r="I93" s="99">
        <f t="shared" si="27"/>
        <v>7</v>
      </c>
      <c r="J93" s="99">
        <f t="shared" si="28"/>
        <v>2015</v>
      </c>
      <c r="K93" s="2" t="str">
        <f t="shared" si="25"/>
        <v>Summer</v>
      </c>
      <c r="L93" s="2"/>
      <c r="M93" s="3" t="str">
        <f t="shared" si="29"/>
        <v/>
      </c>
      <c r="N93" s="3" t="str">
        <f t="shared" si="33"/>
        <v/>
      </c>
      <c r="O93" s="3" t="str">
        <f t="shared" si="30"/>
        <v/>
      </c>
      <c r="P93" s="3" t="str">
        <f t="shared" si="30"/>
        <v/>
      </c>
      <c r="Q93" s="20" t="str">
        <f t="shared" si="31"/>
        <v>AD</v>
      </c>
      <c r="R93" s="20">
        <f t="shared" si="31"/>
        <v>4.41</v>
      </c>
      <c r="S93" s="20">
        <f t="shared" si="31"/>
        <v>18</v>
      </c>
      <c r="T93" s="20">
        <f t="shared" si="34"/>
        <v>0.24</v>
      </c>
      <c r="U93" s="6" t="str">
        <f t="shared" si="32"/>
        <v/>
      </c>
      <c r="V93" s="6" t="str">
        <f t="shared" si="32"/>
        <v/>
      </c>
      <c r="W93" s="6" t="str">
        <f t="shared" si="32"/>
        <v/>
      </c>
      <c r="X93" s="6" t="str">
        <f t="shared" si="35"/>
        <v/>
      </c>
    </row>
    <row r="94" spans="1:24" ht="24.75" thickBot="1" x14ac:dyDescent="0.25">
      <c r="A94" s="82">
        <v>42139</v>
      </c>
      <c r="B94" s="81" t="s">
        <v>1</v>
      </c>
      <c r="C94" s="81" t="s">
        <v>0</v>
      </c>
      <c r="D94" s="81" t="s">
        <v>77</v>
      </c>
      <c r="E94" s="81">
        <v>12.48</v>
      </c>
      <c r="F94" s="81">
        <v>12.5</v>
      </c>
      <c r="G94" s="81">
        <v>2.2599999999999998</v>
      </c>
      <c r="H94" s="67">
        <f t="shared" si="26"/>
        <v>1</v>
      </c>
      <c r="I94" s="99">
        <f t="shared" si="27"/>
        <v>5</v>
      </c>
      <c r="J94" s="99">
        <f t="shared" si="28"/>
        <v>2015</v>
      </c>
      <c r="K94" s="2" t="str">
        <f t="shared" si="25"/>
        <v>Spring</v>
      </c>
      <c r="L94" s="2"/>
      <c r="M94" s="3" t="str">
        <f t="shared" si="29"/>
        <v>AD</v>
      </c>
      <c r="N94" s="3">
        <f t="shared" si="33"/>
        <v>12.48</v>
      </c>
      <c r="O94" s="3">
        <f t="shared" si="30"/>
        <v>12.5</v>
      </c>
      <c r="P94" s="3">
        <f t="shared" si="30"/>
        <v>2.2599999999999998</v>
      </c>
      <c r="Q94" s="20" t="str">
        <f t="shared" si="31"/>
        <v/>
      </c>
      <c r="R94" s="20" t="str">
        <f t="shared" si="31"/>
        <v/>
      </c>
      <c r="S94" s="20" t="str">
        <f t="shared" si="31"/>
        <v/>
      </c>
      <c r="T94" s="20" t="str">
        <f t="shared" si="34"/>
        <v/>
      </c>
      <c r="U94" s="6" t="str">
        <f t="shared" si="32"/>
        <v/>
      </c>
      <c r="V94" s="6" t="str">
        <f t="shared" si="32"/>
        <v/>
      </c>
      <c r="W94" s="6" t="str">
        <f t="shared" si="32"/>
        <v/>
      </c>
      <c r="X94" s="6" t="str">
        <f t="shared" si="35"/>
        <v/>
      </c>
    </row>
    <row r="95" spans="1:24" ht="24.75" thickBot="1" x14ac:dyDescent="0.25">
      <c r="A95" s="82">
        <v>41925</v>
      </c>
      <c r="B95" s="81" t="s">
        <v>1</v>
      </c>
      <c r="C95" s="81" t="s">
        <v>0</v>
      </c>
      <c r="D95" s="81" t="s">
        <v>24</v>
      </c>
      <c r="E95" s="81" t="s">
        <v>24</v>
      </c>
      <c r="F95" s="81" t="s">
        <v>24</v>
      </c>
      <c r="G95" s="81" t="s">
        <v>24</v>
      </c>
      <c r="H95" s="67">
        <f t="shared" si="26"/>
        <v>1</v>
      </c>
      <c r="I95" s="99">
        <f t="shared" si="27"/>
        <v>10</v>
      </c>
      <c r="J95" s="99">
        <f t="shared" si="28"/>
        <v>2014</v>
      </c>
      <c r="K95" s="2" t="str">
        <f t="shared" si="25"/>
        <v>Fall</v>
      </c>
      <c r="L95" s="2"/>
      <c r="M95" s="3" t="str">
        <f t="shared" si="29"/>
        <v/>
      </c>
      <c r="N95" s="3" t="str">
        <f t="shared" si="33"/>
        <v/>
      </c>
      <c r="O95" s="3" t="str">
        <f t="shared" si="30"/>
        <v/>
      </c>
      <c r="P95" s="3" t="str">
        <f t="shared" si="30"/>
        <v/>
      </c>
      <c r="Q95" s="20" t="str">
        <f t="shared" si="31"/>
        <v/>
      </c>
      <c r="R95" s="20" t="str">
        <f t="shared" si="31"/>
        <v/>
      </c>
      <c r="S95" s="20" t="str">
        <f t="shared" si="31"/>
        <v/>
      </c>
      <c r="T95" s="20" t="str">
        <f t="shared" si="34"/>
        <v/>
      </c>
      <c r="U95" s="6" t="str">
        <f t="shared" si="32"/>
        <v>NS</v>
      </c>
      <c r="V95" s="6" t="str">
        <f t="shared" si="32"/>
        <v>NS</v>
      </c>
      <c r="W95" s="6" t="str">
        <f t="shared" si="32"/>
        <v>NS</v>
      </c>
      <c r="X95" s="6" t="str">
        <f t="shared" si="35"/>
        <v>NS</v>
      </c>
    </row>
    <row r="96" spans="1:24" ht="24.75" thickBot="1" x14ac:dyDescent="0.25">
      <c r="A96" s="82">
        <v>41906</v>
      </c>
      <c r="B96" s="81" t="s">
        <v>1</v>
      </c>
      <c r="C96" s="81" t="s">
        <v>0</v>
      </c>
      <c r="D96" s="81">
        <v>962</v>
      </c>
      <c r="E96" s="81">
        <v>7.25</v>
      </c>
      <c r="F96" s="81">
        <v>13.5</v>
      </c>
      <c r="G96" s="81">
        <v>6</v>
      </c>
      <c r="H96" s="67">
        <f t="shared" si="26"/>
        <v>1</v>
      </c>
      <c r="I96" s="99">
        <f t="shared" si="27"/>
        <v>9</v>
      </c>
      <c r="J96" s="99">
        <f t="shared" si="28"/>
        <v>2014</v>
      </c>
      <c r="K96" s="2" t="str">
        <f t="shared" si="25"/>
        <v>Fall</v>
      </c>
      <c r="L96" s="2"/>
      <c r="M96" s="3" t="str">
        <f t="shared" si="29"/>
        <v/>
      </c>
      <c r="N96" s="3" t="str">
        <f t="shared" si="33"/>
        <v/>
      </c>
      <c r="O96" s="3" t="str">
        <f t="shared" si="30"/>
        <v/>
      </c>
      <c r="P96" s="3" t="str">
        <f t="shared" si="30"/>
        <v/>
      </c>
      <c r="Q96" s="20" t="str">
        <f t="shared" si="31"/>
        <v/>
      </c>
      <c r="R96" s="20" t="str">
        <f t="shared" si="31"/>
        <v/>
      </c>
      <c r="S96" s="20" t="str">
        <f t="shared" si="31"/>
        <v/>
      </c>
      <c r="T96" s="20" t="str">
        <f t="shared" si="34"/>
        <v/>
      </c>
      <c r="U96" s="6">
        <f t="shared" si="32"/>
        <v>962</v>
      </c>
      <c r="V96" s="6">
        <f t="shared" si="32"/>
        <v>7.25</v>
      </c>
      <c r="W96" s="6">
        <f t="shared" si="32"/>
        <v>13.5</v>
      </c>
      <c r="X96" s="6">
        <f t="shared" si="35"/>
        <v>6</v>
      </c>
    </row>
    <row r="97" spans="1:24" ht="24.75" thickBot="1" x14ac:dyDescent="0.25">
      <c r="A97" s="82">
        <v>41850</v>
      </c>
      <c r="B97" s="81" t="s">
        <v>1</v>
      </c>
      <c r="C97" s="81" t="s">
        <v>0</v>
      </c>
      <c r="D97" s="81" t="s">
        <v>24</v>
      </c>
      <c r="E97" s="81" t="s">
        <v>24</v>
      </c>
      <c r="F97" s="81" t="s">
        <v>24</v>
      </c>
      <c r="G97" s="81">
        <v>1.74</v>
      </c>
      <c r="H97" s="67">
        <f t="shared" si="26"/>
        <v>1</v>
      </c>
      <c r="I97" s="99">
        <f t="shared" si="27"/>
        <v>7</v>
      </c>
      <c r="J97" s="99">
        <f t="shared" si="28"/>
        <v>2014</v>
      </c>
      <c r="K97" s="2" t="str">
        <f t="shared" si="25"/>
        <v>Summer</v>
      </c>
      <c r="L97" s="2"/>
      <c r="M97" s="3" t="str">
        <f t="shared" si="29"/>
        <v/>
      </c>
      <c r="N97" s="3" t="str">
        <f t="shared" si="33"/>
        <v/>
      </c>
      <c r="O97" s="3" t="str">
        <f t="shared" si="30"/>
        <v/>
      </c>
      <c r="P97" s="3" t="str">
        <f t="shared" si="30"/>
        <v/>
      </c>
      <c r="Q97" s="20" t="str">
        <f t="shared" si="31"/>
        <v>NS</v>
      </c>
      <c r="R97" s="20" t="str">
        <f t="shared" si="31"/>
        <v>NS</v>
      </c>
      <c r="S97" s="20" t="str">
        <f t="shared" si="31"/>
        <v>NS</v>
      </c>
      <c r="T97" s="20">
        <f t="shared" si="34"/>
        <v>1.74</v>
      </c>
      <c r="U97" s="6" t="str">
        <f t="shared" si="32"/>
        <v/>
      </c>
      <c r="V97" s="6" t="str">
        <f t="shared" si="32"/>
        <v/>
      </c>
      <c r="W97" s="6" t="str">
        <f t="shared" si="32"/>
        <v/>
      </c>
      <c r="X97" s="6" t="str">
        <f t="shared" si="35"/>
        <v/>
      </c>
    </row>
    <row r="98" spans="1:24" ht="24.75" thickBot="1" x14ac:dyDescent="0.25">
      <c r="A98" s="82">
        <v>41849</v>
      </c>
      <c r="B98" s="81" t="s">
        <v>1</v>
      </c>
      <c r="C98" s="81" t="s">
        <v>0</v>
      </c>
      <c r="D98" s="81">
        <v>1605</v>
      </c>
      <c r="E98" s="81">
        <v>5.7</v>
      </c>
      <c r="F98" s="81">
        <v>16.899999999999999</v>
      </c>
      <c r="G98" s="81" t="s">
        <v>24</v>
      </c>
      <c r="H98" s="67">
        <f t="shared" si="26"/>
        <v>1</v>
      </c>
      <c r="I98" s="99">
        <f t="shared" si="27"/>
        <v>7</v>
      </c>
      <c r="J98" s="99">
        <f t="shared" si="28"/>
        <v>2014</v>
      </c>
      <c r="K98" s="2" t="str">
        <f t="shared" si="25"/>
        <v>Summer</v>
      </c>
      <c r="L98" s="2"/>
      <c r="M98" s="3" t="str">
        <f t="shared" si="29"/>
        <v/>
      </c>
      <c r="N98" s="3" t="str">
        <f t="shared" si="33"/>
        <v/>
      </c>
      <c r="O98" s="3" t="str">
        <f t="shared" si="30"/>
        <v/>
      </c>
      <c r="P98" s="3" t="str">
        <f t="shared" si="30"/>
        <v/>
      </c>
      <c r="Q98" s="20">
        <f t="shared" si="31"/>
        <v>1605</v>
      </c>
      <c r="R98" s="20">
        <f t="shared" si="31"/>
        <v>5.7</v>
      </c>
      <c r="S98" s="20">
        <f t="shared" si="31"/>
        <v>16.899999999999999</v>
      </c>
      <c r="T98" s="20" t="str">
        <f t="shared" si="34"/>
        <v>NS</v>
      </c>
      <c r="U98" s="6" t="str">
        <f t="shared" si="32"/>
        <v/>
      </c>
      <c r="V98" s="6" t="str">
        <f t="shared" si="32"/>
        <v/>
      </c>
      <c r="W98" s="6" t="str">
        <f t="shared" si="32"/>
        <v/>
      </c>
      <c r="X98" s="6" t="str">
        <f t="shared" si="35"/>
        <v/>
      </c>
    </row>
    <row r="99" spans="1:24" ht="24.75" thickBot="1" x14ac:dyDescent="0.25">
      <c r="A99" s="82">
        <v>41838</v>
      </c>
      <c r="B99" s="81" t="s">
        <v>1</v>
      </c>
      <c r="C99" s="81" t="s">
        <v>0</v>
      </c>
      <c r="D99" s="81" t="s">
        <v>24</v>
      </c>
      <c r="E99" s="81" t="s">
        <v>24</v>
      </c>
      <c r="F99" s="81" t="s">
        <v>24</v>
      </c>
      <c r="G99" s="81" t="s">
        <v>24</v>
      </c>
      <c r="H99" s="67">
        <f t="shared" si="26"/>
        <v>1</v>
      </c>
      <c r="I99" s="99">
        <f t="shared" si="27"/>
        <v>7</v>
      </c>
      <c r="J99" s="99">
        <f t="shared" si="28"/>
        <v>2014</v>
      </c>
      <c r="K99" s="2" t="str">
        <f t="shared" si="25"/>
        <v>Summer</v>
      </c>
      <c r="L99" s="2"/>
      <c r="M99" s="3" t="str">
        <f t="shared" si="29"/>
        <v/>
      </c>
      <c r="N99" s="3" t="str">
        <f t="shared" si="33"/>
        <v/>
      </c>
      <c r="O99" s="3" t="str">
        <f t="shared" si="30"/>
        <v/>
      </c>
      <c r="P99" s="3" t="str">
        <f t="shared" si="30"/>
        <v/>
      </c>
      <c r="Q99" s="20" t="str">
        <f t="shared" si="31"/>
        <v>NS</v>
      </c>
      <c r="R99" s="20" t="str">
        <f t="shared" si="31"/>
        <v>NS</v>
      </c>
      <c r="S99" s="20" t="str">
        <f t="shared" si="31"/>
        <v>NS</v>
      </c>
      <c r="T99" s="20" t="str">
        <f t="shared" si="34"/>
        <v>NS</v>
      </c>
      <c r="U99" s="6" t="str">
        <f t="shared" si="32"/>
        <v/>
      </c>
      <c r="V99" s="6" t="str">
        <f t="shared" si="32"/>
        <v/>
      </c>
      <c r="W99" s="6" t="str">
        <f t="shared" si="32"/>
        <v/>
      </c>
      <c r="X99" s="6" t="str">
        <f t="shared" si="35"/>
        <v/>
      </c>
    </row>
    <row r="100" spans="1:24" ht="24.75" thickBot="1" x14ac:dyDescent="0.25">
      <c r="A100" s="82">
        <v>41765</v>
      </c>
      <c r="B100" s="81" t="s">
        <v>1</v>
      </c>
      <c r="C100" s="81" t="s">
        <v>0</v>
      </c>
      <c r="D100" s="81" t="s">
        <v>24</v>
      </c>
      <c r="E100" s="81" t="s">
        <v>24</v>
      </c>
      <c r="F100" s="81" t="s">
        <v>24</v>
      </c>
      <c r="G100" s="81" t="s">
        <v>24</v>
      </c>
      <c r="H100" s="67">
        <f t="shared" si="26"/>
        <v>1</v>
      </c>
      <c r="I100" s="99">
        <f t="shared" si="27"/>
        <v>5</v>
      </c>
      <c r="J100" s="99">
        <f t="shared" si="28"/>
        <v>2014</v>
      </c>
      <c r="K100" s="2" t="str">
        <f t="shared" si="25"/>
        <v>Spring</v>
      </c>
      <c r="L100" s="2"/>
      <c r="M100" s="3" t="str">
        <f t="shared" si="29"/>
        <v>NS</v>
      </c>
      <c r="N100" s="3" t="str">
        <f t="shared" si="33"/>
        <v>NS</v>
      </c>
      <c r="O100" s="3" t="str">
        <f t="shared" si="30"/>
        <v>NS</v>
      </c>
      <c r="P100" s="3" t="str">
        <f t="shared" si="30"/>
        <v>NS</v>
      </c>
      <c r="Q100" s="20" t="str">
        <f t="shared" si="31"/>
        <v/>
      </c>
      <c r="R100" s="20" t="str">
        <f t="shared" si="31"/>
        <v/>
      </c>
      <c r="S100" s="20" t="str">
        <f t="shared" si="31"/>
        <v/>
      </c>
      <c r="T100" s="20" t="str">
        <f t="shared" si="34"/>
        <v/>
      </c>
      <c r="U100" s="6" t="str">
        <f t="shared" si="32"/>
        <v/>
      </c>
      <c r="V100" s="6" t="str">
        <f t="shared" si="32"/>
        <v/>
      </c>
      <c r="W100" s="6" t="str">
        <f t="shared" si="32"/>
        <v/>
      </c>
      <c r="X100" s="6" t="str">
        <f t="shared" si="35"/>
        <v/>
      </c>
    </row>
    <row r="101" spans="1:24" ht="24.75" thickBot="1" x14ac:dyDescent="0.25">
      <c r="A101" s="82">
        <v>41553</v>
      </c>
      <c r="B101" s="81" t="s">
        <v>1</v>
      </c>
      <c r="C101" s="81" t="s">
        <v>0</v>
      </c>
      <c r="D101" s="81" t="s">
        <v>3</v>
      </c>
      <c r="E101" s="81" t="s">
        <v>3</v>
      </c>
      <c r="F101" s="81" t="s">
        <v>3</v>
      </c>
      <c r="G101" s="81" t="s">
        <v>3</v>
      </c>
      <c r="H101" s="67">
        <f t="shared" si="26"/>
        <v>1</v>
      </c>
      <c r="I101" s="99">
        <f t="shared" si="27"/>
        <v>10</v>
      </c>
      <c r="J101" s="99">
        <f t="shared" si="28"/>
        <v>2013</v>
      </c>
      <c r="K101" s="2" t="str">
        <f t="shared" si="25"/>
        <v>Fall</v>
      </c>
      <c r="L101" s="2"/>
      <c r="M101" s="3" t="str">
        <f t="shared" si="29"/>
        <v/>
      </c>
      <c r="N101" s="3" t="str">
        <f t="shared" si="33"/>
        <v/>
      </c>
      <c r="O101" s="3" t="str">
        <f t="shared" si="30"/>
        <v/>
      </c>
      <c r="P101" s="3" t="str">
        <f t="shared" si="30"/>
        <v/>
      </c>
      <c r="Q101" s="20" t="str">
        <f t="shared" si="31"/>
        <v/>
      </c>
      <c r="R101" s="20" t="str">
        <f t="shared" si="31"/>
        <v/>
      </c>
      <c r="S101" s="20" t="str">
        <f t="shared" si="31"/>
        <v/>
      </c>
      <c r="T101" s="20" t="str">
        <f t="shared" si="34"/>
        <v/>
      </c>
      <c r="U101" s="6" t="str">
        <f t="shared" si="32"/>
        <v>ns</v>
      </c>
      <c r="V101" s="6" t="str">
        <f t="shared" si="32"/>
        <v>ns</v>
      </c>
      <c r="W101" s="6" t="str">
        <f t="shared" si="32"/>
        <v>ns</v>
      </c>
      <c r="X101" s="6" t="str">
        <f t="shared" si="35"/>
        <v>ns</v>
      </c>
    </row>
    <row r="102" spans="1:24" ht="24.75" thickBot="1" x14ac:dyDescent="0.25">
      <c r="A102" s="82">
        <v>41535</v>
      </c>
      <c r="B102" s="81" t="s">
        <v>1</v>
      </c>
      <c r="C102" s="81" t="s">
        <v>0</v>
      </c>
      <c r="D102" s="81">
        <v>1397</v>
      </c>
      <c r="E102" s="81">
        <v>7.78</v>
      </c>
      <c r="F102" s="81">
        <v>13.7</v>
      </c>
      <c r="G102" s="81">
        <v>1.1000000000000001</v>
      </c>
      <c r="H102" s="67">
        <f t="shared" si="26"/>
        <v>1</v>
      </c>
      <c r="I102" s="99">
        <f t="shared" si="27"/>
        <v>9</v>
      </c>
      <c r="J102" s="99">
        <f t="shared" si="28"/>
        <v>2013</v>
      </c>
      <c r="K102" s="2" t="str">
        <f t="shared" si="25"/>
        <v>Fall</v>
      </c>
      <c r="L102" s="2"/>
      <c r="M102" s="3" t="str">
        <f t="shared" si="29"/>
        <v/>
      </c>
      <c r="N102" s="3" t="str">
        <f t="shared" si="33"/>
        <v/>
      </c>
      <c r="O102" s="3" t="str">
        <f t="shared" si="30"/>
        <v/>
      </c>
      <c r="P102" s="3" t="str">
        <f t="shared" si="30"/>
        <v/>
      </c>
      <c r="Q102" s="20" t="str">
        <f t="shared" si="31"/>
        <v/>
      </c>
      <c r="R102" s="20" t="str">
        <f t="shared" si="31"/>
        <v/>
      </c>
      <c r="S102" s="20" t="str">
        <f t="shared" si="31"/>
        <v/>
      </c>
      <c r="T102" s="20" t="str">
        <f t="shared" si="34"/>
        <v/>
      </c>
      <c r="U102" s="6">
        <f t="shared" si="32"/>
        <v>1397</v>
      </c>
      <c r="V102" s="6">
        <f t="shared" si="32"/>
        <v>7.78</v>
      </c>
      <c r="W102" s="6">
        <f t="shared" si="32"/>
        <v>13.7</v>
      </c>
      <c r="X102" s="6">
        <f t="shared" si="35"/>
        <v>1.1000000000000001</v>
      </c>
    </row>
    <row r="103" spans="1:24" ht="24.75" thickBot="1" x14ac:dyDescent="0.25">
      <c r="A103" s="82">
        <v>41402</v>
      </c>
      <c r="B103" s="81" t="s">
        <v>1</v>
      </c>
      <c r="C103" s="81" t="s">
        <v>0</v>
      </c>
      <c r="D103" s="81">
        <v>1104</v>
      </c>
      <c r="E103" s="81">
        <v>14.25</v>
      </c>
      <c r="F103" s="81">
        <v>18.350000000000001</v>
      </c>
      <c r="G103" s="81">
        <v>8.4</v>
      </c>
      <c r="H103" s="67">
        <f t="shared" si="26"/>
        <v>1</v>
      </c>
      <c r="I103" s="99">
        <f t="shared" si="27"/>
        <v>5</v>
      </c>
      <c r="J103" s="99">
        <f t="shared" si="28"/>
        <v>2013</v>
      </c>
      <c r="K103" s="2" t="str">
        <f t="shared" si="25"/>
        <v>Spring</v>
      </c>
      <c r="L103" s="2"/>
      <c r="M103" s="3">
        <f t="shared" si="29"/>
        <v>1104</v>
      </c>
      <c r="N103" s="3">
        <f t="shared" si="33"/>
        <v>14.25</v>
      </c>
      <c r="O103" s="3">
        <f t="shared" si="30"/>
        <v>18.350000000000001</v>
      </c>
      <c r="P103" s="3">
        <f t="shared" si="30"/>
        <v>8.4</v>
      </c>
      <c r="Q103" s="20" t="str">
        <f t="shared" si="31"/>
        <v/>
      </c>
      <c r="R103" s="20" t="str">
        <f t="shared" si="31"/>
        <v/>
      </c>
      <c r="S103" s="20" t="str">
        <f t="shared" si="31"/>
        <v/>
      </c>
      <c r="T103" s="20" t="str">
        <f t="shared" si="34"/>
        <v/>
      </c>
      <c r="U103" s="6" t="str">
        <f t="shared" si="32"/>
        <v/>
      </c>
      <c r="V103" s="6" t="str">
        <f t="shared" si="32"/>
        <v/>
      </c>
      <c r="W103" s="6" t="str">
        <f t="shared" si="32"/>
        <v/>
      </c>
      <c r="X103" s="6" t="str">
        <f t="shared" si="35"/>
        <v/>
      </c>
    </row>
    <row r="104" spans="1:24" ht="24.75" thickBot="1" x14ac:dyDescent="0.25">
      <c r="A104" s="82">
        <v>41193</v>
      </c>
      <c r="B104" s="81" t="s">
        <v>1</v>
      </c>
      <c r="C104" s="81" t="s">
        <v>0</v>
      </c>
      <c r="D104" s="81" t="s">
        <v>24</v>
      </c>
      <c r="E104" s="81" t="s">
        <v>24</v>
      </c>
      <c r="F104" s="81" t="s">
        <v>24</v>
      </c>
      <c r="G104" s="81" t="s">
        <v>24</v>
      </c>
      <c r="H104" s="67">
        <f t="shared" si="26"/>
        <v>1</v>
      </c>
      <c r="I104" s="99">
        <f t="shared" si="27"/>
        <v>10</v>
      </c>
      <c r="J104" s="99">
        <f t="shared" si="28"/>
        <v>2012</v>
      </c>
      <c r="K104" s="2" t="str">
        <f t="shared" si="25"/>
        <v>Fall</v>
      </c>
      <c r="L104" s="2"/>
      <c r="M104" s="3" t="str">
        <f t="shared" si="29"/>
        <v/>
      </c>
      <c r="N104" s="3" t="str">
        <f t="shared" si="33"/>
        <v/>
      </c>
      <c r="O104" s="3" t="str">
        <f t="shared" si="30"/>
        <v/>
      </c>
      <c r="P104" s="3" t="str">
        <f t="shared" si="30"/>
        <v/>
      </c>
      <c r="Q104" s="20" t="str">
        <f t="shared" si="31"/>
        <v/>
      </c>
      <c r="R104" s="20" t="str">
        <f t="shared" si="31"/>
        <v/>
      </c>
      <c r="S104" s="20" t="str">
        <f t="shared" si="31"/>
        <v/>
      </c>
      <c r="T104" s="20" t="str">
        <f t="shared" si="34"/>
        <v/>
      </c>
      <c r="U104" s="6" t="str">
        <f t="shared" si="32"/>
        <v>NS</v>
      </c>
      <c r="V104" s="6" t="str">
        <f t="shared" si="32"/>
        <v>NS</v>
      </c>
      <c r="W104" s="6" t="str">
        <f t="shared" si="32"/>
        <v>NS</v>
      </c>
      <c r="X104" s="6" t="str">
        <f t="shared" si="35"/>
        <v>NS</v>
      </c>
    </row>
    <row r="105" spans="1:24" ht="24.75" thickBot="1" x14ac:dyDescent="0.25">
      <c r="A105" s="82">
        <v>41183</v>
      </c>
      <c r="B105" s="81" t="s">
        <v>1</v>
      </c>
      <c r="C105" s="81" t="s">
        <v>0</v>
      </c>
      <c r="D105" s="81">
        <v>1689</v>
      </c>
      <c r="E105" s="81">
        <v>8.2799999999999994</v>
      </c>
      <c r="F105" s="81">
        <v>11.3</v>
      </c>
      <c r="G105" s="81">
        <v>0.4</v>
      </c>
      <c r="H105" s="67">
        <f t="shared" si="26"/>
        <v>1</v>
      </c>
      <c r="I105" s="99">
        <f t="shared" si="27"/>
        <v>10</v>
      </c>
      <c r="J105" s="99">
        <f t="shared" si="28"/>
        <v>2012</v>
      </c>
      <c r="K105" s="2" t="str">
        <f t="shared" si="25"/>
        <v>Fall</v>
      </c>
      <c r="L105" s="2"/>
      <c r="M105" s="3" t="str">
        <f t="shared" si="29"/>
        <v/>
      </c>
      <c r="N105" s="3" t="str">
        <f t="shared" si="33"/>
        <v/>
      </c>
      <c r="O105" s="3" t="str">
        <f t="shared" si="30"/>
        <v/>
      </c>
      <c r="P105" s="3" t="str">
        <f t="shared" si="30"/>
        <v/>
      </c>
      <c r="Q105" s="20" t="str">
        <f t="shared" si="31"/>
        <v/>
      </c>
      <c r="R105" s="20" t="str">
        <f t="shared" si="31"/>
        <v/>
      </c>
      <c r="S105" s="20" t="str">
        <f t="shared" si="31"/>
        <v/>
      </c>
      <c r="T105" s="20" t="str">
        <f t="shared" si="34"/>
        <v/>
      </c>
      <c r="U105" s="6">
        <f t="shared" si="32"/>
        <v>1689</v>
      </c>
      <c r="V105" s="6">
        <f t="shared" si="32"/>
        <v>8.2799999999999994</v>
      </c>
      <c r="W105" s="6">
        <f t="shared" si="32"/>
        <v>11.3</v>
      </c>
      <c r="X105" s="6">
        <f t="shared" si="35"/>
        <v>0.4</v>
      </c>
    </row>
    <row r="106" spans="1:24" ht="24.75" thickBot="1" x14ac:dyDescent="0.25">
      <c r="A106" s="82">
        <v>41110</v>
      </c>
      <c r="B106" s="81" t="s">
        <v>1</v>
      </c>
      <c r="C106" s="81" t="s">
        <v>0</v>
      </c>
      <c r="D106" s="81" t="s">
        <v>24</v>
      </c>
      <c r="E106" s="81" t="s">
        <v>24</v>
      </c>
      <c r="F106" s="81" t="s">
        <v>24</v>
      </c>
      <c r="G106" s="81" t="s">
        <v>24</v>
      </c>
      <c r="H106" s="67">
        <f t="shared" si="26"/>
        <v>1</v>
      </c>
      <c r="I106" s="99">
        <f t="shared" si="27"/>
        <v>7</v>
      </c>
      <c r="J106" s="99">
        <f t="shared" si="28"/>
        <v>2012</v>
      </c>
      <c r="K106" s="2" t="str">
        <f t="shared" si="25"/>
        <v>Summer</v>
      </c>
      <c r="L106" s="2"/>
      <c r="M106" s="3" t="str">
        <f t="shared" si="29"/>
        <v/>
      </c>
      <c r="N106" s="3" t="str">
        <f t="shared" si="33"/>
        <v/>
      </c>
      <c r="O106" s="3" t="str">
        <f t="shared" si="30"/>
        <v/>
      </c>
      <c r="P106" s="3" t="str">
        <f t="shared" si="30"/>
        <v/>
      </c>
      <c r="Q106" s="20" t="str">
        <f t="shared" si="31"/>
        <v>NS</v>
      </c>
      <c r="R106" s="20" t="str">
        <f t="shared" si="31"/>
        <v>NS</v>
      </c>
      <c r="S106" s="20" t="str">
        <f t="shared" si="31"/>
        <v>NS</v>
      </c>
      <c r="T106" s="20" t="str">
        <f t="shared" si="34"/>
        <v>NS</v>
      </c>
      <c r="U106" s="6" t="str">
        <f t="shared" si="32"/>
        <v/>
      </c>
      <c r="V106" s="6" t="str">
        <f t="shared" si="32"/>
        <v/>
      </c>
      <c r="W106" s="6" t="str">
        <f t="shared" si="32"/>
        <v/>
      </c>
      <c r="X106" s="6" t="str">
        <f t="shared" si="35"/>
        <v/>
      </c>
    </row>
    <row r="107" spans="1:24" ht="24.75" thickBot="1" x14ac:dyDescent="0.25">
      <c r="A107" s="82">
        <v>41040</v>
      </c>
      <c r="B107" s="81" t="s">
        <v>1</v>
      </c>
      <c r="C107" s="81" t="s">
        <v>0</v>
      </c>
      <c r="D107" s="81">
        <v>1086</v>
      </c>
      <c r="E107" s="81">
        <v>5.26</v>
      </c>
      <c r="F107" s="81">
        <v>12.76</v>
      </c>
      <c r="G107" s="81">
        <v>8.7899999999999991</v>
      </c>
      <c r="H107" s="67">
        <f t="shared" si="26"/>
        <v>1</v>
      </c>
      <c r="I107" s="99">
        <f t="shared" si="27"/>
        <v>5</v>
      </c>
      <c r="J107" s="99">
        <f t="shared" si="28"/>
        <v>2012</v>
      </c>
      <c r="K107" s="2" t="str">
        <f t="shared" si="25"/>
        <v>Spring</v>
      </c>
      <c r="L107" s="2"/>
      <c r="M107" s="3">
        <f t="shared" si="29"/>
        <v>1086</v>
      </c>
      <c r="N107" s="3">
        <f t="shared" si="33"/>
        <v>5.26</v>
      </c>
      <c r="O107" s="3">
        <f t="shared" si="30"/>
        <v>12.76</v>
      </c>
      <c r="P107" s="3">
        <f t="shared" si="30"/>
        <v>8.7899999999999991</v>
      </c>
      <c r="Q107" s="20" t="str">
        <f t="shared" si="31"/>
        <v/>
      </c>
      <c r="R107" s="20" t="str">
        <f t="shared" si="31"/>
        <v/>
      </c>
      <c r="S107" s="20" t="str">
        <f t="shared" si="31"/>
        <v/>
      </c>
      <c r="T107" s="20" t="str">
        <f t="shared" si="34"/>
        <v/>
      </c>
      <c r="U107" s="6" t="str">
        <f t="shared" si="32"/>
        <v/>
      </c>
      <c r="V107" s="6" t="str">
        <f t="shared" si="32"/>
        <v/>
      </c>
      <c r="W107" s="6" t="str">
        <f t="shared" si="32"/>
        <v/>
      </c>
      <c r="X107" s="6" t="str">
        <f t="shared" si="35"/>
        <v/>
      </c>
    </row>
    <row r="108" spans="1:24" ht="24.75" thickBot="1" x14ac:dyDescent="0.25">
      <c r="A108" s="82">
        <v>40826</v>
      </c>
      <c r="B108" s="81" t="s">
        <v>1</v>
      </c>
      <c r="C108" s="81" t="s">
        <v>0</v>
      </c>
      <c r="D108" s="81">
        <v>1259</v>
      </c>
      <c r="E108" s="81">
        <v>1.04</v>
      </c>
      <c r="F108" s="81">
        <v>15.5</v>
      </c>
      <c r="G108" s="81">
        <v>1.1000000000000001</v>
      </c>
      <c r="H108" s="67">
        <f t="shared" si="26"/>
        <v>1</v>
      </c>
      <c r="I108" s="99">
        <f t="shared" si="27"/>
        <v>10</v>
      </c>
      <c r="J108" s="99">
        <f t="shared" si="28"/>
        <v>2011</v>
      </c>
      <c r="K108" s="2" t="str">
        <f t="shared" si="25"/>
        <v>Fall</v>
      </c>
      <c r="L108" s="2"/>
      <c r="M108" s="3" t="str">
        <f t="shared" si="29"/>
        <v/>
      </c>
      <c r="N108" s="3" t="str">
        <f t="shared" si="33"/>
        <v/>
      </c>
      <c r="O108" s="3" t="str">
        <f t="shared" si="30"/>
        <v/>
      </c>
      <c r="P108" s="3" t="str">
        <f t="shared" si="30"/>
        <v/>
      </c>
      <c r="Q108" s="20" t="str">
        <f t="shared" si="31"/>
        <v/>
      </c>
      <c r="R108" s="20" t="str">
        <f t="shared" si="31"/>
        <v/>
      </c>
      <c r="S108" s="20" t="str">
        <f t="shared" si="31"/>
        <v/>
      </c>
      <c r="T108" s="20" t="str">
        <f t="shared" si="34"/>
        <v/>
      </c>
      <c r="U108" s="6">
        <f t="shared" si="32"/>
        <v>1259</v>
      </c>
      <c r="V108" s="6">
        <f t="shared" si="32"/>
        <v>1.04</v>
      </c>
      <c r="W108" s="6">
        <f t="shared" si="32"/>
        <v>15.5</v>
      </c>
      <c r="X108" s="6">
        <f t="shared" si="35"/>
        <v>1.1000000000000001</v>
      </c>
    </row>
    <row r="109" spans="1:24" ht="24.75" thickBot="1" x14ac:dyDescent="0.25">
      <c r="A109" s="82">
        <v>40739</v>
      </c>
      <c r="B109" s="81" t="s">
        <v>1</v>
      </c>
      <c r="C109" s="81" t="s">
        <v>0</v>
      </c>
      <c r="D109" s="81">
        <v>900</v>
      </c>
      <c r="E109" s="81">
        <v>5.72</v>
      </c>
      <c r="F109" s="81">
        <v>19.2</v>
      </c>
      <c r="G109" s="81">
        <v>1.03</v>
      </c>
      <c r="H109" s="67">
        <f t="shared" si="26"/>
        <v>1</v>
      </c>
      <c r="I109" s="99">
        <f t="shared" si="27"/>
        <v>7</v>
      </c>
      <c r="J109" s="99">
        <f t="shared" si="28"/>
        <v>2011</v>
      </c>
      <c r="K109" s="2" t="str">
        <f t="shared" si="25"/>
        <v>Summer</v>
      </c>
      <c r="L109" s="2"/>
      <c r="M109" s="3" t="str">
        <f t="shared" si="29"/>
        <v/>
      </c>
      <c r="N109" s="3" t="str">
        <f t="shared" si="33"/>
        <v/>
      </c>
      <c r="O109" s="3" t="str">
        <f t="shared" si="30"/>
        <v/>
      </c>
      <c r="P109" s="3" t="str">
        <f t="shared" si="30"/>
        <v/>
      </c>
      <c r="Q109" s="20">
        <f t="shared" si="31"/>
        <v>900</v>
      </c>
      <c r="R109" s="20">
        <f t="shared" si="31"/>
        <v>5.72</v>
      </c>
      <c r="S109" s="20">
        <f t="shared" si="31"/>
        <v>19.2</v>
      </c>
      <c r="T109" s="20">
        <f t="shared" si="34"/>
        <v>1.03</v>
      </c>
      <c r="U109" s="6" t="str">
        <f t="shared" si="32"/>
        <v/>
      </c>
      <c r="V109" s="6" t="str">
        <f t="shared" si="32"/>
        <v/>
      </c>
      <c r="W109" s="6" t="str">
        <f t="shared" si="32"/>
        <v/>
      </c>
      <c r="X109" s="6" t="str">
        <f t="shared" si="35"/>
        <v/>
      </c>
    </row>
    <row r="110" spans="1:24" ht="24.75" thickBot="1" x14ac:dyDescent="0.25">
      <c r="A110" s="82">
        <v>40738</v>
      </c>
      <c r="B110" s="81" t="s">
        <v>1</v>
      </c>
      <c r="C110" s="81" t="s">
        <v>0</v>
      </c>
      <c r="D110" s="81" t="s">
        <v>3</v>
      </c>
      <c r="E110" s="81" t="s">
        <v>3</v>
      </c>
      <c r="F110" s="81" t="s">
        <v>3</v>
      </c>
      <c r="G110" s="81" t="s">
        <v>3</v>
      </c>
      <c r="H110" s="67">
        <f t="shared" si="26"/>
        <v>1</v>
      </c>
      <c r="I110" s="99">
        <f t="shared" si="27"/>
        <v>7</v>
      </c>
      <c r="J110" s="99">
        <f t="shared" si="28"/>
        <v>2011</v>
      </c>
      <c r="K110" s="2" t="str">
        <f t="shared" si="25"/>
        <v>Summer</v>
      </c>
      <c r="L110" s="2"/>
      <c r="M110" s="3" t="str">
        <f t="shared" si="29"/>
        <v/>
      </c>
      <c r="N110" s="3" t="str">
        <f t="shared" si="33"/>
        <v/>
      </c>
      <c r="O110" s="3" t="str">
        <f t="shared" si="30"/>
        <v/>
      </c>
      <c r="P110" s="3" t="str">
        <f t="shared" si="30"/>
        <v/>
      </c>
      <c r="Q110" s="20" t="str">
        <f t="shared" si="31"/>
        <v>ns</v>
      </c>
      <c r="R110" s="20" t="str">
        <f t="shared" si="31"/>
        <v>ns</v>
      </c>
      <c r="S110" s="20" t="str">
        <f t="shared" si="31"/>
        <v>ns</v>
      </c>
      <c r="T110" s="20" t="str">
        <f t="shared" si="34"/>
        <v>ns</v>
      </c>
      <c r="U110" s="6" t="str">
        <f t="shared" si="32"/>
        <v/>
      </c>
      <c r="V110" s="6" t="str">
        <f t="shared" si="32"/>
        <v/>
      </c>
      <c r="W110" s="6" t="str">
        <f t="shared" si="32"/>
        <v/>
      </c>
      <c r="X110" s="6" t="str">
        <f t="shared" si="35"/>
        <v/>
      </c>
    </row>
    <row r="111" spans="1:24" ht="24.75" thickBot="1" x14ac:dyDescent="0.25">
      <c r="A111" s="82">
        <v>40676</v>
      </c>
      <c r="B111" s="81" t="s">
        <v>1</v>
      </c>
      <c r="C111" s="81" t="s">
        <v>0</v>
      </c>
      <c r="D111" s="81">
        <v>1064</v>
      </c>
      <c r="E111" s="81">
        <v>8.7100000000000009</v>
      </c>
      <c r="F111" s="81">
        <v>15.7</v>
      </c>
      <c r="G111" s="81">
        <v>9.7200000000000006</v>
      </c>
      <c r="H111" s="67">
        <f t="shared" si="26"/>
        <v>1</v>
      </c>
      <c r="I111" s="99">
        <f t="shared" si="27"/>
        <v>5</v>
      </c>
      <c r="J111" s="99">
        <f t="shared" si="28"/>
        <v>2011</v>
      </c>
      <c r="K111" s="2" t="str">
        <f t="shared" si="25"/>
        <v>Spring</v>
      </c>
      <c r="L111" s="2"/>
      <c r="M111" s="3">
        <f t="shared" si="29"/>
        <v>1064</v>
      </c>
      <c r="N111" s="3">
        <f t="shared" si="33"/>
        <v>8.7100000000000009</v>
      </c>
      <c r="O111" s="3">
        <f t="shared" si="30"/>
        <v>15.7</v>
      </c>
      <c r="P111" s="3">
        <f t="shared" si="30"/>
        <v>9.7200000000000006</v>
      </c>
      <c r="Q111" s="20" t="str">
        <f t="shared" si="31"/>
        <v/>
      </c>
      <c r="R111" s="20" t="str">
        <f t="shared" si="31"/>
        <v/>
      </c>
      <c r="S111" s="20" t="str">
        <f t="shared" si="31"/>
        <v/>
      </c>
      <c r="T111" s="20" t="str">
        <f t="shared" si="34"/>
        <v/>
      </c>
      <c r="U111" s="6" t="str">
        <f t="shared" si="32"/>
        <v/>
      </c>
      <c r="V111" s="6" t="str">
        <f t="shared" si="32"/>
        <v/>
      </c>
      <c r="W111" s="6" t="str">
        <f t="shared" si="32"/>
        <v/>
      </c>
      <c r="X111" s="6" t="str">
        <f t="shared" si="35"/>
        <v/>
      </c>
    </row>
    <row r="112" spans="1:24" ht="24.75" thickBot="1" x14ac:dyDescent="0.25">
      <c r="A112" s="82">
        <v>40672</v>
      </c>
      <c r="B112" s="81" t="s">
        <v>1</v>
      </c>
      <c r="C112" s="81" t="s">
        <v>0</v>
      </c>
      <c r="D112" s="81" t="s">
        <v>3</v>
      </c>
      <c r="E112" s="81" t="s">
        <v>3</v>
      </c>
      <c r="F112" s="81" t="s">
        <v>3</v>
      </c>
      <c r="G112" s="81" t="s">
        <v>3</v>
      </c>
      <c r="H112" s="67">
        <f t="shared" si="26"/>
        <v>1</v>
      </c>
      <c r="I112" s="99">
        <f t="shared" si="27"/>
        <v>5</v>
      </c>
      <c r="J112" s="99">
        <f t="shared" si="28"/>
        <v>2011</v>
      </c>
      <c r="K112" s="2" t="str">
        <f t="shared" si="25"/>
        <v>Spring</v>
      </c>
      <c r="L112" s="2"/>
      <c r="M112" s="3" t="str">
        <f t="shared" si="29"/>
        <v>ns</v>
      </c>
      <c r="N112" s="3" t="str">
        <f t="shared" si="33"/>
        <v>ns</v>
      </c>
      <c r="O112" s="3" t="str">
        <f t="shared" si="30"/>
        <v>ns</v>
      </c>
      <c r="P112" s="3" t="str">
        <f t="shared" si="30"/>
        <v>ns</v>
      </c>
      <c r="Q112" s="20" t="str">
        <f t="shared" si="31"/>
        <v/>
      </c>
      <c r="R112" s="20" t="str">
        <f t="shared" si="31"/>
        <v/>
      </c>
      <c r="S112" s="20" t="str">
        <f t="shared" si="31"/>
        <v/>
      </c>
      <c r="T112" s="20" t="str">
        <f t="shared" si="34"/>
        <v/>
      </c>
      <c r="U112" s="6" t="str">
        <f t="shared" si="32"/>
        <v/>
      </c>
      <c r="V112" s="6" t="str">
        <f t="shared" si="32"/>
        <v/>
      </c>
      <c r="W112" s="6" t="str">
        <f t="shared" si="32"/>
        <v/>
      </c>
      <c r="X112" s="6" t="str">
        <f t="shared" si="35"/>
        <v/>
      </c>
    </row>
    <row r="113" spans="1:24" ht="24.75" thickBot="1" x14ac:dyDescent="0.25">
      <c r="A113" s="82">
        <v>40467</v>
      </c>
      <c r="B113" s="81" t="s">
        <v>1</v>
      </c>
      <c r="C113" s="81" t="s">
        <v>0</v>
      </c>
      <c r="D113" s="81" t="s">
        <v>3</v>
      </c>
      <c r="E113" s="81" t="s">
        <v>3</v>
      </c>
      <c r="F113" s="81" t="s">
        <v>3</v>
      </c>
      <c r="G113" s="81" t="s">
        <v>3</v>
      </c>
      <c r="H113" s="67">
        <f t="shared" si="26"/>
        <v>1</v>
      </c>
      <c r="I113" s="99">
        <f t="shared" si="27"/>
        <v>10</v>
      </c>
      <c r="J113" s="99">
        <f t="shared" si="28"/>
        <v>2010</v>
      </c>
      <c r="K113" s="2" t="str">
        <f t="shared" si="25"/>
        <v>Fall</v>
      </c>
      <c r="L113" s="2"/>
      <c r="M113" s="3" t="str">
        <f t="shared" si="29"/>
        <v/>
      </c>
      <c r="N113" s="3" t="str">
        <f t="shared" si="33"/>
        <v/>
      </c>
      <c r="O113" s="3" t="str">
        <f t="shared" si="30"/>
        <v/>
      </c>
      <c r="P113" s="3" t="str">
        <f t="shared" si="30"/>
        <v/>
      </c>
      <c r="Q113" s="20" t="str">
        <f t="shared" si="31"/>
        <v/>
      </c>
      <c r="R113" s="20" t="str">
        <f t="shared" si="31"/>
        <v/>
      </c>
      <c r="S113" s="20" t="str">
        <f t="shared" si="31"/>
        <v/>
      </c>
      <c r="T113" s="20" t="str">
        <f t="shared" si="34"/>
        <v/>
      </c>
      <c r="U113" s="6" t="str">
        <f t="shared" si="32"/>
        <v>ns</v>
      </c>
      <c r="V113" s="6" t="str">
        <f t="shared" si="32"/>
        <v>ns</v>
      </c>
      <c r="W113" s="6" t="str">
        <f t="shared" si="32"/>
        <v>ns</v>
      </c>
      <c r="X113" s="6" t="str">
        <f t="shared" si="35"/>
        <v>ns</v>
      </c>
    </row>
    <row r="114" spans="1:24" ht="24.75" thickBot="1" x14ac:dyDescent="0.25">
      <c r="A114" s="82">
        <v>40464</v>
      </c>
      <c r="B114" s="81" t="s">
        <v>1</v>
      </c>
      <c r="C114" s="81" t="s">
        <v>0</v>
      </c>
      <c r="D114" s="81">
        <v>1308</v>
      </c>
      <c r="E114" s="81">
        <v>5.42</v>
      </c>
      <c r="F114" s="81">
        <v>13.4</v>
      </c>
      <c r="G114" s="81">
        <v>2</v>
      </c>
      <c r="H114" s="67">
        <f t="shared" si="26"/>
        <v>1</v>
      </c>
      <c r="I114" s="99">
        <f t="shared" si="27"/>
        <v>10</v>
      </c>
      <c r="J114" s="99">
        <f t="shared" si="28"/>
        <v>2010</v>
      </c>
      <c r="K114" s="2" t="str">
        <f t="shared" si="25"/>
        <v>Fall</v>
      </c>
      <c r="L114" s="2"/>
      <c r="M114" s="3" t="str">
        <f t="shared" si="29"/>
        <v/>
      </c>
      <c r="N114" s="3" t="str">
        <f t="shared" si="33"/>
        <v/>
      </c>
      <c r="O114" s="3" t="str">
        <f t="shared" si="30"/>
        <v/>
      </c>
      <c r="P114" s="3" t="str">
        <f t="shared" si="30"/>
        <v/>
      </c>
      <c r="Q114" s="20" t="str">
        <f t="shared" si="31"/>
        <v/>
      </c>
      <c r="R114" s="20" t="str">
        <f t="shared" si="31"/>
        <v/>
      </c>
      <c r="S114" s="20" t="str">
        <f t="shared" si="31"/>
        <v/>
      </c>
      <c r="T114" s="20" t="str">
        <f t="shared" si="34"/>
        <v/>
      </c>
      <c r="U114" s="6">
        <f t="shared" si="32"/>
        <v>1308</v>
      </c>
      <c r="V114" s="6">
        <f t="shared" si="32"/>
        <v>5.42</v>
      </c>
      <c r="W114" s="6">
        <f t="shared" si="32"/>
        <v>13.4</v>
      </c>
      <c r="X114" s="6">
        <f t="shared" si="35"/>
        <v>2</v>
      </c>
    </row>
    <row r="115" spans="1:24" ht="24.75" thickBot="1" x14ac:dyDescent="0.25">
      <c r="A115" s="82">
        <v>40312</v>
      </c>
      <c r="B115" s="81" t="s">
        <v>1</v>
      </c>
      <c r="C115" s="81" t="s">
        <v>0</v>
      </c>
      <c r="D115" s="81">
        <v>905</v>
      </c>
      <c r="E115" s="81">
        <v>8.6199999999999992</v>
      </c>
      <c r="F115" s="81">
        <v>9.76</v>
      </c>
      <c r="G115" s="81">
        <v>29.2</v>
      </c>
      <c r="H115" s="67">
        <f t="shared" si="26"/>
        <v>1</v>
      </c>
      <c r="I115" s="99">
        <f t="shared" si="27"/>
        <v>5</v>
      </c>
      <c r="J115" s="99">
        <f t="shared" si="28"/>
        <v>2010</v>
      </c>
      <c r="K115" s="2" t="str">
        <f t="shared" si="25"/>
        <v>Spring</v>
      </c>
      <c r="L115" s="2"/>
      <c r="M115" s="3">
        <f t="shared" si="29"/>
        <v>905</v>
      </c>
      <c r="N115" s="3">
        <f t="shared" si="33"/>
        <v>8.6199999999999992</v>
      </c>
      <c r="O115" s="3">
        <f t="shared" si="30"/>
        <v>9.76</v>
      </c>
      <c r="P115" s="3">
        <f t="shared" si="30"/>
        <v>29.2</v>
      </c>
      <c r="Q115" s="20" t="str">
        <f t="shared" si="31"/>
        <v/>
      </c>
      <c r="R115" s="20" t="str">
        <f t="shared" si="31"/>
        <v/>
      </c>
      <c r="S115" s="20" t="str">
        <f t="shared" si="31"/>
        <v/>
      </c>
      <c r="T115" s="20" t="str">
        <f t="shared" si="34"/>
        <v/>
      </c>
      <c r="U115" s="6" t="str">
        <f t="shared" si="32"/>
        <v/>
      </c>
      <c r="V115" s="6" t="str">
        <f t="shared" si="32"/>
        <v/>
      </c>
      <c r="W115" s="6" t="str">
        <f t="shared" si="32"/>
        <v/>
      </c>
      <c r="X115" s="6" t="str">
        <f t="shared" si="35"/>
        <v/>
      </c>
    </row>
    <row r="116" spans="1:24" ht="24.75" thickBot="1" x14ac:dyDescent="0.25">
      <c r="A116" s="82">
        <v>40091</v>
      </c>
      <c r="B116" s="81" t="s">
        <v>1</v>
      </c>
      <c r="C116" s="81" t="s">
        <v>0</v>
      </c>
      <c r="D116" s="81">
        <v>1550</v>
      </c>
      <c r="E116" s="81">
        <v>6.55</v>
      </c>
      <c r="F116" s="81">
        <v>12.8</v>
      </c>
      <c r="G116" s="81">
        <v>0.49</v>
      </c>
      <c r="H116" s="67">
        <f t="shared" si="26"/>
        <v>1</v>
      </c>
      <c r="I116" s="99">
        <f t="shared" si="27"/>
        <v>10</v>
      </c>
      <c r="J116" s="99">
        <f t="shared" si="28"/>
        <v>2009</v>
      </c>
      <c r="K116" s="2" t="str">
        <f t="shared" si="25"/>
        <v>Fall</v>
      </c>
      <c r="L116" s="2"/>
      <c r="M116" s="3" t="str">
        <f t="shared" si="29"/>
        <v/>
      </c>
      <c r="N116" s="3" t="str">
        <f t="shared" si="33"/>
        <v/>
      </c>
      <c r="O116" s="3" t="str">
        <f t="shared" si="30"/>
        <v/>
      </c>
      <c r="P116" s="3" t="str">
        <f t="shared" si="30"/>
        <v/>
      </c>
      <c r="Q116" s="20" t="str">
        <f t="shared" si="31"/>
        <v/>
      </c>
      <c r="R116" s="20" t="str">
        <f t="shared" si="31"/>
        <v/>
      </c>
      <c r="S116" s="20" t="str">
        <f t="shared" si="31"/>
        <v/>
      </c>
      <c r="T116" s="20" t="str">
        <f t="shared" si="34"/>
        <v/>
      </c>
      <c r="U116" s="6">
        <f t="shared" si="32"/>
        <v>1550</v>
      </c>
      <c r="V116" s="6">
        <f t="shared" si="32"/>
        <v>6.55</v>
      </c>
      <c r="W116" s="6">
        <f t="shared" si="32"/>
        <v>12.8</v>
      </c>
      <c r="X116" s="6">
        <f t="shared" si="35"/>
        <v>0.49</v>
      </c>
    </row>
    <row r="117" spans="1:24" ht="24.75" thickBot="1" x14ac:dyDescent="0.25">
      <c r="A117" s="82">
        <v>39943</v>
      </c>
      <c r="B117" s="81" t="s">
        <v>1</v>
      </c>
      <c r="C117" s="81" t="s">
        <v>0</v>
      </c>
      <c r="D117" s="81">
        <v>1165</v>
      </c>
      <c r="E117" s="81">
        <v>9.52</v>
      </c>
      <c r="F117" s="81">
        <v>10.5</v>
      </c>
      <c r="G117" s="81">
        <v>4.6500000000000004</v>
      </c>
      <c r="H117" s="67">
        <f t="shared" si="26"/>
        <v>1</v>
      </c>
      <c r="I117" s="99">
        <f t="shared" si="27"/>
        <v>5</v>
      </c>
      <c r="J117" s="99">
        <f t="shared" si="28"/>
        <v>2009</v>
      </c>
      <c r="K117" s="2" t="str">
        <f t="shared" si="25"/>
        <v>Spring</v>
      </c>
      <c r="L117" s="2"/>
      <c r="M117" s="3">
        <f t="shared" si="29"/>
        <v>1165</v>
      </c>
      <c r="N117" s="3">
        <f t="shared" si="33"/>
        <v>9.52</v>
      </c>
      <c r="O117" s="3">
        <f t="shared" si="30"/>
        <v>10.5</v>
      </c>
      <c r="P117" s="3">
        <f t="shared" si="30"/>
        <v>4.6500000000000004</v>
      </c>
      <c r="Q117" s="20" t="str">
        <f t="shared" si="31"/>
        <v/>
      </c>
      <c r="R117" s="20" t="str">
        <f t="shared" si="31"/>
        <v/>
      </c>
      <c r="S117" s="20" t="str">
        <f t="shared" si="31"/>
        <v/>
      </c>
      <c r="T117" s="20" t="str">
        <f t="shared" si="34"/>
        <v/>
      </c>
      <c r="U117" s="6" t="str">
        <f t="shared" si="32"/>
        <v/>
      </c>
      <c r="V117" s="6" t="str">
        <f t="shared" si="32"/>
        <v/>
      </c>
      <c r="W117" s="6" t="str">
        <f t="shared" si="32"/>
        <v/>
      </c>
      <c r="X117" s="6" t="str">
        <f t="shared" si="35"/>
        <v/>
      </c>
    </row>
    <row r="118" spans="1:24" ht="24.75" thickBot="1" x14ac:dyDescent="0.25">
      <c r="A118" s="82">
        <v>39732</v>
      </c>
      <c r="B118" s="81" t="s">
        <v>1</v>
      </c>
      <c r="C118" s="81" t="s">
        <v>0</v>
      </c>
      <c r="D118" s="81" t="s">
        <v>3</v>
      </c>
      <c r="E118" s="81">
        <v>4.68</v>
      </c>
      <c r="F118" s="81">
        <v>10.66</v>
      </c>
      <c r="G118" s="81">
        <v>0.32</v>
      </c>
      <c r="H118" s="67">
        <f t="shared" si="26"/>
        <v>1</v>
      </c>
      <c r="I118" s="99">
        <f t="shared" si="27"/>
        <v>10</v>
      </c>
      <c r="J118" s="99">
        <f t="shared" si="28"/>
        <v>2008</v>
      </c>
      <c r="K118" s="2" t="str">
        <f t="shared" si="25"/>
        <v>Fall</v>
      </c>
      <c r="L118" s="2"/>
      <c r="M118" s="3" t="str">
        <f t="shared" si="29"/>
        <v/>
      </c>
      <c r="N118" s="3" t="str">
        <f t="shared" si="33"/>
        <v/>
      </c>
      <c r="O118" s="3" t="str">
        <f t="shared" si="30"/>
        <v/>
      </c>
      <c r="P118" s="3" t="str">
        <f t="shared" si="30"/>
        <v/>
      </c>
      <c r="Q118" s="20" t="str">
        <f t="shared" si="31"/>
        <v/>
      </c>
      <c r="R118" s="20" t="str">
        <f t="shared" si="31"/>
        <v/>
      </c>
      <c r="S118" s="20" t="str">
        <f t="shared" si="31"/>
        <v/>
      </c>
      <c r="T118" s="20" t="str">
        <f t="shared" si="34"/>
        <v/>
      </c>
      <c r="U118" s="6" t="str">
        <f t="shared" si="32"/>
        <v>ns</v>
      </c>
      <c r="V118" s="6">
        <f t="shared" si="32"/>
        <v>4.68</v>
      </c>
      <c r="W118" s="6">
        <f t="shared" si="32"/>
        <v>10.66</v>
      </c>
      <c r="X118" s="6">
        <f t="shared" si="35"/>
        <v>0.32</v>
      </c>
    </row>
    <row r="119" spans="1:24" ht="24.75" thickBot="1" x14ac:dyDescent="0.25">
      <c r="A119" s="82">
        <v>39723</v>
      </c>
      <c r="B119" s="81" t="s">
        <v>1</v>
      </c>
      <c r="C119" s="81" t="s">
        <v>0</v>
      </c>
      <c r="D119" s="81" t="s">
        <v>24</v>
      </c>
      <c r="E119" s="81" t="s">
        <v>24</v>
      </c>
      <c r="F119" s="81" t="s">
        <v>24</v>
      </c>
      <c r="G119" s="81" t="s">
        <v>3</v>
      </c>
      <c r="H119" s="67">
        <f t="shared" si="26"/>
        <v>1</v>
      </c>
      <c r="I119" s="99">
        <f t="shared" si="27"/>
        <v>10</v>
      </c>
      <c r="J119" s="99">
        <f t="shared" si="28"/>
        <v>2008</v>
      </c>
      <c r="K119" s="2" t="str">
        <f t="shared" si="25"/>
        <v>Fall</v>
      </c>
      <c r="L119" s="2"/>
      <c r="M119" s="3" t="str">
        <f t="shared" si="29"/>
        <v/>
      </c>
      <c r="N119" s="3" t="str">
        <f t="shared" si="33"/>
        <v/>
      </c>
      <c r="O119" s="3" t="str">
        <f t="shared" si="30"/>
        <v/>
      </c>
      <c r="P119" s="3" t="str">
        <f t="shared" si="30"/>
        <v/>
      </c>
      <c r="Q119" s="20" t="str">
        <f t="shared" si="31"/>
        <v/>
      </c>
      <c r="R119" s="20" t="str">
        <f t="shared" si="31"/>
        <v/>
      </c>
      <c r="S119" s="20" t="str">
        <f t="shared" si="31"/>
        <v/>
      </c>
      <c r="T119" s="20" t="str">
        <f t="shared" si="34"/>
        <v/>
      </c>
      <c r="U119" s="6" t="str">
        <f t="shared" si="32"/>
        <v>NS</v>
      </c>
      <c r="V119" s="6" t="str">
        <f t="shared" si="32"/>
        <v>NS</v>
      </c>
      <c r="W119" s="6" t="str">
        <f t="shared" si="32"/>
        <v>NS</v>
      </c>
      <c r="X119" s="6" t="str">
        <f t="shared" si="35"/>
        <v>ns</v>
      </c>
    </row>
    <row r="120" spans="1:24" ht="24.75" thickBot="1" x14ac:dyDescent="0.25">
      <c r="A120" s="82">
        <v>39717</v>
      </c>
      <c r="B120" s="81" t="s">
        <v>1</v>
      </c>
      <c r="C120" s="81" t="s">
        <v>0</v>
      </c>
      <c r="D120" s="81">
        <v>1547</v>
      </c>
      <c r="E120" s="81">
        <v>5.47</v>
      </c>
      <c r="F120" s="81">
        <v>14.4</v>
      </c>
      <c r="G120" s="81">
        <v>0.21</v>
      </c>
      <c r="H120" s="67">
        <f t="shared" si="26"/>
        <v>1</v>
      </c>
      <c r="I120" s="99">
        <f t="shared" si="27"/>
        <v>9</v>
      </c>
      <c r="J120" s="99">
        <f t="shared" si="28"/>
        <v>2008</v>
      </c>
      <c r="K120" s="2" t="str">
        <f t="shared" si="25"/>
        <v>Fall</v>
      </c>
      <c r="L120" s="2"/>
      <c r="M120" s="3" t="str">
        <f t="shared" si="29"/>
        <v/>
      </c>
      <c r="N120" s="3" t="str">
        <f t="shared" si="33"/>
        <v/>
      </c>
      <c r="O120" s="3" t="str">
        <f t="shared" si="30"/>
        <v/>
      </c>
      <c r="P120" s="3" t="str">
        <f t="shared" si="30"/>
        <v/>
      </c>
      <c r="Q120" s="20" t="str">
        <f t="shared" si="31"/>
        <v/>
      </c>
      <c r="R120" s="20" t="str">
        <f t="shared" si="31"/>
        <v/>
      </c>
      <c r="S120" s="20" t="str">
        <f t="shared" si="31"/>
        <v/>
      </c>
      <c r="T120" s="20" t="str">
        <f t="shared" si="34"/>
        <v/>
      </c>
      <c r="U120" s="6">
        <f t="shared" si="32"/>
        <v>1547</v>
      </c>
      <c r="V120" s="6">
        <f t="shared" si="32"/>
        <v>5.47</v>
      </c>
      <c r="W120" s="6">
        <f t="shared" si="32"/>
        <v>14.4</v>
      </c>
      <c r="X120" s="6">
        <f t="shared" si="35"/>
        <v>0.21</v>
      </c>
    </row>
    <row r="121" spans="1:24" ht="24.75" thickBot="1" x14ac:dyDescent="0.25">
      <c r="A121" s="82">
        <v>39657</v>
      </c>
      <c r="B121" s="81" t="s">
        <v>1</v>
      </c>
      <c r="C121" s="81" t="s">
        <v>0</v>
      </c>
      <c r="D121" s="81">
        <v>1367</v>
      </c>
      <c r="E121" s="81">
        <v>6.72</v>
      </c>
      <c r="F121" s="81">
        <v>19.899999999999999</v>
      </c>
      <c r="G121" s="81">
        <v>0.53</v>
      </c>
      <c r="H121" s="67">
        <f t="shared" si="26"/>
        <v>1</v>
      </c>
      <c r="I121" s="99">
        <f t="shared" si="27"/>
        <v>7</v>
      </c>
      <c r="J121" s="99">
        <f t="shared" si="28"/>
        <v>2008</v>
      </c>
      <c r="K121" s="2" t="str">
        <f t="shared" si="25"/>
        <v>Summer</v>
      </c>
      <c r="L121" s="2"/>
      <c r="M121" s="3" t="str">
        <f t="shared" si="29"/>
        <v/>
      </c>
      <c r="N121" s="3" t="str">
        <f t="shared" si="33"/>
        <v/>
      </c>
      <c r="O121" s="3" t="str">
        <f t="shared" si="30"/>
        <v/>
      </c>
      <c r="P121" s="3" t="str">
        <f t="shared" si="30"/>
        <v/>
      </c>
      <c r="Q121" s="20">
        <f t="shared" si="31"/>
        <v>1367</v>
      </c>
      <c r="R121" s="20">
        <f t="shared" si="31"/>
        <v>6.72</v>
      </c>
      <c r="S121" s="20">
        <f t="shared" si="31"/>
        <v>19.899999999999999</v>
      </c>
      <c r="T121" s="20">
        <f t="shared" si="34"/>
        <v>0.53</v>
      </c>
      <c r="U121" s="6" t="str">
        <f t="shared" si="32"/>
        <v/>
      </c>
      <c r="V121" s="6" t="str">
        <f t="shared" si="32"/>
        <v/>
      </c>
      <c r="W121" s="6" t="str">
        <f t="shared" si="32"/>
        <v/>
      </c>
      <c r="X121" s="6" t="str">
        <f t="shared" si="35"/>
        <v/>
      </c>
    </row>
    <row r="122" spans="1:24" ht="24.75" thickBot="1" x14ac:dyDescent="0.25">
      <c r="A122" s="82">
        <v>39578</v>
      </c>
      <c r="B122" s="81" t="s">
        <v>1</v>
      </c>
      <c r="C122" s="81" t="s">
        <v>0</v>
      </c>
      <c r="D122" s="81">
        <v>1256</v>
      </c>
      <c r="E122" s="81">
        <v>12.78</v>
      </c>
      <c r="F122" s="81">
        <v>11.7</v>
      </c>
      <c r="G122" s="81">
        <v>2.15</v>
      </c>
      <c r="H122" s="67">
        <f t="shared" si="26"/>
        <v>1</v>
      </c>
      <c r="I122" s="99">
        <f t="shared" si="27"/>
        <v>5</v>
      </c>
      <c r="J122" s="99">
        <f t="shared" si="28"/>
        <v>2008</v>
      </c>
      <c r="K122" s="2" t="str">
        <f t="shared" si="25"/>
        <v>Spring</v>
      </c>
      <c r="L122" s="2"/>
      <c r="M122" s="3">
        <f t="shared" si="29"/>
        <v>1256</v>
      </c>
      <c r="N122" s="3">
        <f t="shared" si="33"/>
        <v>12.78</v>
      </c>
      <c r="O122" s="3">
        <f t="shared" si="30"/>
        <v>11.7</v>
      </c>
      <c r="P122" s="3">
        <f t="shared" si="30"/>
        <v>2.15</v>
      </c>
      <c r="Q122" s="20" t="str">
        <f t="shared" si="31"/>
        <v/>
      </c>
      <c r="R122" s="20" t="str">
        <f t="shared" si="31"/>
        <v/>
      </c>
      <c r="S122" s="20" t="str">
        <f t="shared" si="31"/>
        <v/>
      </c>
      <c r="T122" s="20" t="str">
        <f t="shared" si="34"/>
        <v/>
      </c>
      <c r="U122" s="6" t="str">
        <f t="shared" si="32"/>
        <v/>
      </c>
      <c r="V122" s="6" t="str">
        <f t="shared" si="32"/>
        <v/>
      </c>
      <c r="W122" s="6" t="str">
        <f t="shared" si="32"/>
        <v/>
      </c>
      <c r="X122" s="6" t="str">
        <f t="shared" si="35"/>
        <v/>
      </c>
    </row>
    <row r="123" spans="1:24" ht="24.75" thickBot="1" x14ac:dyDescent="0.25">
      <c r="A123" s="82">
        <v>39348</v>
      </c>
      <c r="B123" s="81" t="s">
        <v>1</v>
      </c>
      <c r="C123" s="81" t="s">
        <v>0</v>
      </c>
      <c r="D123" s="81">
        <v>1549</v>
      </c>
      <c r="E123" s="81">
        <v>4.68</v>
      </c>
      <c r="F123" s="81">
        <v>14.8</v>
      </c>
      <c r="G123" s="81">
        <v>0.6</v>
      </c>
      <c r="H123" s="67">
        <f t="shared" si="26"/>
        <v>1</v>
      </c>
      <c r="I123" s="99">
        <f t="shared" si="27"/>
        <v>9</v>
      </c>
      <c r="J123" s="99">
        <f t="shared" si="28"/>
        <v>2007</v>
      </c>
      <c r="K123" s="2" t="str">
        <f t="shared" si="25"/>
        <v>Fall</v>
      </c>
      <c r="L123" s="2"/>
      <c r="M123" s="3" t="str">
        <f t="shared" si="29"/>
        <v/>
      </c>
      <c r="N123" s="3" t="str">
        <f t="shared" si="33"/>
        <v/>
      </c>
      <c r="O123" s="3" t="str">
        <f t="shared" si="30"/>
        <v/>
      </c>
      <c r="P123" s="3" t="str">
        <f t="shared" si="30"/>
        <v/>
      </c>
      <c r="Q123" s="20" t="str">
        <f t="shared" si="31"/>
        <v/>
      </c>
      <c r="R123" s="20" t="str">
        <f t="shared" si="31"/>
        <v/>
      </c>
      <c r="S123" s="20" t="str">
        <f t="shared" si="31"/>
        <v/>
      </c>
      <c r="T123" s="20" t="str">
        <f t="shared" si="34"/>
        <v/>
      </c>
      <c r="U123" s="6">
        <f t="shared" si="32"/>
        <v>1549</v>
      </c>
      <c r="V123" s="6">
        <f t="shared" si="32"/>
        <v>4.68</v>
      </c>
      <c r="W123" s="6">
        <f t="shared" si="32"/>
        <v>14.8</v>
      </c>
      <c r="X123" s="6">
        <f t="shared" si="35"/>
        <v>0.6</v>
      </c>
    </row>
    <row r="124" spans="1:24" ht="24.75" thickBot="1" x14ac:dyDescent="0.25">
      <c r="A124" s="82">
        <v>39299</v>
      </c>
      <c r="B124" s="81" t="s">
        <v>1</v>
      </c>
      <c r="C124" s="81" t="s">
        <v>0</v>
      </c>
      <c r="D124" s="81" t="s">
        <v>3</v>
      </c>
      <c r="E124" s="81">
        <v>3.53</v>
      </c>
      <c r="F124" s="81">
        <v>20.8</v>
      </c>
      <c r="G124" s="81" t="s">
        <v>3</v>
      </c>
      <c r="H124" s="67">
        <f t="shared" si="26"/>
        <v>1</v>
      </c>
      <c r="I124" s="99">
        <f t="shared" si="27"/>
        <v>8</v>
      </c>
      <c r="J124" s="99">
        <f t="shared" si="28"/>
        <v>2007</v>
      </c>
      <c r="K124" s="2" t="str">
        <f t="shared" si="25"/>
        <v>Summer</v>
      </c>
      <c r="L124" s="2"/>
      <c r="M124" s="3" t="str">
        <f t="shared" si="29"/>
        <v/>
      </c>
      <c r="N124" s="3" t="str">
        <f t="shared" si="33"/>
        <v/>
      </c>
      <c r="O124" s="3" t="str">
        <f t="shared" si="30"/>
        <v/>
      </c>
      <c r="P124" s="3" t="str">
        <f t="shared" si="30"/>
        <v/>
      </c>
      <c r="Q124" s="20" t="str">
        <f t="shared" si="31"/>
        <v>ns</v>
      </c>
      <c r="R124" s="20">
        <f t="shared" si="31"/>
        <v>3.53</v>
      </c>
      <c r="S124" s="20">
        <f t="shared" si="31"/>
        <v>20.8</v>
      </c>
      <c r="T124" s="20" t="str">
        <f t="shared" si="34"/>
        <v>ns</v>
      </c>
      <c r="U124" s="6" t="str">
        <f t="shared" si="32"/>
        <v/>
      </c>
      <c r="V124" s="6" t="str">
        <f t="shared" si="32"/>
        <v/>
      </c>
      <c r="W124" s="6" t="str">
        <f t="shared" si="32"/>
        <v/>
      </c>
      <c r="X124" s="6" t="str">
        <f t="shared" si="35"/>
        <v/>
      </c>
    </row>
    <row r="125" spans="1:24" ht="24.75" thickBot="1" x14ac:dyDescent="0.25">
      <c r="A125" s="82">
        <v>39292</v>
      </c>
      <c r="B125" s="81" t="s">
        <v>1</v>
      </c>
      <c r="C125" s="81" t="s">
        <v>0</v>
      </c>
      <c r="D125" s="81">
        <v>1614</v>
      </c>
      <c r="E125" s="81" t="s">
        <v>3</v>
      </c>
      <c r="F125" s="81" t="s">
        <v>3</v>
      </c>
      <c r="G125" s="81">
        <v>0.23</v>
      </c>
      <c r="H125" s="67">
        <f t="shared" si="26"/>
        <v>1</v>
      </c>
      <c r="I125" s="99">
        <f t="shared" si="27"/>
        <v>7</v>
      </c>
      <c r="J125" s="99">
        <f t="shared" si="28"/>
        <v>2007</v>
      </c>
      <c r="K125" s="2" t="str">
        <f t="shared" si="25"/>
        <v>Summer</v>
      </c>
      <c r="L125" s="2"/>
      <c r="M125" s="3" t="str">
        <f t="shared" si="29"/>
        <v/>
      </c>
      <c r="N125" s="3" t="str">
        <f t="shared" si="33"/>
        <v/>
      </c>
      <c r="O125" s="3" t="str">
        <f t="shared" si="30"/>
        <v/>
      </c>
      <c r="P125" s="3" t="str">
        <f t="shared" si="30"/>
        <v/>
      </c>
      <c r="Q125" s="20">
        <f t="shared" si="31"/>
        <v>1614</v>
      </c>
      <c r="R125" s="20" t="str">
        <f t="shared" si="31"/>
        <v>ns</v>
      </c>
      <c r="S125" s="20" t="str">
        <f t="shared" si="31"/>
        <v>ns</v>
      </c>
      <c r="T125" s="20">
        <f t="shared" si="34"/>
        <v>0.23</v>
      </c>
      <c r="U125" s="6" t="str">
        <f t="shared" si="32"/>
        <v/>
      </c>
      <c r="V125" s="6" t="str">
        <f t="shared" si="32"/>
        <v/>
      </c>
      <c r="W125" s="6" t="str">
        <f t="shared" si="32"/>
        <v/>
      </c>
      <c r="X125" s="6" t="str">
        <f t="shared" si="35"/>
        <v/>
      </c>
    </row>
    <row r="126" spans="1:24" ht="24.75" thickBot="1" x14ac:dyDescent="0.25">
      <c r="A126" s="82">
        <v>39208</v>
      </c>
      <c r="B126" s="81" t="s">
        <v>1</v>
      </c>
      <c r="C126" s="81" t="s">
        <v>0</v>
      </c>
      <c r="D126" s="81">
        <v>1148</v>
      </c>
      <c r="E126" s="81">
        <v>15.33</v>
      </c>
      <c r="F126" s="81">
        <v>13.1</v>
      </c>
      <c r="G126" s="81">
        <v>3.39</v>
      </c>
      <c r="H126" s="67">
        <f t="shared" si="26"/>
        <v>1</v>
      </c>
      <c r="I126" s="99">
        <f t="shared" si="27"/>
        <v>5</v>
      </c>
      <c r="J126" s="99">
        <f t="shared" si="28"/>
        <v>2007</v>
      </c>
      <c r="K126" s="2" t="str">
        <f t="shared" si="25"/>
        <v>Spring</v>
      </c>
      <c r="L126" s="2"/>
      <c r="M126" s="3">
        <f t="shared" si="29"/>
        <v>1148</v>
      </c>
      <c r="N126" s="3">
        <f t="shared" si="33"/>
        <v>15.33</v>
      </c>
      <c r="O126" s="3">
        <f t="shared" si="30"/>
        <v>13.1</v>
      </c>
      <c r="P126" s="3">
        <f t="shared" si="30"/>
        <v>3.39</v>
      </c>
      <c r="Q126" s="20" t="str">
        <f t="shared" si="31"/>
        <v/>
      </c>
      <c r="R126" s="20" t="str">
        <f t="shared" si="31"/>
        <v/>
      </c>
      <c r="S126" s="20" t="str">
        <f t="shared" si="31"/>
        <v/>
      </c>
      <c r="T126" s="20" t="str">
        <f t="shared" si="34"/>
        <v/>
      </c>
      <c r="U126" s="6" t="str">
        <f t="shared" si="32"/>
        <v/>
      </c>
      <c r="V126" s="6" t="str">
        <f t="shared" si="32"/>
        <v/>
      </c>
      <c r="W126" s="6" t="str">
        <f t="shared" si="32"/>
        <v/>
      </c>
      <c r="X126" s="6" t="str">
        <f t="shared" si="35"/>
        <v/>
      </c>
    </row>
    <row r="127" spans="1:24" ht="24.75" thickBot="1" x14ac:dyDescent="0.25">
      <c r="A127" s="82">
        <v>38984</v>
      </c>
      <c r="B127" s="81" t="s">
        <v>1</v>
      </c>
      <c r="C127" s="81" t="s">
        <v>0</v>
      </c>
      <c r="D127" s="81">
        <v>1631</v>
      </c>
      <c r="E127" s="81">
        <v>4.83</v>
      </c>
      <c r="F127" s="81">
        <v>13.3</v>
      </c>
      <c r="G127" s="81">
        <v>0.22</v>
      </c>
      <c r="H127" s="67">
        <f t="shared" si="26"/>
        <v>1</v>
      </c>
      <c r="I127" s="99">
        <f t="shared" si="27"/>
        <v>9</v>
      </c>
      <c r="J127" s="99">
        <f t="shared" si="28"/>
        <v>2006</v>
      </c>
      <c r="K127" s="2" t="str">
        <f t="shared" si="25"/>
        <v>Fall</v>
      </c>
      <c r="L127" s="2"/>
      <c r="M127" s="3" t="str">
        <f t="shared" si="29"/>
        <v/>
      </c>
      <c r="N127" s="3" t="str">
        <f t="shared" si="33"/>
        <v/>
      </c>
      <c r="O127" s="3" t="str">
        <f t="shared" si="30"/>
        <v/>
      </c>
      <c r="P127" s="3" t="str">
        <f t="shared" si="30"/>
        <v/>
      </c>
      <c r="Q127" s="20" t="str">
        <f t="shared" si="31"/>
        <v/>
      </c>
      <c r="R127" s="20" t="str">
        <f t="shared" si="31"/>
        <v/>
      </c>
      <c r="S127" s="20" t="str">
        <f t="shared" si="31"/>
        <v/>
      </c>
      <c r="T127" s="20" t="str">
        <f t="shared" si="34"/>
        <v/>
      </c>
      <c r="U127" s="6">
        <f t="shared" si="32"/>
        <v>1631</v>
      </c>
      <c r="V127" s="6">
        <f t="shared" si="32"/>
        <v>4.83</v>
      </c>
      <c r="W127" s="6">
        <f t="shared" si="32"/>
        <v>13.3</v>
      </c>
      <c r="X127" s="6">
        <f t="shared" si="35"/>
        <v>0.22</v>
      </c>
    </row>
    <row r="128" spans="1:24" ht="24.75" thickBot="1" x14ac:dyDescent="0.25">
      <c r="A128" s="82">
        <v>38932</v>
      </c>
      <c r="B128" s="81" t="s">
        <v>1</v>
      </c>
      <c r="C128" s="81" t="s">
        <v>0</v>
      </c>
      <c r="D128" s="81">
        <v>1011</v>
      </c>
      <c r="E128" s="81">
        <v>3.49</v>
      </c>
      <c r="F128" s="81">
        <v>20.7</v>
      </c>
      <c r="G128" s="81">
        <v>1.1399999999999999</v>
      </c>
      <c r="H128" s="67">
        <f t="shared" si="26"/>
        <v>1</v>
      </c>
      <c r="I128" s="99">
        <f t="shared" si="27"/>
        <v>8</v>
      </c>
      <c r="J128" s="99">
        <f t="shared" si="28"/>
        <v>2006</v>
      </c>
      <c r="K128" s="2" t="str">
        <f t="shared" si="25"/>
        <v>Summer</v>
      </c>
      <c r="L128" s="2"/>
      <c r="M128" s="3" t="str">
        <f t="shared" si="29"/>
        <v/>
      </c>
      <c r="N128" s="3" t="str">
        <f t="shared" si="33"/>
        <v/>
      </c>
      <c r="O128" s="3" t="str">
        <f t="shared" si="30"/>
        <v/>
      </c>
      <c r="P128" s="3" t="str">
        <f t="shared" si="30"/>
        <v/>
      </c>
      <c r="Q128" s="20">
        <f t="shared" si="31"/>
        <v>1011</v>
      </c>
      <c r="R128" s="20">
        <f t="shared" si="31"/>
        <v>3.49</v>
      </c>
      <c r="S128" s="20">
        <f t="shared" si="31"/>
        <v>20.7</v>
      </c>
      <c r="T128" s="20">
        <f t="shared" si="34"/>
        <v>1.1399999999999999</v>
      </c>
      <c r="U128" s="6" t="str">
        <f t="shared" si="32"/>
        <v/>
      </c>
      <c r="V128" s="6" t="str">
        <f t="shared" si="32"/>
        <v/>
      </c>
      <c r="W128" s="6" t="str">
        <f t="shared" si="32"/>
        <v/>
      </c>
      <c r="X128" s="6" t="str">
        <f t="shared" si="35"/>
        <v/>
      </c>
    </row>
    <row r="129" spans="1:24" ht="24.75" thickBot="1" x14ac:dyDescent="0.25">
      <c r="A129" s="82">
        <v>38844</v>
      </c>
      <c r="B129" s="81" t="s">
        <v>1</v>
      </c>
      <c r="C129" s="81" t="s">
        <v>0</v>
      </c>
      <c r="D129" s="81">
        <v>1445</v>
      </c>
      <c r="E129" s="81">
        <v>11.51</v>
      </c>
      <c r="F129" s="81" t="s">
        <v>3</v>
      </c>
      <c r="G129" s="81">
        <v>1.2</v>
      </c>
      <c r="H129" s="67">
        <f t="shared" si="26"/>
        <v>1</v>
      </c>
      <c r="I129" s="99">
        <f t="shared" si="27"/>
        <v>5</v>
      </c>
      <c r="J129" s="99">
        <f t="shared" si="28"/>
        <v>2006</v>
      </c>
      <c r="K129" s="2" t="str">
        <f t="shared" si="25"/>
        <v>Spring</v>
      </c>
      <c r="L129" s="2"/>
      <c r="M129" s="3">
        <f t="shared" si="29"/>
        <v>1445</v>
      </c>
      <c r="N129" s="3">
        <f t="shared" si="33"/>
        <v>11.51</v>
      </c>
      <c r="O129" s="3" t="str">
        <f t="shared" si="30"/>
        <v>ns</v>
      </c>
      <c r="P129" s="3">
        <f t="shared" si="30"/>
        <v>1.2</v>
      </c>
      <c r="Q129" s="20" t="str">
        <f t="shared" si="31"/>
        <v/>
      </c>
      <c r="R129" s="20" t="str">
        <f t="shared" si="31"/>
        <v/>
      </c>
      <c r="S129" s="20" t="str">
        <f t="shared" si="31"/>
        <v/>
      </c>
      <c r="T129" s="20" t="str">
        <f t="shared" si="34"/>
        <v/>
      </c>
      <c r="U129" s="6" t="str">
        <f t="shared" si="32"/>
        <v/>
      </c>
      <c r="V129" s="6" t="str">
        <f t="shared" si="32"/>
        <v/>
      </c>
      <c r="W129" s="6" t="str">
        <f t="shared" si="32"/>
        <v/>
      </c>
      <c r="X129" s="6" t="str">
        <f t="shared" si="35"/>
        <v/>
      </c>
    </row>
    <row r="130" spans="1:24" ht="24.75" thickBot="1" x14ac:dyDescent="0.25">
      <c r="A130" s="82">
        <v>42278</v>
      </c>
      <c r="B130" s="81" t="s">
        <v>2</v>
      </c>
      <c r="C130" s="81" t="s">
        <v>0</v>
      </c>
      <c r="D130" s="81" t="s">
        <v>77</v>
      </c>
      <c r="E130" s="81">
        <v>7.57</v>
      </c>
      <c r="F130" s="81">
        <v>10.64</v>
      </c>
      <c r="G130" s="81">
        <v>0.45</v>
      </c>
      <c r="H130" s="67">
        <f t="shared" si="26"/>
        <v>2</v>
      </c>
      <c r="I130" s="99">
        <f t="shared" si="27"/>
        <v>10</v>
      </c>
      <c r="J130" s="99">
        <f t="shared" si="28"/>
        <v>2015</v>
      </c>
      <c r="K130" s="2" t="str">
        <f t="shared" si="25"/>
        <v>Fall</v>
      </c>
      <c r="L130" s="2"/>
      <c r="M130" s="3" t="str">
        <f t="shared" si="29"/>
        <v/>
      </c>
      <c r="N130" s="3" t="str">
        <f t="shared" si="33"/>
        <v/>
      </c>
      <c r="O130" s="3" t="str">
        <f t="shared" si="30"/>
        <v/>
      </c>
      <c r="P130" s="3" t="str">
        <f t="shared" si="30"/>
        <v/>
      </c>
      <c r="Q130" s="20" t="str">
        <f t="shared" si="31"/>
        <v/>
      </c>
      <c r="R130" s="20" t="str">
        <f t="shared" si="31"/>
        <v/>
      </c>
      <c r="S130" s="20" t="str">
        <f t="shared" si="31"/>
        <v/>
      </c>
      <c r="T130" s="20" t="str">
        <f t="shared" si="34"/>
        <v/>
      </c>
      <c r="U130" s="6" t="str">
        <f t="shared" si="32"/>
        <v>AD</v>
      </c>
      <c r="V130" s="6">
        <f t="shared" si="32"/>
        <v>7.57</v>
      </c>
      <c r="W130" s="6">
        <f t="shared" si="32"/>
        <v>10.64</v>
      </c>
      <c r="X130" s="6">
        <f t="shared" si="35"/>
        <v>0.45</v>
      </c>
    </row>
    <row r="131" spans="1:24" ht="24.75" thickBot="1" x14ac:dyDescent="0.25">
      <c r="A131" s="82">
        <v>42208</v>
      </c>
      <c r="B131" s="81" t="s">
        <v>2</v>
      </c>
      <c r="C131" s="81" t="s">
        <v>0</v>
      </c>
      <c r="D131" s="81">
        <v>1807</v>
      </c>
      <c r="E131" s="81">
        <v>5.14</v>
      </c>
      <c r="F131" s="81">
        <v>18.399999999999999</v>
      </c>
      <c r="G131" s="81">
        <v>0.09</v>
      </c>
      <c r="H131" s="67">
        <f t="shared" si="26"/>
        <v>2</v>
      </c>
      <c r="I131" s="99">
        <f t="shared" si="27"/>
        <v>7</v>
      </c>
      <c r="J131" s="99">
        <f t="shared" si="28"/>
        <v>2015</v>
      </c>
      <c r="K131" s="2" t="str">
        <f t="shared" si="25"/>
        <v>Summer</v>
      </c>
      <c r="L131" s="2"/>
      <c r="M131" s="3" t="str">
        <f t="shared" si="29"/>
        <v/>
      </c>
      <c r="N131" s="3" t="str">
        <f t="shared" si="33"/>
        <v/>
      </c>
      <c r="O131" s="3" t="str">
        <f t="shared" si="30"/>
        <v/>
      </c>
      <c r="P131" s="3" t="str">
        <f t="shared" si="30"/>
        <v/>
      </c>
      <c r="Q131" s="20">
        <f t="shared" si="31"/>
        <v>1807</v>
      </c>
      <c r="R131" s="20">
        <f t="shared" si="31"/>
        <v>5.14</v>
      </c>
      <c r="S131" s="20">
        <f t="shared" si="31"/>
        <v>18.399999999999999</v>
      </c>
      <c r="T131" s="20">
        <f t="shared" si="34"/>
        <v>0.09</v>
      </c>
      <c r="U131" s="6" t="str">
        <f t="shared" si="32"/>
        <v/>
      </c>
      <c r="V131" s="6" t="str">
        <f t="shared" si="32"/>
        <v/>
      </c>
      <c r="W131" s="6" t="str">
        <f t="shared" si="32"/>
        <v/>
      </c>
      <c r="X131" s="6" t="str">
        <f t="shared" si="35"/>
        <v/>
      </c>
    </row>
    <row r="132" spans="1:24" ht="24.75" thickBot="1" x14ac:dyDescent="0.25">
      <c r="A132" s="82">
        <v>42139</v>
      </c>
      <c r="B132" s="81" t="s">
        <v>2</v>
      </c>
      <c r="C132" s="81" t="s">
        <v>0</v>
      </c>
      <c r="D132" s="81" t="s">
        <v>77</v>
      </c>
      <c r="E132" s="81">
        <v>10.83</v>
      </c>
      <c r="F132" s="81">
        <v>12.12</v>
      </c>
      <c r="G132" s="81">
        <v>1.24</v>
      </c>
      <c r="H132" s="67">
        <f t="shared" si="26"/>
        <v>2</v>
      </c>
      <c r="I132" s="99">
        <f t="shared" si="27"/>
        <v>5</v>
      </c>
      <c r="J132" s="99">
        <f t="shared" si="28"/>
        <v>2015</v>
      </c>
      <c r="K132" s="2" t="str">
        <f t="shared" si="25"/>
        <v>Spring</v>
      </c>
      <c r="L132" s="2"/>
      <c r="M132" s="3" t="str">
        <f t="shared" si="29"/>
        <v>AD</v>
      </c>
      <c r="N132" s="3">
        <f t="shared" si="33"/>
        <v>10.83</v>
      </c>
      <c r="O132" s="3">
        <f t="shared" si="30"/>
        <v>12.12</v>
      </c>
      <c r="P132" s="3">
        <f t="shared" si="30"/>
        <v>1.24</v>
      </c>
      <c r="Q132" s="20" t="str">
        <f t="shared" si="31"/>
        <v/>
      </c>
      <c r="R132" s="20" t="str">
        <f t="shared" si="31"/>
        <v/>
      </c>
      <c r="S132" s="20" t="str">
        <f t="shared" si="31"/>
        <v/>
      </c>
      <c r="T132" s="20" t="str">
        <f t="shared" si="34"/>
        <v/>
      </c>
      <c r="U132" s="6" t="str">
        <f t="shared" si="32"/>
        <v/>
      </c>
      <c r="V132" s="6" t="str">
        <f t="shared" si="32"/>
        <v/>
      </c>
      <c r="W132" s="6" t="str">
        <f t="shared" si="32"/>
        <v/>
      </c>
      <c r="X132" s="6" t="str">
        <f t="shared" si="35"/>
        <v/>
      </c>
    </row>
    <row r="133" spans="1:24" ht="24.75" thickBot="1" x14ac:dyDescent="0.25">
      <c r="A133" s="82">
        <v>41925</v>
      </c>
      <c r="B133" s="81" t="s">
        <v>2</v>
      </c>
      <c r="C133" s="81" t="s">
        <v>0</v>
      </c>
      <c r="D133" s="81" t="s">
        <v>24</v>
      </c>
      <c r="E133" s="81" t="s">
        <v>24</v>
      </c>
      <c r="F133" s="81" t="s">
        <v>24</v>
      </c>
      <c r="G133" s="81" t="s">
        <v>24</v>
      </c>
      <c r="H133" s="67">
        <f t="shared" si="26"/>
        <v>2</v>
      </c>
      <c r="I133" s="99">
        <f t="shared" si="27"/>
        <v>10</v>
      </c>
      <c r="J133" s="99">
        <f t="shared" si="28"/>
        <v>2014</v>
      </c>
      <c r="K133" s="2" t="str">
        <f t="shared" si="25"/>
        <v>Fall</v>
      </c>
      <c r="L133" s="2"/>
      <c r="M133" s="3" t="str">
        <f t="shared" si="29"/>
        <v/>
      </c>
      <c r="N133" s="3" t="str">
        <f t="shared" si="33"/>
        <v/>
      </c>
      <c r="O133" s="3" t="str">
        <f t="shared" si="30"/>
        <v/>
      </c>
      <c r="P133" s="3" t="str">
        <f t="shared" si="30"/>
        <v/>
      </c>
      <c r="Q133" s="20" t="str">
        <f t="shared" si="31"/>
        <v/>
      </c>
      <c r="R133" s="20" t="str">
        <f t="shared" si="31"/>
        <v/>
      </c>
      <c r="S133" s="20" t="str">
        <f t="shared" si="31"/>
        <v/>
      </c>
      <c r="T133" s="20" t="str">
        <f t="shared" si="34"/>
        <v/>
      </c>
      <c r="U133" s="6" t="str">
        <f t="shared" si="32"/>
        <v>NS</v>
      </c>
      <c r="V133" s="6" t="str">
        <f t="shared" si="32"/>
        <v>NS</v>
      </c>
      <c r="W133" s="6" t="str">
        <f t="shared" si="32"/>
        <v>NS</v>
      </c>
      <c r="X133" s="6" t="str">
        <f t="shared" si="35"/>
        <v>NS</v>
      </c>
    </row>
    <row r="134" spans="1:24" ht="24.75" thickBot="1" x14ac:dyDescent="0.25">
      <c r="A134" s="82">
        <v>41906</v>
      </c>
      <c r="B134" s="81" t="s">
        <v>2</v>
      </c>
      <c r="C134" s="81" t="s">
        <v>0</v>
      </c>
      <c r="D134" s="81">
        <v>954</v>
      </c>
      <c r="E134" s="81">
        <v>8.14</v>
      </c>
      <c r="F134" s="81">
        <v>13.6</v>
      </c>
      <c r="G134" s="81">
        <v>2.8</v>
      </c>
      <c r="H134" s="67">
        <f t="shared" si="26"/>
        <v>2</v>
      </c>
      <c r="I134" s="99">
        <f t="shared" si="27"/>
        <v>9</v>
      </c>
      <c r="J134" s="99">
        <f t="shared" si="28"/>
        <v>2014</v>
      </c>
      <c r="K134" s="2" t="str">
        <f t="shared" ref="K134:K197" si="36">IF($I134="","",IF($I134&lt;7,"Spring",IF($I134&lt;9,"Summer","Fall")))</f>
        <v>Fall</v>
      </c>
      <c r="L134" s="2"/>
      <c r="M134" s="3" t="str">
        <f t="shared" si="29"/>
        <v/>
      </c>
      <c r="N134" s="3" t="str">
        <f t="shared" si="33"/>
        <v/>
      </c>
      <c r="O134" s="3" t="str">
        <f t="shared" si="30"/>
        <v/>
      </c>
      <c r="P134" s="3" t="str">
        <f t="shared" si="30"/>
        <v/>
      </c>
      <c r="Q134" s="20" t="str">
        <f t="shared" si="31"/>
        <v/>
      </c>
      <c r="R134" s="20" t="str">
        <f t="shared" si="31"/>
        <v/>
      </c>
      <c r="S134" s="20" t="str">
        <f t="shared" si="31"/>
        <v/>
      </c>
      <c r="T134" s="20" t="str">
        <f t="shared" si="34"/>
        <v/>
      </c>
      <c r="U134" s="6">
        <f t="shared" si="32"/>
        <v>954</v>
      </c>
      <c r="V134" s="6">
        <f t="shared" si="32"/>
        <v>8.14</v>
      </c>
      <c r="W134" s="6">
        <f t="shared" si="32"/>
        <v>13.6</v>
      </c>
      <c r="X134" s="6">
        <f t="shared" si="35"/>
        <v>2.8</v>
      </c>
    </row>
    <row r="135" spans="1:24" ht="24.75" thickBot="1" x14ac:dyDescent="0.25">
      <c r="A135" s="82">
        <v>41850</v>
      </c>
      <c r="B135" s="81" t="s">
        <v>2</v>
      </c>
      <c r="C135" s="81" t="s">
        <v>0</v>
      </c>
      <c r="D135" s="81">
        <v>1850</v>
      </c>
      <c r="E135" s="81">
        <v>6.48</v>
      </c>
      <c r="F135" s="81">
        <v>16.2</v>
      </c>
      <c r="G135" s="81">
        <v>0.23</v>
      </c>
      <c r="H135" s="67">
        <f t="shared" ref="H135:H198" si="37">IF(A135="","",VLOOKUP(B135,$AT$5:$AU$19,2,FALSE))</f>
        <v>2</v>
      </c>
      <c r="I135" s="99">
        <f t="shared" ref="I135:I198" si="38">IF(A135="","",MONTH(A135))</f>
        <v>7</v>
      </c>
      <c r="J135" s="99">
        <f t="shared" ref="J135:J198" si="39">IF(A135="","",YEAR(A135))</f>
        <v>2014</v>
      </c>
      <c r="K135" s="2" t="str">
        <f t="shared" si="36"/>
        <v>Summer</v>
      </c>
      <c r="L135" s="2"/>
      <c r="M135" s="3" t="str">
        <f t="shared" ref="M135:M198" si="40">IF($K135="Spring",IF(LEFT($D135,1)="&lt;",VALUE(MID($D135,2,4)),IF(LEFT($D135,1)="&gt;",VALUE(MID($D135,2,4)),$D135)),"")</f>
        <v/>
      </c>
      <c r="N135" s="3" t="str">
        <f t="shared" si="33"/>
        <v/>
      </c>
      <c r="O135" s="3" t="str">
        <f t="shared" ref="O135:P198" si="41">IF($K135="Spring",IF(LEFT(F135,1)="&lt;",VALUE(MID(F135,2,4)),IF(LEFT(F135,1)="&gt;",VALUE(MID(F135,2,4)),F135)),"")</f>
        <v/>
      </c>
      <c r="P135" s="3" t="str">
        <f t="shared" si="41"/>
        <v/>
      </c>
      <c r="Q135" s="20">
        <f t="shared" ref="Q135:S198" si="42">IF($K135="Summer",IF(LEFT(D135,1)="&lt;",VALUE(MID(D135,2,4)),IF(LEFT(D135,1)="&gt;",VALUE(MID(D135,2,4)),D135)),"")</f>
        <v>1850</v>
      </c>
      <c r="R135" s="20">
        <f t="shared" si="42"/>
        <v>6.48</v>
      </c>
      <c r="S135" s="20">
        <f t="shared" si="42"/>
        <v>16.2</v>
      </c>
      <c r="T135" s="20">
        <f t="shared" si="34"/>
        <v>0.23</v>
      </c>
      <c r="U135" s="6" t="str">
        <f t="shared" ref="U135:W198" si="43">IF($K135="Fall",IF(LEFT(D135,1)="&lt;",VALUE(MID(D135,2,4)),IF(LEFT(D135,1)="&gt;",VALUE(MID(D135,2,4)),D135)),"")</f>
        <v/>
      </c>
      <c r="V135" s="6" t="str">
        <f t="shared" si="43"/>
        <v/>
      </c>
      <c r="W135" s="6" t="str">
        <f t="shared" si="43"/>
        <v/>
      </c>
      <c r="X135" s="6" t="str">
        <f t="shared" si="35"/>
        <v/>
      </c>
    </row>
    <row r="136" spans="1:24" ht="24.75" thickBot="1" x14ac:dyDescent="0.25">
      <c r="A136" s="82">
        <v>41838</v>
      </c>
      <c r="B136" s="81" t="s">
        <v>2</v>
      </c>
      <c r="C136" s="81" t="s">
        <v>0</v>
      </c>
      <c r="D136" s="81" t="s">
        <v>24</v>
      </c>
      <c r="E136" s="81" t="s">
        <v>24</v>
      </c>
      <c r="F136" s="81" t="s">
        <v>24</v>
      </c>
      <c r="G136" s="81" t="s">
        <v>24</v>
      </c>
      <c r="H136" s="67">
        <f t="shared" si="37"/>
        <v>2</v>
      </c>
      <c r="I136" s="99">
        <f t="shared" si="38"/>
        <v>7</v>
      </c>
      <c r="J136" s="99">
        <f t="shared" si="39"/>
        <v>2014</v>
      </c>
      <c r="K136" s="2" t="str">
        <f t="shared" si="36"/>
        <v>Summer</v>
      </c>
      <c r="L136" s="2"/>
      <c r="M136" s="3" t="str">
        <f t="shared" si="40"/>
        <v/>
      </c>
      <c r="N136" s="3" t="str">
        <f t="shared" si="33"/>
        <v/>
      </c>
      <c r="O136" s="3" t="str">
        <f t="shared" si="41"/>
        <v/>
      </c>
      <c r="P136" s="3" t="str">
        <f t="shared" si="41"/>
        <v/>
      </c>
      <c r="Q136" s="20" t="str">
        <f t="shared" si="42"/>
        <v>NS</v>
      </c>
      <c r="R136" s="20" t="str">
        <f t="shared" si="42"/>
        <v>NS</v>
      </c>
      <c r="S136" s="20" t="str">
        <f t="shared" si="42"/>
        <v>NS</v>
      </c>
      <c r="T136" s="20" t="str">
        <f t="shared" si="34"/>
        <v>NS</v>
      </c>
      <c r="U136" s="6" t="str">
        <f t="shared" si="43"/>
        <v/>
      </c>
      <c r="V136" s="6" t="str">
        <f t="shared" si="43"/>
        <v/>
      </c>
      <c r="W136" s="6" t="str">
        <f t="shared" si="43"/>
        <v/>
      </c>
      <c r="X136" s="6" t="str">
        <f t="shared" si="35"/>
        <v/>
      </c>
    </row>
    <row r="137" spans="1:24" ht="24.75" thickBot="1" x14ac:dyDescent="0.25">
      <c r="A137" s="82">
        <v>41765</v>
      </c>
      <c r="B137" s="81" t="s">
        <v>2</v>
      </c>
      <c r="C137" s="81" t="s">
        <v>0</v>
      </c>
      <c r="D137" s="81" t="s">
        <v>24</v>
      </c>
      <c r="E137" s="81" t="s">
        <v>24</v>
      </c>
      <c r="F137" s="81" t="s">
        <v>24</v>
      </c>
      <c r="G137" s="81" t="s">
        <v>24</v>
      </c>
      <c r="H137" s="67">
        <f t="shared" si="37"/>
        <v>2</v>
      </c>
      <c r="I137" s="99">
        <f t="shared" si="38"/>
        <v>5</v>
      </c>
      <c r="J137" s="99">
        <f t="shared" si="39"/>
        <v>2014</v>
      </c>
      <c r="K137" s="2" t="str">
        <f t="shared" si="36"/>
        <v>Spring</v>
      </c>
      <c r="L137" s="2"/>
      <c r="M137" s="3" t="str">
        <f t="shared" si="40"/>
        <v>NS</v>
      </c>
      <c r="N137" s="3" t="str">
        <f t="shared" si="33"/>
        <v>NS</v>
      </c>
      <c r="O137" s="3" t="str">
        <f t="shared" si="41"/>
        <v>NS</v>
      </c>
      <c r="P137" s="3" t="str">
        <f t="shared" si="41"/>
        <v>NS</v>
      </c>
      <c r="Q137" s="20" t="str">
        <f t="shared" si="42"/>
        <v/>
      </c>
      <c r="R137" s="20" t="str">
        <f t="shared" si="42"/>
        <v/>
      </c>
      <c r="S137" s="20" t="str">
        <f t="shared" si="42"/>
        <v/>
      </c>
      <c r="T137" s="20" t="str">
        <f t="shared" si="34"/>
        <v/>
      </c>
      <c r="U137" s="6" t="str">
        <f t="shared" si="43"/>
        <v/>
      </c>
      <c r="V137" s="6" t="str">
        <f t="shared" si="43"/>
        <v/>
      </c>
      <c r="W137" s="6" t="str">
        <f t="shared" si="43"/>
        <v/>
      </c>
      <c r="X137" s="6" t="str">
        <f t="shared" si="35"/>
        <v/>
      </c>
    </row>
    <row r="138" spans="1:24" ht="24.75" thickBot="1" x14ac:dyDescent="0.25">
      <c r="A138" s="82">
        <v>41553</v>
      </c>
      <c r="B138" s="81" t="s">
        <v>2</v>
      </c>
      <c r="C138" s="81" t="s">
        <v>0</v>
      </c>
      <c r="D138" s="81" t="s">
        <v>3</v>
      </c>
      <c r="E138" s="81" t="s">
        <v>3</v>
      </c>
      <c r="F138" s="81" t="s">
        <v>3</v>
      </c>
      <c r="G138" s="81" t="s">
        <v>3</v>
      </c>
      <c r="H138" s="67">
        <f t="shared" si="37"/>
        <v>2</v>
      </c>
      <c r="I138" s="99">
        <f t="shared" si="38"/>
        <v>10</v>
      </c>
      <c r="J138" s="99">
        <f t="shared" si="39"/>
        <v>2013</v>
      </c>
      <c r="K138" s="2" t="str">
        <f t="shared" si="36"/>
        <v>Fall</v>
      </c>
      <c r="L138" s="2"/>
      <c r="M138" s="3" t="str">
        <f t="shared" si="40"/>
        <v/>
      </c>
      <c r="N138" s="3" t="str">
        <f t="shared" si="33"/>
        <v/>
      </c>
      <c r="O138" s="3" t="str">
        <f t="shared" si="41"/>
        <v/>
      </c>
      <c r="P138" s="3" t="str">
        <f t="shared" si="41"/>
        <v/>
      </c>
      <c r="Q138" s="20" t="str">
        <f t="shared" si="42"/>
        <v/>
      </c>
      <c r="R138" s="20" t="str">
        <f t="shared" si="42"/>
        <v/>
      </c>
      <c r="S138" s="20" t="str">
        <f t="shared" si="42"/>
        <v/>
      </c>
      <c r="T138" s="20" t="str">
        <f t="shared" si="34"/>
        <v/>
      </c>
      <c r="U138" s="6" t="str">
        <f t="shared" si="43"/>
        <v>ns</v>
      </c>
      <c r="V138" s="6" t="str">
        <f t="shared" si="43"/>
        <v>ns</v>
      </c>
      <c r="W138" s="6" t="str">
        <f t="shared" si="43"/>
        <v>ns</v>
      </c>
      <c r="X138" s="6" t="str">
        <f t="shared" si="35"/>
        <v>ns</v>
      </c>
    </row>
    <row r="139" spans="1:24" ht="24.75" thickBot="1" x14ac:dyDescent="0.25">
      <c r="A139" s="82">
        <v>41535</v>
      </c>
      <c r="B139" s="81" t="s">
        <v>2</v>
      </c>
      <c r="C139" s="81" t="s">
        <v>0</v>
      </c>
      <c r="D139" s="81">
        <v>1807</v>
      </c>
      <c r="E139" s="81">
        <v>9.4</v>
      </c>
      <c r="F139" s="81">
        <v>15.2</v>
      </c>
      <c r="G139" s="81">
        <v>0.42</v>
      </c>
      <c r="H139" s="67">
        <f t="shared" si="37"/>
        <v>2</v>
      </c>
      <c r="I139" s="99">
        <f t="shared" si="38"/>
        <v>9</v>
      </c>
      <c r="J139" s="99">
        <f t="shared" si="39"/>
        <v>2013</v>
      </c>
      <c r="K139" s="2" t="str">
        <f t="shared" si="36"/>
        <v>Fall</v>
      </c>
      <c r="L139" s="2"/>
      <c r="M139" s="3" t="str">
        <f t="shared" si="40"/>
        <v/>
      </c>
      <c r="N139" s="3" t="str">
        <f t="shared" si="33"/>
        <v/>
      </c>
      <c r="O139" s="3" t="str">
        <f t="shared" si="41"/>
        <v/>
      </c>
      <c r="P139" s="3" t="str">
        <f t="shared" si="41"/>
        <v/>
      </c>
      <c r="Q139" s="20" t="str">
        <f t="shared" si="42"/>
        <v/>
      </c>
      <c r="R139" s="20" t="str">
        <f t="shared" si="42"/>
        <v/>
      </c>
      <c r="S139" s="20" t="str">
        <f t="shared" si="42"/>
        <v/>
      </c>
      <c r="T139" s="20" t="str">
        <f t="shared" si="34"/>
        <v/>
      </c>
      <c r="U139" s="6">
        <f t="shared" si="43"/>
        <v>1807</v>
      </c>
      <c r="V139" s="6">
        <f t="shared" si="43"/>
        <v>9.4</v>
      </c>
      <c r="W139" s="6">
        <f t="shared" si="43"/>
        <v>15.2</v>
      </c>
      <c r="X139" s="6">
        <f t="shared" si="35"/>
        <v>0.42</v>
      </c>
    </row>
    <row r="140" spans="1:24" ht="24.75" thickBot="1" x14ac:dyDescent="0.25">
      <c r="A140" s="82">
        <v>41404</v>
      </c>
      <c r="B140" s="81" t="s">
        <v>2</v>
      </c>
      <c r="C140" s="81" t="s">
        <v>0</v>
      </c>
      <c r="D140" s="81">
        <v>1110</v>
      </c>
      <c r="E140" s="81" t="s">
        <v>77</v>
      </c>
      <c r="F140" s="81">
        <v>17.399999999999999</v>
      </c>
      <c r="G140" s="81">
        <v>3.86</v>
      </c>
      <c r="H140" s="67">
        <f t="shared" si="37"/>
        <v>2</v>
      </c>
      <c r="I140" s="99">
        <f t="shared" si="38"/>
        <v>5</v>
      </c>
      <c r="J140" s="99">
        <f t="shared" si="39"/>
        <v>2013</v>
      </c>
      <c r="K140" s="2" t="str">
        <f t="shared" si="36"/>
        <v>Spring</v>
      </c>
      <c r="L140" s="2"/>
      <c r="M140" s="3">
        <f t="shared" si="40"/>
        <v>1110</v>
      </c>
      <c r="N140" s="3" t="str">
        <f t="shared" si="33"/>
        <v>AD</v>
      </c>
      <c r="O140" s="3">
        <f t="shared" si="41"/>
        <v>17.399999999999999</v>
      </c>
      <c r="P140" s="3">
        <f t="shared" si="41"/>
        <v>3.86</v>
      </c>
      <c r="Q140" s="20" t="str">
        <f t="shared" si="42"/>
        <v/>
      </c>
      <c r="R140" s="20" t="str">
        <f t="shared" si="42"/>
        <v/>
      </c>
      <c r="S140" s="20" t="str">
        <f t="shared" si="42"/>
        <v/>
      </c>
      <c r="T140" s="20" t="str">
        <f t="shared" si="34"/>
        <v/>
      </c>
      <c r="U140" s="6" t="str">
        <f t="shared" si="43"/>
        <v/>
      </c>
      <c r="V140" s="6" t="str">
        <f t="shared" si="43"/>
        <v/>
      </c>
      <c r="W140" s="6" t="str">
        <f t="shared" si="43"/>
        <v/>
      </c>
      <c r="X140" s="6" t="str">
        <f t="shared" si="35"/>
        <v/>
      </c>
    </row>
    <row r="141" spans="1:24" ht="24.75" thickBot="1" x14ac:dyDescent="0.25">
      <c r="A141" s="82">
        <v>41194</v>
      </c>
      <c r="B141" s="81" t="s">
        <v>2</v>
      </c>
      <c r="C141" s="81" t="s">
        <v>0</v>
      </c>
      <c r="D141" s="81" t="s">
        <v>24</v>
      </c>
      <c r="E141" s="81" t="s">
        <v>24</v>
      </c>
      <c r="F141" s="81" t="s">
        <v>24</v>
      </c>
      <c r="G141" s="81" t="s">
        <v>24</v>
      </c>
      <c r="H141" s="67">
        <f t="shared" si="37"/>
        <v>2</v>
      </c>
      <c r="I141" s="99">
        <f t="shared" si="38"/>
        <v>10</v>
      </c>
      <c r="J141" s="99">
        <f t="shared" si="39"/>
        <v>2012</v>
      </c>
      <c r="K141" s="2" t="str">
        <f t="shared" si="36"/>
        <v>Fall</v>
      </c>
      <c r="L141" s="2"/>
      <c r="M141" s="3" t="str">
        <f t="shared" si="40"/>
        <v/>
      </c>
      <c r="N141" s="3" t="str">
        <f t="shared" si="33"/>
        <v/>
      </c>
      <c r="O141" s="3" t="str">
        <f t="shared" si="41"/>
        <v/>
      </c>
      <c r="P141" s="3" t="str">
        <f t="shared" si="41"/>
        <v/>
      </c>
      <c r="Q141" s="20" t="str">
        <f t="shared" si="42"/>
        <v/>
      </c>
      <c r="R141" s="20" t="str">
        <f t="shared" si="42"/>
        <v/>
      </c>
      <c r="S141" s="20" t="str">
        <f t="shared" si="42"/>
        <v/>
      </c>
      <c r="T141" s="20" t="str">
        <f t="shared" si="34"/>
        <v/>
      </c>
      <c r="U141" s="6" t="str">
        <f t="shared" si="43"/>
        <v>NS</v>
      </c>
      <c r="V141" s="6" t="str">
        <f t="shared" si="43"/>
        <v>NS</v>
      </c>
      <c r="W141" s="6" t="str">
        <f t="shared" si="43"/>
        <v>NS</v>
      </c>
      <c r="X141" s="6" t="str">
        <f t="shared" si="35"/>
        <v>NS</v>
      </c>
    </row>
    <row r="142" spans="1:24" ht="24.75" thickBot="1" x14ac:dyDescent="0.25">
      <c r="A142" s="82">
        <v>41184</v>
      </c>
      <c r="B142" s="81" t="s">
        <v>2</v>
      </c>
      <c r="C142" s="81" t="s">
        <v>0</v>
      </c>
      <c r="D142" s="81">
        <v>1903</v>
      </c>
      <c r="E142" s="81" t="s">
        <v>77</v>
      </c>
      <c r="F142" s="81">
        <v>11.7</v>
      </c>
      <c r="G142" s="81">
        <v>0.5</v>
      </c>
      <c r="H142" s="67">
        <f t="shared" si="37"/>
        <v>2</v>
      </c>
      <c r="I142" s="99">
        <f t="shared" si="38"/>
        <v>10</v>
      </c>
      <c r="J142" s="99">
        <f t="shared" si="39"/>
        <v>2012</v>
      </c>
      <c r="K142" s="2" t="str">
        <f t="shared" si="36"/>
        <v>Fall</v>
      </c>
      <c r="L142" s="2"/>
      <c r="M142" s="3" t="str">
        <f t="shared" si="40"/>
        <v/>
      </c>
      <c r="N142" s="3" t="str">
        <f t="shared" si="33"/>
        <v/>
      </c>
      <c r="O142" s="3" t="str">
        <f t="shared" si="41"/>
        <v/>
      </c>
      <c r="P142" s="3" t="str">
        <f t="shared" si="41"/>
        <v/>
      </c>
      <c r="Q142" s="20" t="str">
        <f t="shared" si="42"/>
        <v/>
      </c>
      <c r="R142" s="20" t="str">
        <f t="shared" si="42"/>
        <v/>
      </c>
      <c r="S142" s="20" t="str">
        <f t="shared" si="42"/>
        <v/>
      </c>
      <c r="T142" s="20" t="str">
        <f t="shared" si="34"/>
        <v/>
      </c>
      <c r="U142" s="6">
        <f t="shared" si="43"/>
        <v>1903</v>
      </c>
      <c r="V142" s="6" t="str">
        <f t="shared" si="43"/>
        <v>AD</v>
      </c>
      <c r="W142" s="6">
        <f t="shared" si="43"/>
        <v>11.7</v>
      </c>
      <c r="X142" s="6">
        <f t="shared" si="35"/>
        <v>0.5</v>
      </c>
    </row>
    <row r="143" spans="1:24" ht="24.75" thickBot="1" x14ac:dyDescent="0.25">
      <c r="A143" s="82">
        <v>41110</v>
      </c>
      <c r="B143" s="81" t="s">
        <v>2</v>
      </c>
      <c r="C143" s="81" t="s">
        <v>0</v>
      </c>
      <c r="D143" s="81" t="s">
        <v>24</v>
      </c>
      <c r="E143" s="81" t="s">
        <v>24</v>
      </c>
      <c r="F143" s="81" t="s">
        <v>24</v>
      </c>
      <c r="G143" s="81" t="s">
        <v>24</v>
      </c>
      <c r="H143" s="67">
        <f t="shared" si="37"/>
        <v>2</v>
      </c>
      <c r="I143" s="99">
        <f t="shared" si="38"/>
        <v>7</v>
      </c>
      <c r="J143" s="99">
        <f t="shared" si="39"/>
        <v>2012</v>
      </c>
      <c r="K143" s="2" t="str">
        <f t="shared" si="36"/>
        <v>Summer</v>
      </c>
      <c r="L143" s="2"/>
      <c r="M143" s="3" t="str">
        <f t="shared" si="40"/>
        <v/>
      </c>
      <c r="N143" s="3" t="str">
        <f t="shared" ref="N143:N206" si="44">IF($K143="Spring",IF(LEFT(E143,1)="&lt;",VALUE(MID(E143,2,4)),IF(LEFT(E143,1)="&gt;",VALUE(MID(E143,2,4)),E143)),"")</f>
        <v/>
      </c>
      <c r="O143" s="3" t="str">
        <f t="shared" si="41"/>
        <v/>
      </c>
      <c r="P143" s="3" t="str">
        <f t="shared" si="41"/>
        <v/>
      </c>
      <c r="Q143" s="20" t="str">
        <f t="shared" si="42"/>
        <v>NS</v>
      </c>
      <c r="R143" s="20" t="str">
        <f t="shared" si="42"/>
        <v>NS</v>
      </c>
      <c r="S143" s="20" t="str">
        <f t="shared" si="42"/>
        <v>NS</v>
      </c>
      <c r="T143" s="20" t="str">
        <f t="shared" ref="T143:T206" si="45">IF($K143="Summer",IF(LEFT(G143,1)="&lt;",VALUE(MID(G143,2,4)),IF(LEFT(G143,1)="&gt;",VALUE(MID(G143,2,4)),G143)),"")</f>
        <v>NS</v>
      </c>
      <c r="U143" s="6" t="str">
        <f t="shared" si="43"/>
        <v/>
      </c>
      <c r="V143" s="6" t="str">
        <f t="shared" si="43"/>
        <v/>
      </c>
      <c r="W143" s="6" t="str">
        <f t="shared" si="43"/>
        <v/>
      </c>
      <c r="X143" s="6" t="str">
        <f t="shared" ref="X143:X206" si="46">IF($K143="Fall",IF(LEFT(G143,1)="&lt;",VALUE(MID(G143,2,4)),IF(LEFT(G143,1)="&gt;",VALUE(MID(G143,2,4)),G143)),"")</f>
        <v/>
      </c>
    </row>
    <row r="144" spans="1:24" ht="24.75" thickBot="1" x14ac:dyDescent="0.25">
      <c r="A144" s="82">
        <v>41040</v>
      </c>
      <c r="B144" s="81" t="s">
        <v>2</v>
      </c>
      <c r="C144" s="81" t="s">
        <v>0</v>
      </c>
      <c r="D144" s="81">
        <v>723</v>
      </c>
      <c r="E144" s="81">
        <v>6.14</v>
      </c>
      <c r="F144" s="81">
        <v>14</v>
      </c>
      <c r="G144" s="81">
        <v>4.1100000000000003</v>
      </c>
      <c r="H144" s="67">
        <f t="shared" si="37"/>
        <v>2</v>
      </c>
      <c r="I144" s="99">
        <f t="shared" si="38"/>
        <v>5</v>
      </c>
      <c r="J144" s="99">
        <f t="shared" si="39"/>
        <v>2012</v>
      </c>
      <c r="K144" s="2" t="str">
        <f t="shared" si="36"/>
        <v>Spring</v>
      </c>
      <c r="L144" s="2"/>
      <c r="M144" s="3">
        <f t="shared" si="40"/>
        <v>723</v>
      </c>
      <c r="N144" s="3">
        <f t="shared" si="44"/>
        <v>6.14</v>
      </c>
      <c r="O144" s="3">
        <f t="shared" si="41"/>
        <v>14</v>
      </c>
      <c r="P144" s="3">
        <f t="shared" si="41"/>
        <v>4.1100000000000003</v>
      </c>
      <c r="Q144" s="20" t="str">
        <f t="shared" si="42"/>
        <v/>
      </c>
      <c r="R144" s="20" t="str">
        <f t="shared" si="42"/>
        <v/>
      </c>
      <c r="S144" s="20" t="str">
        <f t="shared" si="42"/>
        <v/>
      </c>
      <c r="T144" s="20" t="str">
        <f t="shared" si="45"/>
        <v/>
      </c>
      <c r="U144" s="6" t="str">
        <f t="shared" si="43"/>
        <v/>
      </c>
      <c r="V144" s="6" t="str">
        <f t="shared" si="43"/>
        <v/>
      </c>
      <c r="W144" s="6" t="str">
        <f t="shared" si="43"/>
        <v/>
      </c>
      <c r="X144" s="6" t="str">
        <f t="shared" si="46"/>
        <v/>
      </c>
    </row>
    <row r="145" spans="1:24" ht="24.75" thickBot="1" x14ac:dyDescent="0.25">
      <c r="A145" s="82">
        <v>40825</v>
      </c>
      <c r="B145" s="81" t="s">
        <v>2</v>
      </c>
      <c r="C145" s="81" t="s">
        <v>0</v>
      </c>
      <c r="D145" s="81">
        <v>1279</v>
      </c>
      <c r="E145" s="81">
        <v>1.76</v>
      </c>
      <c r="F145" s="81">
        <v>14.8</v>
      </c>
      <c r="G145" s="81">
        <v>3.24</v>
      </c>
      <c r="H145" s="67">
        <f t="shared" si="37"/>
        <v>2</v>
      </c>
      <c r="I145" s="99">
        <f t="shared" si="38"/>
        <v>10</v>
      </c>
      <c r="J145" s="99">
        <f t="shared" si="39"/>
        <v>2011</v>
      </c>
      <c r="K145" s="2" t="str">
        <f t="shared" si="36"/>
        <v>Fall</v>
      </c>
      <c r="L145" s="2"/>
      <c r="M145" s="3" t="str">
        <f t="shared" si="40"/>
        <v/>
      </c>
      <c r="N145" s="3" t="str">
        <f t="shared" si="44"/>
        <v/>
      </c>
      <c r="O145" s="3" t="str">
        <f t="shared" si="41"/>
        <v/>
      </c>
      <c r="P145" s="3" t="str">
        <f t="shared" si="41"/>
        <v/>
      </c>
      <c r="Q145" s="20" t="str">
        <f t="shared" si="42"/>
        <v/>
      </c>
      <c r="R145" s="20" t="str">
        <f t="shared" si="42"/>
        <v/>
      </c>
      <c r="S145" s="20" t="str">
        <f t="shared" si="42"/>
        <v/>
      </c>
      <c r="T145" s="20" t="str">
        <f t="shared" si="45"/>
        <v/>
      </c>
      <c r="U145" s="6">
        <f t="shared" si="43"/>
        <v>1279</v>
      </c>
      <c r="V145" s="6">
        <f t="shared" si="43"/>
        <v>1.76</v>
      </c>
      <c r="W145" s="6">
        <f t="shared" si="43"/>
        <v>14.8</v>
      </c>
      <c r="X145" s="6">
        <f t="shared" si="46"/>
        <v>3.24</v>
      </c>
    </row>
    <row r="146" spans="1:24" ht="24.75" thickBot="1" x14ac:dyDescent="0.25">
      <c r="A146" s="82">
        <v>40739</v>
      </c>
      <c r="B146" s="81" t="s">
        <v>2</v>
      </c>
      <c r="C146" s="81" t="s">
        <v>0</v>
      </c>
      <c r="D146" s="81">
        <v>1126</v>
      </c>
      <c r="E146" s="81">
        <v>6.32</v>
      </c>
      <c r="F146" s="81">
        <v>19.100000000000001</v>
      </c>
      <c r="G146" s="81">
        <v>0.62</v>
      </c>
      <c r="H146" s="67">
        <f t="shared" si="37"/>
        <v>2</v>
      </c>
      <c r="I146" s="99">
        <f t="shared" si="38"/>
        <v>7</v>
      </c>
      <c r="J146" s="99">
        <f t="shared" si="39"/>
        <v>2011</v>
      </c>
      <c r="K146" s="2" t="str">
        <f t="shared" si="36"/>
        <v>Summer</v>
      </c>
      <c r="L146" s="2"/>
      <c r="M146" s="3" t="str">
        <f t="shared" si="40"/>
        <v/>
      </c>
      <c r="N146" s="3" t="str">
        <f t="shared" si="44"/>
        <v/>
      </c>
      <c r="O146" s="3" t="str">
        <f t="shared" si="41"/>
        <v/>
      </c>
      <c r="P146" s="3" t="str">
        <f t="shared" si="41"/>
        <v/>
      </c>
      <c r="Q146" s="20">
        <f t="shared" si="42"/>
        <v>1126</v>
      </c>
      <c r="R146" s="20">
        <f t="shared" si="42"/>
        <v>6.32</v>
      </c>
      <c r="S146" s="20">
        <f t="shared" si="42"/>
        <v>19.100000000000001</v>
      </c>
      <c r="T146" s="20">
        <f t="shared" si="45"/>
        <v>0.62</v>
      </c>
      <c r="U146" s="6" t="str">
        <f t="shared" si="43"/>
        <v/>
      </c>
      <c r="V146" s="6" t="str">
        <f t="shared" si="43"/>
        <v/>
      </c>
      <c r="W146" s="6" t="str">
        <f t="shared" si="43"/>
        <v/>
      </c>
      <c r="X146" s="6" t="str">
        <f t="shared" si="46"/>
        <v/>
      </c>
    </row>
    <row r="147" spans="1:24" ht="24.75" thickBot="1" x14ac:dyDescent="0.25">
      <c r="A147" s="82">
        <v>40738</v>
      </c>
      <c r="B147" s="81" t="s">
        <v>2</v>
      </c>
      <c r="C147" s="81" t="s">
        <v>0</v>
      </c>
      <c r="D147" s="81" t="s">
        <v>3</v>
      </c>
      <c r="E147" s="81" t="s">
        <v>3</v>
      </c>
      <c r="F147" s="81" t="s">
        <v>3</v>
      </c>
      <c r="G147" s="81" t="s">
        <v>3</v>
      </c>
      <c r="H147" s="67">
        <f t="shared" si="37"/>
        <v>2</v>
      </c>
      <c r="I147" s="99">
        <f t="shared" si="38"/>
        <v>7</v>
      </c>
      <c r="J147" s="99">
        <f t="shared" si="39"/>
        <v>2011</v>
      </c>
      <c r="K147" s="2" t="str">
        <f t="shared" si="36"/>
        <v>Summer</v>
      </c>
      <c r="L147" s="2"/>
      <c r="M147" s="3" t="str">
        <f t="shared" si="40"/>
        <v/>
      </c>
      <c r="N147" s="3" t="str">
        <f t="shared" si="44"/>
        <v/>
      </c>
      <c r="O147" s="3" t="str">
        <f t="shared" si="41"/>
        <v/>
      </c>
      <c r="P147" s="3" t="str">
        <f t="shared" si="41"/>
        <v/>
      </c>
      <c r="Q147" s="20" t="str">
        <f t="shared" si="42"/>
        <v>ns</v>
      </c>
      <c r="R147" s="20" t="str">
        <f t="shared" si="42"/>
        <v>ns</v>
      </c>
      <c r="S147" s="20" t="str">
        <f t="shared" si="42"/>
        <v>ns</v>
      </c>
      <c r="T147" s="20" t="str">
        <f t="shared" si="45"/>
        <v>ns</v>
      </c>
      <c r="U147" s="6" t="str">
        <f t="shared" si="43"/>
        <v/>
      </c>
      <c r="V147" s="6" t="str">
        <f t="shared" si="43"/>
        <v/>
      </c>
      <c r="W147" s="6" t="str">
        <f t="shared" si="43"/>
        <v/>
      </c>
      <c r="X147" s="6" t="str">
        <f t="shared" si="46"/>
        <v/>
      </c>
    </row>
    <row r="148" spans="1:24" ht="24.75" thickBot="1" x14ac:dyDescent="0.25">
      <c r="A148" s="82">
        <v>40678</v>
      </c>
      <c r="B148" s="81" t="s">
        <v>2</v>
      </c>
      <c r="C148" s="81" t="s">
        <v>0</v>
      </c>
      <c r="D148" s="81">
        <v>1133</v>
      </c>
      <c r="E148" s="81">
        <v>14.3</v>
      </c>
      <c r="F148" s="81">
        <v>9.4</v>
      </c>
      <c r="G148" s="81">
        <v>2.4300000000000002</v>
      </c>
      <c r="H148" s="67">
        <f t="shared" si="37"/>
        <v>2</v>
      </c>
      <c r="I148" s="99">
        <f t="shared" si="38"/>
        <v>5</v>
      </c>
      <c r="J148" s="99">
        <f t="shared" si="39"/>
        <v>2011</v>
      </c>
      <c r="K148" s="2" t="str">
        <f t="shared" si="36"/>
        <v>Spring</v>
      </c>
      <c r="L148" s="2"/>
      <c r="M148" s="3">
        <f t="shared" si="40"/>
        <v>1133</v>
      </c>
      <c r="N148" s="3">
        <f t="shared" si="44"/>
        <v>14.3</v>
      </c>
      <c r="O148" s="3">
        <f t="shared" si="41"/>
        <v>9.4</v>
      </c>
      <c r="P148" s="3">
        <f t="shared" si="41"/>
        <v>2.4300000000000002</v>
      </c>
      <c r="Q148" s="20" t="str">
        <f t="shared" si="42"/>
        <v/>
      </c>
      <c r="R148" s="20" t="str">
        <f t="shared" si="42"/>
        <v/>
      </c>
      <c r="S148" s="20" t="str">
        <f t="shared" si="42"/>
        <v/>
      </c>
      <c r="T148" s="20" t="str">
        <f t="shared" si="45"/>
        <v/>
      </c>
      <c r="U148" s="6" t="str">
        <f t="shared" si="43"/>
        <v/>
      </c>
      <c r="V148" s="6" t="str">
        <f t="shared" si="43"/>
        <v/>
      </c>
      <c r="W148" s="6" t="str">
        <f t="shared" si="43"/>
        <v/>
      </c>
      <c r="X148" s="6" t="str">
        <f t="shared" si="46"/>
        <v/>
      </c>
    </row>
    <row r="149" spans="1:24" ht="24.75" thickBot="1" x14ac:dyDescent="0.25">
      <c r="A149" s="82">
        <v>40675</v>
      </c>
      <c r="B149" s="81" t="s">
        <v>2</v>
      </c>
      <c r="C149" s="81" t="s">
        <v>0</v>
      </c>
      <c r="D149" s="81" t="s">
        <v>3</v>
      </c>
      <c r="E149" s="81" t="s">
        <v>3</v>
      </c>
      <c r="F149" s="81" t="s">
        <v>3</v>
      </c>
      <c r="G149" s="81" t="s">
        <v>3</v>
      </c>
      <c r="H149" s="67">
        <f t="shared" si="37"/>
        <v>2</v>
      </c>
      <c r="I149" s="99">
        <f t="shared" si="38"/>
        <v>5</v>
      </c>
      <c r="J149" s="99">
        <f t="shared" si="39"/>
        <v>2011</v>
      </c>
      <c r="K149" s="2" t="str">
        <f t="shared" si="36"/>
        <v>Spring</v>
      </c>
      <c r="L149" s="2"/>
      <c r="M149" s="3" t="str">
        <f t="shared" si="40"/>
        <v>ns</v>
      </c>
      <c r="N149" s="3" t="str">
        <f t="shared" si="44"/>
        <v>ns</v>
      </c>
      <c r="O149" s="3" t="str">
        <f t="shared" si="41"/>
        <v>ns</v>
      </c>
      <c r="P149" s="3" t="str">
        <f t="shared" si="41"/>
        <v>ns</v>
      </c>
      <c r="Q149" s="20" t="str">
        <f t="shared" si="42"/>
        <v/>
      </c>
      <c r="R149" s="20" t="str">
        <f t="shared" si="42"/>
        <v/>
      </c>
      <c r="S149" s="20" t="str">
        <f t="shared" si="42"/>
        <v/>
      </c>
      <c r="T149" s="20" t="str">
        <f t="shared" si="45"/>
        <v/>
      </c>
      <c r="U149" s="6" t="str">
        <f t="shared" si="43"/>
        <v/>
      </c>
      <c r="V149" s="6" t="str">
        <f t="shared" si="43"/>
        <v/>
      </c>
      <c r="W149" s="6" t="str">
        <f t="shared" si="43"/>
        <v/>
      </c>
      <c r="X149" s="6" t="str">
        <f t="shared" si="46"/>
        <v/>
      </c>
    </row>
    <row r="150" spans="1:24" ht="24.75" thickBot="1" x14ac:dyDescent="0.25">
      <c r="A150" s="82">
        <v>40467</v>
      </c>
      <c r="B150" s="81" t="s">
        <v>2</v>
      </c>
      <c r="C150" s="81" t="s">
        <v>0</v>
      </c>
      <c r="D150" s="81" t="s">
        <v>24</v>
      </c>
      <c r="E150" s="81" t="s">
        <v>24</v>
      </c>
      <c r="F150" s="81" t="s">
        <v>24</v>
      </c>
      <c r="G150" s="81" t="s">
        <v>24</v>
      </c>
      <c r="H150" s="67">
        <f t="shared" si="37"/>
        <v>2</v>
      </c>
      <c r="I150" s="99">
        <f t="shared" si="38"/>
        <v>10</v>
      </c>
      <c r="J150" s="99">
        <f t="shared" si="39"/>
        <v>2010</v>
      </c>
      <c r="K150" s="2" t="str">
        <f t="shared" si="36"/>
        <v>Fall</v>
      </c>
      <c r="L150" s="2"/>
      <c r="M150" s="3" t="str">
        <f t="shared" si="40"/>
        <v/>
      </c>
      <c r="N150" s="3" t="str">
        <f t="shared" si="44"/>
        <v/>
      </c>
      <c r="O150" s="3" t="str">
        <f t="shared" si="41"/>
        <v/>
      </c>
      <c r="P150" s="3" t="str">
        <f t="shared" si="41"/>
        <v/>
      </c>
      <c r="Q150" s="20" t="str">
        <f t="shared" si="42"/>
        <v/>
      </c>
      <c r="R150" s="20" t="str">
        <f t="shared" si="42"/>
        <v/>
      </c>
      <c r="S150" s="20" t="str">
        <f t="shared" si="42"/>
        <v/>
      </c>
      <c r="T150" s="20" t="str">
        <f t="shared" si="45"/>
        <v/>
      </c>
      <c r="U150" s="6" t="str">
        <f t="shared" si="43"/>
        <v>NS</v>
      </c>
      <c r="V150" s="6" t="str">
        <f t="shared" si="43"/>
        <v>NS</v>
      </c>
      <c r="W150" s="6" t="str">
        <f t="shared" si="43"/>
        <v>NS</v>
      </c>
      <c r="X150" s="6" t="str">
        <f t="shared" si="46"/>
        <v>NS</v>
      </c>
    </row>
    <row r="151" spans="1:24" ht="24.75" thickBot="1" x14ac:dyDescent="0.25">
      <c r="A151" s="82">
        <v>40460</v>
      </c>
      <c r="B151" s="81" t="s">
        <v>2</v>
      </c>
      <c r="C151" s="81" t="s">
        <v>0</v>
      </c>
      <c r="D151" s="81">
        <v>1332</v>
      </c>
      <c r="E151" s="81">
        <v>4.3600000000000003</v>
      </c>
      <c r="F151" s="81">
        <v>12.1</v>
      </c>
      <c r="G151" s="81">
        <v>1</v>
      </c>
      <c r="H151" s="67">
        <f t="shared" si="37"/>
        <v>2</v>
      </c>
      <c r="I151" s="99">
        <f t="shared" si="38"/>
        <v>10</v>
      </c>
      <c r="J151" s="99">
        <f t="shared" si="39"/>
        <v>2010</v>
      </c>
      <c r="K151" s="2" t="str">
        <f t="shared" si="36"/>
        <v>Fall</v>
      </c>
      <c r="L151" s="2"/>
      <c r="M151" s="3" t="str">
        <f t="shared" si="40"/>
        <v/>
      </c>
      <c r="N151" s="3" t="str">
        <f t="shared" si="44"/>
        <v/>
      </c>
      <c r="O151" s="3" t="str">
        <f t="shared" si="41"/>
        <v/>
      </c>
      <c r="P151" s="3" t="str">
        <f t="shared" si="41"/>
        <v/>
      </c>
      <c r="Q151" s="20" t="str">
        <f t="shared" si="42"/>
        <v/>
      </c>
      <c r="R151" s="20" t="str">
        <f t="shared" si="42"/>
        <v/>
      </c>
      <c r="S151" s="20" t="str">
        <f t="shared" si="42"/>
        <v/>
      </c>
      <c r="T151" s="20" t="str">
        <f t="shared" si="45"/>
        <v/>
      </c>
      <c r="U151" s="6">
        <f t="shared" si="43"/>
        <v>1332</v>
      </c>
      <c r="V151" s="6">
        <f t="shared" si="43"/>
        <v>4.3600000000000003</v>
      </c>
      <c r="W151" s="6">
        <f t="shared" si="43"/>
        <v>12.1</v>
      </c>
      <c r="X151" s="6">
        <f t="shared" si="46"/>
        <v>1</v>
      </c>
    </row>
    <row r="152" spans="1:24" ht="24.75" thickBot="1" x14ac:dyDescent="0.25">
      <c r="A152" s="82">
        <v>40312</v>
      </c>
      <c r="B152" s="81" t="s">
        <v>2</v>
      </c>
      <c r="C152" s="81" t="s">
        <v>0</v>
      </c>
      <c r="D152" s="81">
        <v>891</v>
      </c>
      <c r="E152" s="81">
        <v>10.34</v>
      </c>
      <c r="F152" s="81">
        <v>10.9</v>
      </c>
      <c r="G152" s="81">
        <v>10.8</v>
      </c>
      <c r="H152" s="67">
        <f t="shared" si="37"/>
        <v>2</v>
      </c>
      <c r="I152" s="99">
        <f t="shared" si="38"/>
        <v>5</v>
      </c>
      <c r="J152" s="99">
        <f t="shared" si="39"/>
        <v>2010</v>
      </c>
      <c r="K152" s="2" t="str">
        <f t="shared" si="36"/>
        <v>Spring</v>
      </c>
      <c r="L152" s="2"/>
      <c r="M152" s="3">
        <f t="shared" si="40"/>
        <v>891</v>
      </c>
      <c r="N152" s="3">
        <f t="shared" si="44"/>
        <v>10.34</v>
      </c>
      <c r="O152" s="3">
        <f t="shared" si="41"/>
        <v>10.9</v>
      </c>
      <c r="P152" s="3">
        <f t="shared" si="41"/>
        <v>10.8</v>
      </c>
      <c r="Q152" s="20" t="str">
        <f t="shared" si="42"/>
        <v/>
      </c>
      <c r="R152" s="20" t="str">
        <f t="shared" si="42"/>
        <v/>
      </c>
      <c r="S152" s="20" t="str">
        <f t="shared" si="42"/>
        <v/>
      </c>
      <c r="T152" s="20" t="str">
        <f t="shared" si="45"/>
        <v/>
      </c>
      <c r="U152" s="6" t="str">
        <f t="shared" si="43"/>
        <v/>
      </c>
      <c r="V152" s="6" t="str">
        <f t="shared" si="43"/>
        <v/>
      </c>
      <c r="W152" s="6" t="str">
        <f t="shared" si="43"/>
        <v/>
      </c>
      <c r="X152" s="6" t="str">
        <f t="shared" si="46"/>
        <v/>
      </c>
    </row>
    <row r="153" spans="1:24" ht="24.75" thickBot="1" x14ac:dyDescent="0.25">
      <c r="A153" s="82">
        <v>40096</v>
      </c>
      <c r="B153" s="81" t="s">
        <v>2</v>
      </c>
      <c r="C153" s="81" t="s">
        <v>0</v>
      </c>
      <c r="D153" s="81">
        <v>1544</v>
      </c>
      <c r="E153" s="81">
        <v>4.88</v>
      </c>
      <c r="F153" s="81">
        <v>6.8</v>
      </c>
      <c r="G153" s="81">
        <v>0.67</v>
      </c>
      <c r="H153" s="67">
        <f t="shared" si="37"/>
        <v>2</v>
      </c>
      <c r="I153" s="99">
        <f t="shared" si="38"/>
        <v>10</v>
      </c>
      <c r="J153" s="99">
        <f t="shared" si="39"/>
        <v>2009</v>
      </c>
      <c r="K153" s="2" t="str">
        <f t="shared" si="36"/>
        <v>Fall</v>
      </c>
      <c r="L153" s="2"/>
      <c r="M153" s="3" t="str">
        <f t="shared" si="40"/>
        <v/>
      </c>
      <c r="N153" s="3" t="str">
        <f t="shared" si="44"/>
        <v/>
      </c>
      <c r="O153" s="3" t="str">
        <f t="shared" si="41"/>
        <v/>
      </c>
      <c r="P153" s="3" t="str">
        <f t="shared" si="41"/>
        <v/>
      </c>
      <c r="Q153" s="20" t="str">
        <f t="shared" si="42"/>
        <v/>
      </c>
      <c r="R153" s="20" t="str">
        <f t="shared" si="42"/>
        <v/>
      </c>
      <c r="S153" s="20" t="str">
        <f t="shared" si="42"/>
        <v/>
      </c>
      <c r="T153" s="20" t="str">
        <f t="shared" si="45"/>
        <v/>
      </c>
      <c r="U153" s="6">
        <f t="shared" si="43"/>
        <v>1544</v>
      </c>
      <c r="V153" s="6">
        <f t="shared" si="43"/>
        <v>4.88</v>
      </c>
      <c r="W153" s="6">
        <f t="shared" si="43"/>
        <v>6.8</v>
      </c>
      <c r="X153" s="6">
        <f t="shared" si="46"/>
        <v>0.67</v>
      </c>
    </row>
    <row r="154" spans="1:24" ht="24.75" thickBot="1" x14ac:dyDescent="0.25">
      <c r="A154" s="82">
        <v>39943</v>
      </c>
      <c r="B154" s="81" t="s">
        <v>2</v>
      </c>
      <c r="C154" s="81" t="s">
        <v>0</v>
      </c>
      <c r="D154" s="81">
        <v>1188</v>
      </c>
      <c r="E154" s="81">
        <v>10.67</v>
      </c>
      <c r="F154" s="81">
        <v>10.3</v>
      </c>
      <c r="G154" s="81">
        <v>2.23</v>
      </c>
      <c r="H154" s="67">
        <f t="shared" si="37"/>
        <v>2</v>
      </c>
      <c r="I154" s="99">
        <f t="shared" si="38"/>
        <v>5</v>
      </c>
      <c r="J154" s="99">
        <f t="shared" si="39"/>
        <v>2009</v>
      </c>
      <c r="K154" s="2" t="str">
        <f t="shared" si="36"/>
        <v>Spring</v>
      </c>
      <c r="L154" s="2"/>
      <c r="M154" s="3">
        <f t="shared" si="40"/>
        <v>1188</v>
      </c>
      <c r="N154" s="3">
        <f t="shared" si="44"/>
        <v>10.67</v>
      </c>
      <c r="O154" s="3">
        <f t="shared" si="41"/>
        <v>10.3</v>
      </c>
      <c r="P154" s="3">
        <f t="shared" si="41"/>
        <v>2.23</v>
      </c>
      <c r="Q154" s="20" t="str">
        <f t="shared" si="42"/>
        <v/>
      </c>
      <c r="R154" s="20" t="str">
        <f t="shared" si="42"/>
        <v/>
      </c>
      <c r="S154" s="20" t="str">
        <f t="shared" si="42"/>
        <v/>
      </c>
      <c r="T154" s="20" t="str">
        <f t="shared" si="45"/>
        <v/>
      </c>
      <c r="U154" s="6" t="str">
        <f t="shared" si="43"/>
        <v/>
      </c>
      <c r="V154" s="6" t="str">
        <f t="shared" si="43"/>
        <v/>
      </c>
      <c r="W154" s="6" t="str">
        <f t="shared" si="43"/>
        <v/>
      </c>
      <c r="X154" s="6" t="str">
        <f t="shared" si="46"/>
        <v/>
      </c>
    </row>
    <row r="155" spans="1:24" ht="24.75" thickBot="1" x14ac:dyDescent="0.25">
      <c r="A155" s="82">
        <v>39732</v>
      </c>
      <c r="B155" s="81" t="s">
        <v>2</v>
      </c>
      <c r="C155" s="81" t="s">
        <v>0</v>
      </c>
      <c r="D155" s="81">
        <v>1552</v>
      </c>
      <c r="E155" s="81">
        <v>2.46</v>
      </c>
      <c r="F155" s="81">
        <v>9.9</v>
      </c>
      <c r="G155" s="81" t="s">
        <v>78</v>
      </c>
      <c r="H155" s="67">
        <f t="shared" si="37"/>
        <v>2</v>
      </c>
      <c r="I155" s="99">
        <f t="shared" si="38"/>
        <v>10</v>
      </c>
      <c r="J155" s="99">
        <f t="shared" si="39"/>
        <v>2008</v>
      </c>
      <c r="K155" s="2" t="str">
        <f t="shared" si="36"/>
        <v>Fall</v>
      </c>
      <c r="L155" s="2"/>
      <c r="M155" s="3" t="str">
        <f t="shared" si="40"/>
        <v/>
      </c>
      <c r="N155" s="3" t="str">
        <f t="shared" si="44"/>
        <v/>
      </c>
      <c r="O155" s="3" t="str">
        <f t="shared" si="41"/>
        <v/>
      </c>
      <c r="P155" s="3" t="str">
        <f t="shared" si="41"/>
        <v/>
      </c>
      <c r="Q155" s="20" t="str">
        <f t="shared" si="42"/>
        <v/>
      </c>
      <c r="R155" s="20" t="str">
        <f t="shared" si="42"/>
        <v/>
      </c>
      <c r="S155" s="20" t="str">
        <f t="shared" si="42"/>
        <v/>
      </c>
      <c r="T155" s="20" t="str">
        <f t="shared" si="45"/>
        <v/>
      </c>
      <c r="U155" s="6">
        <f t="shared" si="43"/>
        <v>1552</v>
      </c>
      <c r="V155" s="6">
        <f t="shared" si="43"/>
        <v>2.46</v>
      </c>
      <c r="W155" s="6">
        <f t="shared" si="43"/>
        <v>9.9</v>
      </c>
      <c r="X155" s="6" t="str">
        <f t="shared" si="46"/>
        <v>n/s</v>
      </c>
    </row>
    <row r="156" spans="1:24" ht="24.75" thickBot="1" x14ac:dyDescent="0.25">
      <c r="A156" s="82">
        <v>39657</v>
      </c>
      <c r="B156" s="81" t="s">
        <v>2</v>
      </c>
      <c r="C156" s="81" t="s">
        <v>0</v>
      </c>
      <c r="D156" s="81">
        <v>1585</v>
      </c>
      <c r="E156" s="81">
        <v>5.21</v>
      </c>
      <c r="F156" s="81">
        <v>19.100000000000001</v>
      </c>
      <c r="G156" s="81">
        <v>0</v>
      </c>
      <c r="H156" s="67">
        <f t="shared" si="37"/>
        <v>2</v>
      </c>
      <c r="I156" s="99">
        <f t="shared" si="38"/>
        <v>7</v>
      </c>
      <c r="J156" s="99">
        <f t="shared" si="39"/>
        <v>2008</v>
      </c>
      <c r="K156" s="2" t="str">
        <f t="shared" si="36"/>
        <v>Summer</v>
      </c>
      <c r="L156" s="2"/>
      <c r="M156" s="3" t="str">
        <f t="shared" si="40"/>
        <v/>
      </c>
      <c r="N156" s="3" t="str">
        <f t="shared" si="44"/>
        <v/>
      </c>
      <c r="O156" s="3" t="str">
        <f t="shared" si="41"/>
        <v/>
      </c>
      <c r="P156" s="3" t="str">
        <f t="shared" si="41"/>
        <v/>
      </c>
      <c r="Q156" s="20">
        <f t="shared" si="42"/>
        <v>1585</v>
      </c>
      <c r="R156" s="20">
        <f t="shared" si="42"/>
        <v>5.21</v>
      </c>
      <c r="S156" s="20">
        <f t="shared" si="42"/>
        <v>19.100000000000001</v>
      </c>
      <c r="T156" s="20">
        <f t="shared" si="45"/>
        <v>0</v>
      </c>
      <c r="U156" s="6" t="str">
        <f t="shared" si="43"/>
        <v/>
      </c>
      <c r="V156" s="6" t="str">
        <f t="shared" si="43"/>
        <v/>
      </c>
      <c r="W156" s="6" t="str">
        <f t="shared" si="43"/>
        <v/>
      </c>
      <c r="X156" s="6" t="str">
        <f t="shared" si="46"/>
        <v/>
      </c>
    </row>
    <row r="157" spans="1:24" ht="24.75" thickBot="1" x14ac:dyDescent="0.25">
      <c r="A157" s="82">
        <v>39578</v>
      </c>
      <c r="B157" s="81" t="s">
        <v>2</v>
      </c>
      <c r="C157" s="81" t="s">
        <v>0</v>
      </c>
      <c r="D157" s="81">
        <v>1289</v>
      </c>
      <c r="E157" s="81">
        <v>9.09</v>
      </c>
      <c r="F157" s="81">
        <v>9.8000000000000007</v>
      </c>
      <c r="G157" s="81">
        <v>1.08</v>
      </c>
      <c r="H157" s="67">
        <f t="shared" si="37"/>
        <v>2</v>
      </c>
      <c r="I157" s="99">
        <f t="shared" si="38"/>
        <v>5</v>
      </c>
      <c r="J157" s="99">
        <f t="shared" si="39"/>
        <v>2008</v>
      </c>
      <c r="K157" s="2" t="str">
        <f t="shared" si="36"/>
        <v>Spring</v>
      </c>
      <c r="L157" s="2"/>
      <c r="M157" s="3">
        <f t="shared" si="40"/>
        <v>1289</v>
      </c>
      <c r="N157" s="3">
        <f t="shared" si="44"/>
        <v>9.09</v>
      </c>
      <c r="O157" s="3">
        <f t="shared" si="41"/>
        <v>9.8000000000000007</v>
      </c>
      <c r="P157" s="3">
        <f t="shared" si="41"/>
        <v>1.08</v>
      </c>
      <c r="Q157" s="20" t="str">
        <f t="shared" si="42"/>
        <v/>
      </c>
      <c r="R157" s="20" t="str">
        <f t="shared" si="42"/>
        <v/>
      </c>
      <c r="S157" s="20" t="str">
        <f t="shared" si="42"/>
        <v/>
      </c>
      <c r="T157" s="20" t="str">
        <f t="shared" si="45"/>
        <v/>
      </c>
      <c r="U157" s="6" t="str">
        <f t="shared" si="43"/>
        <v/>
      </c>
      <c r="V157" s="6" t="str">
        <f t="shared" si="43"/>
        <v/>
      </c>
      <c r="W157" s="6" t="str">
        <f t="shared" si="43"/>
        <v/>
      </c>
      <c r="X157" s="6" t="str">
        <f t="shared" si="46"/>
        <v/>
      </c>
    </row>
    <row r="158" spans="1:24" ht="24.75" thickBot="1" x14ac:dyDescent="0.25">
      <c r="A158" s="82">
        <v>39348</v>
      </c>
      <c r="B158" s="81" t="s">
        <v>2</v>
      </c>
      <c r="C158" s="81" t="s">
        <v>0</v>
      </c>
      <c r="D158" s="81">
        <v>1774</v>
      </c>
      <c r="E158" s="81">
        <v>1.54</v>
      </c>
      <c r="F158" s="81">
        <v>13.8</v>
      </c>
      <c r="G158" s="81">
        <v>4.12</v>
      </c>
      <c r="H158" s="67">
        <f t="shared" si="37"/>
        <v>2</v>
      </c>
      <c r="I158" s="99">
        <f t="shared" si="38"/>
        <v>9</v>
      </c>
      <c r="J158" s="99">
        <f t="shared" si="39"/>
        <v>2007</v>
      </c>
      <c r="K158" s="2" t="str">
        <f t="shared" si="36"/>
        <v>Fall</v>
      </c>
      <c r="L158" s="2"/>
      <c r="M158" s="3" t="str">
        <f t="shared" si="40"/>
        <v/>
      </c>
      <c r="N158" s="3" t="str">
        <f t="shared" si="44"/>
        <v/>
      </c>
      <c r="O158" s="3" t="str">
        <f t="shared" si="41"/>
        <v/>
      </c>
      <c r="P158" s="3" t="str">
        <f t="shared" si="41"/>
        <v/>
      </c>
      <c r="Q158" s="20" t="str">
        <f t="shared" si="42"/>
        <v/>
      </c>
      <c r="R158" s="20" t="str">
        <f t="shared" si="42"/>
        <v/>
      </c>
      <c r="S158" s="20" t="str">
        <f t="shared" si="42"/>
        <v/>
      </c>
      <c r="T158" s="20" t="str">
        <f t="shared" si="45"/>
        <v/>
      </c>
      <c r="U158" s="6">
        <f t="shared" si="43"/>
        <v>1774</v>
      </c>
      <c r="V158" s="6">
        <f t="shared" si="43"/>
        <v>1.54</v>
      </c>
      <c r="W158" s="6">
        <f t="shared" si="43"/>
        <v>13.8</v>
      </c>
      <c r="X158" s="6">
        <f t="shared" si="46"/>
        <v>4.12</v>
      </c>
    </row>
    <row r="159" spans="1:24" ht="24.75" thickBot="1" x14ac:dyDescent="0.25">
      <c r="A159" s="82">
        <v>39292</v>
      </c>
      <c r="B159" s="81" t="s">
        <v>2</v>
      </c>
      <c r="C159" s="81" t="s">
        <v>0</v>
      </c>
      <c r="D159" s="81">
        <v>1660</v>
      </c>
      <c r="E159" s="81">
        <v>0.73</v>
      </c>
      <c r="F159" s="81">
        <v>19.7</v>
      </c>
      <c r="G159" s="81">
        <v>0</v>
      </c>
      <c r="H159" s="67">
        <f t="shared" si="37"/>
        <v>2</v>
      </c>
      <c r="I159" s="99">
        <f t="shared" si="38"/>
        <v>7</v>
      </c>
      <c r="J159" s="99">
        <f t="shared" si="39"/>
        <v>2007</v>
      </c>
      <c r="K159" s="2" t="str">
        <f t="shared" si="36"/>
        <v>Summer</v>
      </c>
      <c r="L159" s="2"/>
      <c r="M159" s="3" t="str">
        <f t="shared" si="40"/>
        <v/>
      </c>
      <c r="N159" s="3" t="str">
        <f t="shared" si="44"/>
        <v/>
      </c>
      <c r="O159" s="3" t="str">
        <f t="shared" si="41"/>
        <v/>
      </c>
      <c r="P159" s="3" t="str">
        <f t="shared" si="41"/>
        <v/>
      </c>
      <c r="Q159" s="20">
        <f t="shared" si="42"/>
        <v>1660</v>
      </c>
      <c r="R159" s="20">
        <f t="shared" si="42"/>
        <v>0.73</v>
      </c>
      <c r="S159" s="20">
        <f t="shared" si="42"/>
        <v>19.7</v>
      </c>
      <c r="T159" s="20">
        <f t="shared" si="45"/>
        <v>0</v>
      </c>
      <c r="U159" s="6" t="str">
        <f t="shared" si="43"/>
        <v/>
      </c>
      <c r="V159" s="6" t="str">
        <f t="shared" si="43"/>
        <v/>
      </c>
      <c r="W159" s="6" t="str">
        <f t="shared" si="43"/>
        <v/>
      </c>
      <c r="X159" s="6" t="str">
        <f t="shared" si="46"/>
        <v/>
      </c>
    </row>
    <row r="160" spans="1:24" ht="24.75" thickBot="1" x14ac:dyDescent="0.25">
      <c r="A160" s="82">
        <v>39208</v>
      </c>
      <c r="B160" s="81" t="s">
        <v>2</v>
      </c>
      <c r="C160" s="81" t="s">
        <v>0</v>
      </c>
      <c r="D160" s="81">
        <v>1159</v>
      </c>
      <c r="E160" s="81">
        <v>11.31</v>
      </c>
      <c r="F160" s="81">
        <v>12.7</v>
      </c>
      <c r="G160" s="81">
        <v>1.9</v>
      </c>
      <c r="H160" s="67">
        <f t="shared" si="37"/>
        <v>2</v>
      </c>
      <c r="I160" s="99">
        <f t="shared" si="38"/>
        <v>5</v>
      </c>
      <c r="J160" s="99">
        <f t="shared" si="39"/>
        <v>2007</v>
      </c>
      <c r="K160" s="2" t="str">
        <f t="shared" si="36"/>
        <v>Spring</v>
      </c>
      <c r="L160" s="2"/>
      <c r="M160" s="3">
        <f t="shared" si="40"/>
        <v>1159</v>
      </c>
      <c r="N160" s="3">
        <f t="shared" si="44"/>
        <v>11.31</v>
      </c>
      <c r="O160" s="3">
        <f t="shared" si="41"/>
        <v>12.7</v>
      </c>
      <c r="P160" s="3">
        <f t="shared" si="41"/>
        <v>1.9</v>
      </c>
      <c r="Q160" s="20" t="str">
        <f t="shared" si="42"/>
        <v/>
      </c>
      <c r="R160" s="20" t="str">
        <f t="shared" si="42"/>
        <v/>
      </c>
      <c r="S160" s="20" t="str">
        <f t="shared" si="42"/>
        <v/>
      </c>
      <c r="T160" s="20" t="str">
        <f t="shared" si="45"/>
        <v/>
      </c>
      <c r="U160" s="6" t="str">
        <f t="shared" si="43"/>
        <v/>
      </c>
      <c r="V160" s="6" t="str">
        <f t="shared" si="43"/>
        <v/>
      </c>
      <c r="W160" s="6" t="str">
        <f t="shared" si="43"/>
        <v/>
      </c>
      <c r="X160" s="6" t="str">
        <f t="shared" si="46"/>
        <v/>
      </c>
    </row>
    <row r="161" spans="1:24" ht="24.75" thickBot="1" x14ac:dyDescent="0.25">
      <c r="A161" s="82">
        <v>38984</v>
      </c>
      <c r="B161" s="81" t="s">
        <v>2</v>
      </c>
      <c r="C161" s="81" t="s">
        <v>0</v>
      </c>
      <c r="D161" s="81">
        <v>1646</v>
      </c>
      <c r="E161" s="81">
        <v>2.94</v>
      </c>
      <c r="F161" s="81">
        <v>12.5</v>
      </c>
      <c r="G161" s="81">
        <v>0.92</v>
      </c>
      <c r="H161" s="67">
        <f t="shared" si="37"/>
        <v>2</v>
      </c>
      <c r="I161" s="99">
        <f t="shared" si="38"/>
        <v>9</v>
      </c>
      <c r="J161" s="99">
        <f t="shared" si="39"/>
        <v>2006</v>
      </c>
      <c r="K161" s="2" t="str">
        <f t="shared" si="36"/>
        <v>Fall</v>
      </c>
      <c r="L161" s="2"/>
      <c r="M161" s="3" t="str">
        <f t="shared" si="40"/>
        <v/>
      </c>
      <c r="N161" s="3" t="str">
        <f t="shared" si="44"/>
        <v/>
      </c>
      <c r="O161" s="3" t="str">
        <f t="shared" si="41"/>
        <v/>
      </c>
      <c r="P161" s="3" t="str">
        <f t="shared" si="41"/>
        <v/>
      </c>
      <c r="Q161" s="20" t="str">
        <f t="shared" si="42"/>
        <v/>
      </c>
      <c r="R161" s="20" t="str">
        <f t="shared" si="42"/>
        <v/>
      </c>
      <c r="S161" s="20" t="str">
        <f t="shared" si="42"/>
        <v/>
      </c>
      <c r="T161" s="20" t="str">
        <f t="shared" si="45"/>
        <v/>
      </c>
      <c r="U161" s="6">
        <f t="shared" si="43"/>
        <v>1646</v>
      </c>
      <c r="V161" s="6">
        <f t="shared" si="43"/>
        <v>2.94</v>
      </c>
      <c r="W161" s="6">
        <f t="shared" si="43"/>
        <v>12.5</v>
      </c>
      <c r="X161" s="6">
        <f t="shared" si="46"/>
        <v>0.92</v>
      </c>
    </row>
    <row r="162" spans="1:24" ht="24.75" thickBot="1" x14ac:dyDescent="0.25">
      <c r="A162" s="82">
        <v>38933</v>
      </c>
      <c r="B162" s="81" t="s">
        <v>2</v>
      </c>
      <c r="C162" s="81" t="s">
        <v>0</v>
      </c>
      <c r="D162" s="81">
        <v>1339</v>
      </c>
      <c r="E162" s="81">
        <v>0.69</v>
      </c>
      <c r="F162" s="81">
        <v>20</v>
      </c>
      <c r="G162" s="81">
        <v>0.25</v>
      </c>
      <c r="H162" s="67">
        <f t="shared" si="37"/>
        <v>2</v>
      </c>
      <c r="I162" s="99">
        <f t="shared" si="38"/>
        <v>8</v>
      </c>
      <c r="J162" s="99">
        <f t="shared" si="39"/>
        <v>2006</v>
      </c>
      <c r="K162" s="2" t="str">
        <f t="shared" si="36"/>
        <v>Summer</v>
      </c>
      <c r="L162" s="2"/>
      <c r="M162" s="3" t="str">
        <f t="shared" si="40"/>
        <v/>
      </c>
      <c r="N162" s="3" t="str">
        <f t="shared" si="44"/>
        <v/>
      </c>
      <c r="O162" s="3" t="str">
        <f t="shared" si="41"/>
        <v/>
      </c>
      <c r="P162" s="3" t="str">
        <f t="shared" si="41"/>
        <v/>
      </c>
      <c r="Q162" s="20">
        <f t="shared" si="42"/>
        <v>1339</v>
      </c>
      <c r="R162" s="20">
        <f t="shared" si="42"/>
        <v>0.69</v>
      </c>
      <c r="S162" s="20">
        <f t="shared" si="42"/>
        <v>20</v>
      </c>
      <c r="T162" s="20">
        <f t="shared" si="45"/>
        <v>0.25</v>
      </c>
      <c r="U162" s="6" t="str">
        <f t="shared" si="43"/>
        <v/>
      </c>
      <c r="V162" s="6" t="str">
        <f t="shared" si="43"/>
        <v/>
      </c>
      <c r="W162" s="6" t="str">
        <f t="shared" si="43"/>
        <v/>
      </c>
      <c r="X162" s="6" t="str">
        <f t="shared" si="46"/>
        <v/>
      </c>
    </row>
    <row r="163" spans="1:24" ht="12.75" thickBot="1" x14ac:dyDescent="0.25">
      <c r="A163" s="82">
        <v>42206</v>
      </c>
      <c r="B163" s="81" t="s">
        <v>13</v>
      </c>
      <c r="C163" s="81" t="s">
        <v>14</v>
      </c>
      <c r="D163" s="81">
        <v>885</v>
      </c>
      <c r="E163" s="81">
        <v>2.92</v>
      </c>
      <c r="F163" s="81">
        <v>19.399999999999999</v>
      </c>
      <c r="G163" s="81">
        <v>0.48</v>
      </c>
      <c r="H163" s="67">
        <f t="shared" si="37"/>
        <v>1</v>
      </c>
      <c r="I163" s="99">
        <f t="shared" si="38"/>
        <v>7</v>
      </c>
      <c r="J163" s="99">
        <f t="shared" si="39"/>
        <v>2015</v>
      </c>
      <c r="K163" s="2" t="str">
        <f t="shared" si="36"/>
        <v>Summer</v>
      </c>
      <c r="L163" s="2"/>
      <c r="M163" s="3" t="str">
        <f t="shared" si="40"/>
        <v/>
      </c>
      <c r="N163" s="3" t="str">
        <f t="shared" si="44"/>
        <v/>
      </c>
      <c r="O163" s="3" t="str">
        <f t="shared" si="41"/>
        <v/>
      </c>
      <c r="P163" s="3" t="str">
        <f t="shared" si="41"/>
        <v/>
      </c>
      <c r="Q163" s="20">
        <f t="shared" si="42"/>
        <v>885</v>
      </c>
      <c r="R163" s="20">
        <f t="shared" si="42"/>
        <v>2.92</v>
      </c>
      <c r="S163" s="20">
        <f t="shared" si="42"/>
        <v>19.399999999999999</v>
      </c>
      <c r="T163" s="20">
        <f t="shared" si="45"/>
        <v>0.48</v>
      </c>
      <c r="U163" s="6" t="str">
        <f t="shared" si="43"/>
        <v/>
      </c>
      <c r="V163" s="6" t="str">
        <f t="shared" si="43"/>
        <v/>
      </c>
      <c r="W163" s="6" t="str">
        <f t="shared" si="43"/>
        <v/>
      </c>
      <c r="X163" s="6" t="str">
        <f t="shared" si="46"/>
        <v/>
      </c>
    </row>
    <row r="164" spans="1:24" ht="12.75" thickBot="1" x14ac:dyDescent="0.25">
      <c r="A164" s="82">
        <v>41912</v>
      </c>
      <c r="B164" s="81" t="s">
        <v>13</v>
      </c>
      <c r="C164" s="81" t="s">
        <v>14</v>
      </c>
      <c r="D164" s="81">
        <v>782</v>
      </c>
      <c r="E164" s="81" t="s">
        <v>77</v>
      </c>
      <c r="F164" s="81">
        <v>11.3</v>
      </c>
      <c r="G164" s="81">
        <v>4.3</v>
      </c>
      <c r="H164" s="67">
        <f t="shared" si="37"/>
        <v>1</v>
      </c>
      <c r="I164" s="99">
        <f t="shared" si="38"/>
        <v>9</v>
      </c>
      <c r="J164" s="99">
        <f t="shared" si="39"/>
        <v>2014</v>
      </c>
      <c r="K164" s="2" t="str">
        <f t="shared" si="36"/>
        <v>Fall</v>
      </c>
      <c r="L164" s="2"/>
      <c r="M164" s="3" t="str">
        <f t="shared" si="40"/>
        <v/>
      </c>
      <c r="N164" s="3" t="str">
        <f t="shared" si="44"/>
        <v/>
      </c>
      <c r="O164" s="3" t="str">
        <f t="shared" si="41"/>
        <v/>
      </c>
      <c r="P164" s="3" t="str">
        <f t="shared" si="41"/>
        <v/>
      </c>
      <c r="Q164" s="20" t="str">
        <f t="shared" si="42"/>
        <v/>
      </c>
      <c r="R164" s="20" t="str">
        <f t="shared" si="42"/>
        <v/>
      </c>
      <c r="S164" s="20" t="str">
        <f t="shared" si="42"/>
        <v/>
      </c>
      <c r="T164" s="20" t="str">
        <f t="shared" si="45"/>
        <v/>
      </c>
      <c r="U164" s="6">
        <f t="shared" si="43"/>
        <v>782</v>
      </c>
      <c r="V164" s="6" t="str">
        <f t="shared" si="43"/>
        <v>AD</v>
      </c>
      <c r="W164" s="6">
        <f t="shared" si="43"/>
        <v>11.3</v>
      </c>
      <c r="X164" s="6">
        <f t="shared" si="46"/>
        <v>4.3</v>
      </c>
    </row>
    <row r="165" spans="1:24" ht="12.75" thickBot="1" x14ac:dyDescent="0.25">
      <c r="A165" s="82">
        <v>41837</v>
      </c>
      <c r="B165" s="81" t="s">
        <v>13</v>
      </c>
      <c r="C165" s="81" t="s">
        <v>14</v>
      </c>
      <c r="D165" s="81">
        <v>850</v>
      </c>
      <c r="E165" s="81">
        <v>9.44</v>
      </c>
      <c r="F165" s="81">
        <v>15</v>
      </c>
      <c r="G165" s="81">
        <v>1.19</v>
      </c>
      <c r="H165" s="67">
        <f t="shared" si="37"/>
        <v>1</v>
      </c>
      <c r="I165" s="99">
        <f t="shared" si="38"/>
        <v>7</v>
      </c>
      <c r="J165" s="99">
        <f t="shared" si="39"/>
        <v>2014</v>
      </c>
      <c r="K165" s="2" t="str">
        <f t="shared" si="36"/>
        <v>Summer</v>
      </c>
      <c r="L165" s="2"/>
      <c r="M165" s="3" t="str">
        <f t="shared" si="40"/>
        <v/>
      </c>
      <c r="N165" s="3" t="str">
        <f t="shared" si="44"/>
        <v/>
      </c>
      <c r="O165" s="3" t="str">
        <f t="shared" si="41"/>
        <v/>
      </c>
      <c r="P165" s="3" t="str">
        <f t="shared" si="41"/>
        <v/>
      </c>
      <c r="Q165" s="20">
        <f t="shared" si="42"/>
        <v>850</v>
      </c>
      <c r="R165" s="20">
        <f t="shared" si="42"/>
        <v>9.44</v>
      </c>
      <c r="S165" s="20">
        <f t="shared" si="42"/>
        <v>15</v>
      </c>
      <c r="T165" s="20">
        <f t="shared" si="45"/>
        <v>1.19</v>
      </c>
      <c r="U165" s="6" t="str">
        <f t="shared" si="43"/>
        <v/>
      </c>
      <c r="V165" s="6" t="str">
        <f t="shared" si="43"/>
        <v/>
      </c>
      <c r="W165" s="6" t="str">
        <f t="shared" si="43"/>
        <v/>
      </c>
      <c r="X165" s="6" t="str">
        <f t="shared" si="46"/>
        <v/>
      </c>
    </row>
    <row r="166" spans="1:24" ht="12.75" thickBot="1" x14ac:dyDescent="0.25">
      <c r="A166" s="82">
        <v>41766</v>
      </c>
      <c r="B166" s="81" t="s">
        <v>13</v>
      </c>
      <c r="C166" s="81" t="s">
        <v>14</v>
      </c>
      <c r="D166" s="81">
        <v>747</v>
      </c>
      <c r="E166" s="81" t="s">
        <v>77</v>
      </c>
      <c r="F166" s="81">
        <v>9.8000000000000007</v>
      </c>
      <c r="G166" s="81">
        <v>42.5</v>
      </c>
      <c r="H166" s="67">
        <f t="shared" si="37"/>
        <v>1</v>
      </c>
      <c r="I166" s="99">
        <f t="shared" si="38"/>
        <v>5</v>
      </c>
      <c r="J166" s="99">
        <f t="shared" si="39"/>
        <v>2014</v>
      </c>
      <c r="K166" s="2" t="str">
        <f t="shared" si="36"/>
        <v>Spring</v>
      </c>
      <c r="L166" s="2"/>
      <c r="M166" s="3">
        <f t="shared" si="40"/>
        <v>747</v>
      </c>
      <c r="N166" s="3" t="str">
        <f t="shared" si="44"/>
        <v>AD</v>
      </c>
      <c r="O166" s="3">
        <f t="shared" si="41"/>
        <v>9.8000000000000007</v>
      </c>
      <c r="P166" s="3">
        <f t="shared" si="41"/>
        <v>42.5</v>
      </c>
      <c r="Q166" s="20" t="str">
        <f t="shared" si="42"/>
        <v/>
      </c>
      <c r="R166" s="20" t="str">
        <f t="shared" si="42"/>
        <v/>
      </c>
      <c r="S166" s="20" t="str">
        <f t="shared" si="42"/>
        <v/>
      </c>
      <c r="T166" s="20" t="str">
        <f t="shared" si="45"/>
        <v/>
      </c>
      <c r="U166" s="6" t="str">
        <f t="shared" si="43"/>
        <v/>
      </c>
      <c r="V166" s="6" t="str">
        <f t="shared" si="43"/>
        <v/>
      </c>
      <c r="W166" s="6" t="str">
        <f t="shared" si="43"/>
        <v/>
      </c>
      <c r="X166" s="6" t="str">
        <f t="shared" si="46"/>
        <v/>
      </c>
    </row>
    <row r="167" spans="1:24" ht="12.75" thickBot="1" x14ac:dyDescent="0.25">
      <c r="A167" s="82">
        <v>41542</v>
      </c>
      <c r="B167" s="81" t="s">
        <v>13</v>
      </c>
      <c r="C167" s="81" t="s">
        <v>14</v>
      </c>
      <c r="D167" s="81">
        <v>963</v>
      </c>
      <c r="E167" s="81">
        <v>13.9</v>
      </c>
      <c r="F167" s="81">
        <v>13.2</v>
      </c>
      <c r="G167" s="81">
        <v>0.94</v>
      </c>
      <c r="H167" s="67">
        <f t="shared" si="37"/>
        <v>1</v>
      </c>
      <c r="I167" s="99">
        <f t="shared" si="38"/>
        <v>9</v>
      </c>
      <c r="J167" s="99">
        <f t="shared" si="39"/>
        <v>2013</v>
      </c>
      <c r="K167" s="2" t="str">
        <f t="shared" si="36"/>
        <v>Fall</v>
      </c>
      <c r="L167" s="2"/>
      <c r="M167" s="3" t="str">
        <f t="shared" si="40"/>
        <v/>
      </c>
      <c r="N167" s="3" t="str">
        <f t="shared" si="44"/>
        <v/>
      </c>
      <c r="O167" s="3" t="str">
        <f t="shared" si="41"/>
        <v/>
      </c>
      <c r="P167" s="3" t="str">
        <f t="shared" si="41"/>
        <v/>
      </c>
      <c r="Q167" s="20" t="str">
        <f t="shared" si="42"/>
        <v/>
      </c>
      <c r="R167" s="20" t="str">
        <f t="shared" si="42"/>
        <v/>
      </c>
      <c r="S167" s="20" t="str">
        <f t="shared" si="42"/>
        <v/>
      </c>
      <c r="T167" s="20" t="str">
        <f t="shared" si="45"/>
        <v/>
      </c>
      <c r="U167" s="6">
        <f t="shared" si="43"/>
        <v>963</v>
      </c>
      <c r="V167" s="6">
        <f t="shared" si="43"/>
        <v>13.9</v>
      </c>
      <c r="W167" s="6">
        <f t="shared" si="43"/>
        <v>13.2</v>
      </c>
      <c r="X167" s="6">
        <f t="shared" si="46"/>
        <v>0.94</v>
      </c>
    </row>
    <row r="168" spans="1:24" ht="12.75" thickBot="1" x14ac:dyDescent="0.25">
      <c r="A168" s="82">
        <v>41479</v>
      </c>
      <c r="B168" s="81" t="s">
        <v>13</v>
      </c>
      <c r="C168" s="81" t="s">
        <v>14</v>
      </c>
      <c r="D168" s="81" t="s">
        <v>3</v>
      </c>
      <c r="E168" s="81" t="s">
        <v>3</v>
      </c>
      <c r="F168" s="81" t="s">
        <v>3</v>
      </c>
      <c r="G168" s="81" t="s">
        <v>3</v>
      </c>
      <c r="H168" s="67">
        <f t="shared" si="37"/>
        <v>1</v>
      </c>
      <c r="I168" s="99">
        <f t="shared" si="38"/>
        <v>7</v>
      </c>
      <c r="J168" s="99">
        <f t="shared" si="39"/>
        <v>2013</v>
      </c>
      <c r="K168" s="2" t="str">
        <f t="shared" si="36"/>
        <v>Summer</v>
      </c>
      <c r="L168" s="2"/>
      <c r="M168" s="3" t="str">
        <f t="shared" si="40"/>
        <v/>
      </c>
      <c r="N168" s="3" t="str">
        <f t="shared" si="44"/>
        <v/>
      </c>
      <c r="O168" s="3" t="str">
        <f t="shared" si="41"/>
        <v/>
      </c>
      <c r="P168" s="3" t="str">
        <f t="shared" si="41"/>
        <v/>
      </c>
      <c r="Q168" s="20" t="str">
        <f t="shared" si="42"/>
        <v>ns</v>
      </c>
      <c r="R168" s="20" t="str">
        <f t="shared" si="42"/>
        <v>ns</v>
      </c>
      <c r="S168" s="20" t="str">
        <f t="shared" si="42"/>
        <v>ns</v>
      </c>
      <c r="T168" s="20" t="str">
        <f t="shared" si="45"/>
        <v>ns</v>
      </c>
      <c r="U168" s="6" t="str">
        <f t="shared" si="43"/>
        <v/>
      </c>
      <c r="V168" s="6" t="str">
        <f t="shared" si="43"/>
        <v/>
      </c>
      <c r="W168" s="6" t="str">
        <f t="shared" si="43"/>
        <v/>
      </c>
      <c r="X168" s="6" t="str">
        <f t="shared" si="46"/>
        <v/>
      </c>
    </row>
    <row r="169" spans="1:24" ht="12.75" thickBot="1" x14ac:dyDescent="0.25">
      <c r="A169" s="82">
        <v>41479</v>
      </c>
      <c r="B169" s="81" t="s">
        <v>13</v>
      </c>
      <c r="C169" s="81" t="s">
        <v>14</v>
      </c>
      <c r="D169" s="81">
        <v>957</v>
      </c>
      <c r="E169" s="81">
        <v>12.6</v>
      </c>
      <c r="F169" s="81">
        <v>15.6</v>
      </c>
      <c r="G169" s="81">
        <v>0.57999999999999996</v>
      </c>
      <c r="H169" s="67">
        <f t="shared" si="37"/>
        <v>1</v>
      </c>
      <c r="I169" s="99">
        <f t="shared" si="38"/>
        <v>7</v>
      </c>
      <c r="J169" s="99">
        <f t="shared" si="39"/>
        <v>2013</v>
      </c>
      <c r="K169" s="2" t="str">
        <f t="shared" si="36"/>
        <v>Summer</v>
      </c>
      <c r="L169" s="2"/>
      <c r="M169" s="3" t="str">
        <f t="shared" si="40"/>
        <v/>
      </c>
      <c r="N169" s="3" t="str">
        <f t="shared" si="44"/>
        <v/>
      </c>
      <c r="O169" s="3" t="str">
        <f t="shared" si="41"/>
        <v/>
      </c>
      <c r="P169" s="3" t="str">
        <f t="shared" si="41"/>
        <v/>
      </c>
      <c r="Q169" s="20">
        <f t="shared" si="42"/>
        <v>957</v>
      </c>
      <c r="R169" s="20">
        <f t="shared" si="42"/>
        <v>12.6</v>
      </c>
      <c r="S169" s="20">
        <f t="shared" si="42"/>
        <v>15.6</v>
      </c>
      <c r="T169" s="20">
        <f t="shared" si="45"/>
        <v>0.57999999999999996</v>
      </c>
      <c r="U169" s="6" t="str">
        <f t="shared" si="43"/>
        <v/>
      </c>
      <c r="V169" s="6" t="str">
        <f t="shared" si="43"/>
        <v/>
      </c>
      <c r="W169" s="6" t="str">
        <f t="shared" si="43"/>
        <v/>
      </c>
      <c r="X169" s="6" t="str">
        <f t="shared" si="46"/>
        <v/>
      </c>
    </row>
    <row r="170" spans="1:24" ht="12.75" thickBot="1" x14ac:dyDescent="0.25">
      <c r="A170" s="82">
        <v>41402</v>
      </c>
      <c r="B170" s="81" t="s">
        <v>13</v>
      </c>
      <c r="C170" s="81" t="s">
        <v>14</v>
      </c>
      <c r="D170" s="81">
        <v>790</v>
      </c>
      <c r="E170" s="81">
        <v>15.4</v>
      </c>
      <c r="F170" s="81">
        <v>18.600000000000001</v>
      </c>
      <c r="G170" s="81">
        <v>6.46</v>
      </c>
      <c r="H170" s="67">
        <f t="shared" si="37"/>
        <v>1</v>
      </c>
      <c r="I170" s="99">
        <f t="shared" si="38"/>
        <v>5</v>
      </c>
      <c r="J170" s="99">
        <f t="shared" si="39"/>
        <v>2013</v>
      </c>
      <c r="K170" s="2" t="str">
        <f t="shared" si="36"/>
        <v>Spring</v>
      </c>
      <c r="L170" s="2"/>
      <c r="M170" s="3">
        <f t="shared" si="40"/>
        <v>790</v>
      </c>
      <c r="N170" s="3">
        <f t="shared" si="44"/>
        <v>15.4</v>
      </c>
      <c r="O170" s="3">
        <f t="shared" si="41"/>
        <v>18.600000000000001</v>
      </c>
      <c r="P170" s="3">
        <f t="shared" si="41"/>
        <v>6.46</v>
      </c>
      <c r="Q170" s="20" t="str">
        <f t="shared" si="42"/>
        <v/>
      </c>
      <c r="R170" s="20" t="str">
        <f t="shared" si="42"/>
        <v/>
      </c>
      <c r="S170" s="20" t="str">
        <f t="shared" si="42"/>
        <v/>
      </c>
      <c r="T170" s="20" t="str">
        <f t="shared" si="45"/>
        <v/>
      </c>
      <c r="U170" s="6" t="str">
        <f t="shared" si="43"/>
        <v/>
      </c>
      <c r="V170" s="6" t="str">
        <f t="shared" si="43"/>
        <v/>
      </c>
      <c r="W170" s="6" t="str">
        <f t="shared" si="43"/>
        <v/>
      </c>
      <c r="X170" s="6" t="str">
        <f t="shared" si="46"/>
        <v/>
      </c>
    </row>
    <row r="171" spans="1:24" ht="12.75" thickBot="1" x14ac:dyDescent="0.25">
      <c r="A171" s="82">
        <v>41178</v>
      </c>
      <c r="B171" s="81" t="s">
        <v>13</v>
      </c>
      <c r="C171" s="81" t="s">
        <v>14</v>
      </c>
      <c r="D171" s="81">
        <v>996</v>
      </c>
      <c r="E171" s="81">
        <v>11.35</v>
      </c>
      <c r="F171" s="81">
        <v>11.8</v>
      </c>
      <c r="G171" s="81">
        <v>0.6</v>
      </c>
      <c r="H171" s="67">
        <f t="shared" si="37"/>
        <v>1</v>
      </c>
      <c r="I171" s="99">
        <f t="shared" si="38"/>
        <v>9</v>
      </c>
      <c r="J171" s="99">
        <f t="shared" si="39"/>
        <v>2012</v>
      </c>
      <c r="K171" s="2" t="str">
        <f t="shared" si="36"/>
        <v>Fall</v>
      </c>
      <c r="L171" s="2"/>
      <c r="M171" s="3" t="str">
        <f t="shared" si="40"/>
        <v/>
      </c>
      <c r="N171" s="3" t="str">
        <f t="shared" si="44"/>
        <v/>
      </c>
      <c r="O171" s="3" t="str">
        <f t="shared" si="41"/>
        <v/>
      </c>
      <c r="P171" s="3" t="str">
        <f t="shared" si="41"/>
        <v/>
      </c>
      <c r="Q171" s="20" t="str">
        <f t="shared" si="42"/>
        <v/>
      </c>
      <c r="R171" s="20" t="str">
        <f t="shared" si="42"/>
        <v/>
      </c>
      <c r="S171" s="20" t="str">
        <f t="shared" si="42"/>
        <v/>
      </c>
      <c r="T171" s="20" t="str">
        <f t="shared" si="45"/>
        <v/>
      </c>
      <c r="U171" s="6">
        <f t="shared" si="43"/>
        <v>996</v>
      </c>
      <c r="V171" s="6">
        <f t="shared" si="43"/>
        <v>11.35</v>
      </c>
      <c r="W171" s="6">
        <f t="shared" si="43"/>
        <v>11.8</v>
      </c>
      <c r="X171" s="6">
        <f t="shared" si="46"/>
        <v>0.6</v>
      </c>
    </row>
    <row r="172" spans="1:24" ht="12.75" thickBot="1" x14ac:dyDescent="0.25">
      <c r="A172" s="82">
        <v>41107</v>
      </c>
      <c r="B172" s="81" t="s">
        <v>13</v>
      </c>
      <c r="C172" s="81" t="s">
        <v>14</v>
      </c>
      <c r="D172" s="81" t="s">
        <v>3</v>
      </c>
      <c r="E172" s="81">
        <v>6.95</v>
      </c>
      <c r="F172" s="81">
        <v>23.6</v>
      </c>
      <c r="G172" s="81">
        <v>0.96</v>
      </c>
      <c r="H172" s="67">
        <f t="shared" si="37"/>
        <v>1</v>
      </c>
      <c r="I172" s="99">
        <f t="shared" si="38"/>
        <v>7</v>
      </c>
      <c r="J172" s="99">
        <f t="shared" si="39"/>
        <v>2012</v>
      </c>
      <c r="K172" s="2" t="str">
        <f t="shared" si="36"/>
        <v>Summer</v>
      </c>
      <c r="L172" s="2"/>
      <c r="M172" s="3" t="str">
        <f t="shared" si="40"/>
        <v/>
      </c>
      <c r="N172" s="3" t="str">
        <f t="shared" si="44"/>
        <v/>
      </c>
      <c r="O172" s="3" t="str">
        <f t="shared" si="41"/>
        <v/>
      </c>
      <c r="P172" s="3" t="str">
        <f t="shared" si="41"/>
        <v/>
      </c>
      <c r="Q172" s="20" t="str">
        <f t="shared" si="42"/>
        <v>ns</v>
      </c>
      <c r="R172" s="20">
        <f t="shared" si="42"/>
        <v>6.95</v>
      </c>
      <c r="S172" s="20">
        <f t="shared" si="42"/>
        <v>23.6</v>
      </c>
      <c r="T172" s="20">
        <f t="shared" si="45"/>
        <v>0.96</v>
      </c>
      <c r="U172" s="6" t="str">
        <f t="shared" si="43"/>
        <v/>
      </c>
      <c r="V172" s="6" t="str">
        <f t="shared" si="43"/>
        <v/>
      </c>
      <c r="W172" s="6" t="str">
        <f t="shared" si="43"/>
        <v/>
      </c>
      <c r="X172" s="6" t="str">
        <f t="shared" si="46"/>
        <v/>
      </c>
    </row>
    <row r="173" spans="1:24" ht="12.75" thickBot="1" x14ac:dyDescent="0.25">
      <c r="A173" s="82">
        <v>41031</v>
      </c>
      <c r="B173" s="81" t="s">
        <v>13</v>
      </c>
      <c r="C173" s="81" t="s">
        <v>14</v>
      </c>
      <c r="D173" s="81">
        <v>710</v>
      </c>
      <c r="E173" s="81">
        <v>10.81</v>
      </c>
      <c r="F173" s="81">
        <v>16.899999999999999</v>
      </c>
      <c r="G173" s="81">
        <v>14.35</v>
      </c>
      <c r="H173" s="67">
        <f t="shared" si="37"/>
        <v>1</v>
      </c>
      <c r="I173" s="99">
        <f t="shared" si="38"/>
        <v>5</v>
      </c>
      <c r="J173" s="99">
        <f t="shared" si="39"/>
        <v>2012</v>
      </c>
      <c r="K173" s="2" t="str">
        <f t="shared" si="36"/>
        <v>Spring</v>
      </c>
      <c r="L173" s="2"/>
      <c r="M173" s="3">
        <f t="shared" si="40"/>
        <v>710</v>
      </c>
      <c r="N173" s="3">
        <f t="shared" si="44"/>
        <v>10.81</v>
      </c>
      <c r="O173" s="3">
        <f t="shared" si="41"/>
        <v>16.899999999999999</v>
      </c>
      <c r="P173" s="3">
        <f t="shared" si="41"/>
        <v>14.35</v>
      </c>
      <c r="Q173" s="20" t="str">
        <f t="shared" si="42"/>
        <v/>
      </c>
      <c r="R173" s="20" t="str">
        <f t="shared" si="42"/>
        <v/>
      </c>
      <c r="S173" s="20" t="str">
        <f t="shared" si="42"/>
        <v/>
      </c>
      <c r="T173" s="20" t="str">
        <f t="shared" si="45"/>
        <v/>
      </c>
      <c r="U173" s="6" t="str">
        <f t="shared" si="43"/>
        <v/>
      </c>
      <c r="V173" s="6" t="str">
        <f t="shared" si="43"/>
        <v/>
      </c>
      <c r="W173" s="6" t="str">
        <f t="shared" si="43"/>
        <v/>
      </c>
      <c r="X173" s="6" t="str">
        <f t="shared" si="46"/>
        <v/>
      </c>
    </row>
    <row r="174" spans="1:24" ht="12.75" thickBot="1" x14ac:dyDescent="0.25">
      <c r="A174" s="82">
        <v>40821</v>
      </c>
      <c r="B174" s="81" t="s">
        <v>13</v>
      </c>
      <c r="C174" s="81" t="s">
        <v>14</v>
      </c>
      <c r="D174" s="81" t="s">
        <v>3</v>
      </c>
      <c r="E174" s="81">
        <v>11.53</v>
      </c>
      <c r="F174" s="81">
        <v>12.9</v>
      </c>
      <c r="G174" s="81">
        <v>2.4700000000000002</v>
      </c>
      <c r="H174" s="67">
        <f t="shared" si="37"/>
        <v>1</v>
      </c>
      <c r="I174" s="99">
        <f t="shared" si="38"/>
        <v>10</v>
      </c>
      <c r="J174" s="99">
        <f t="shared" si="39"/>
        <v>2011</v>
      </c>
      <c r="K174" s="2" t="str">
        <f t="shared" si="36"/>
        <v>Fall</v>
      </c>
      <c r="L174" s="2"/>
      <c r="M174" s="3" t="str">
        <f t="shared" si="40"/>
        <v/>
      </c>
      <c r="N174" s="3" t="str">
        <f t="shared" si="44"/>
        <v/>
      </c>
      <c r="O174" s="3" t="str">
        <f t="shared" si="41"/>
        <v/>
      </c>
      <c r="P174" s="3" t="str">
        <f t="shared" si="41"/>
        <v/>
      </c>
      <c r="Q174" s="20" t="str">
        <f t="shared" si="42"/>
        <v/>
      </c>
      <c r="R174" s="20" t="str">
        <f t="shared" si="42"/>
        <v/>
      </c>
      <c r="S174" s="20" t="str">
        <f t="shared" si="42"/>
        <v/>
      </c>
      <c r="T174" s="20" t="str">
        <f t="shared" si="45"/>
        <v/>
      </c>
      <c r="U174" s="6" t="str">
        <f t="shared" si="43"/>
        <v>ns</v>
      </c>
      <c r="V174" s="6">
        <f t="shared" si="43"/>
        <v>11.53</v>
      </c>
      <c r="W174" s="6">
        <f t="shared" si="43"/>
        <v>12.9</v>
      </c>
      <c r="X174" s="6">
        <f t="shared" si="46"/>
        <v>2.4700000000000002</v>
      </c>
    </row>
    <row r="175" spans="1:24" ht="12.75" thickBot="1" x14ac:dyDescent="0.25">
      <c r="A175" s="82">
        <v>40723</v>
      </c>
      <c r="B175" s="81" t="s">
        <v>13</v>
      </c>
      <c r="C175" s="81" t="s">
        <v>14</v>
      </c>
      <c r="D175" s="81">
        <v>608</v>
      </c>
      <c r="E175" s="81">
        <v>8.09</v>
      </c>
      <c r="F175" s="81">
        <v>19.3</v>
      </c>
      <c r="G175" s="81">
        <v>36.6</v>
      </c>
      <c r="H175" s="67">
        <f t="shared" si="37"/>
        <v>1</v>
      </c>
      <c r="I175" s="99">
        <f t="shared" si="38"/>
        <v>6</v>
      </c>
      <c r="J175" s="99">
        <f t="shared" si="39"/>
        <v>2011</v>
      </c>
      <c r="K175" s="2" t="str">
        <f t="shared" si="36"/>
        <v>Spring</v>
      </c>
      <c r="L175" s="2"/>
      <c r="M175" s="3">
        <f t="shared" si="40"/>
        <v>608</v>
      </c>
      <c r="N175" s="3">
        <f t="shared" si="44"/>
        <v>8.09</v>
      </c>
      <c r="O175" s="3">
        <f t="shared" si="41"/>
        <v>19.3</v>
      </c>
      <c r="P175" s="3">
        <f t="shared" si="41"/>
        <v>36.6</v>
      </c>
      <c r="Q175" s="20" t="str">
        <f t="shared" si="42"/>
        <v/>
      </c>
      <c r="R175" s="20" t="str">
        <f t="shared" si="42"/>
        <v/>
      </c>
      <c r="S175" s="20" t="str">
        <f t="shared" si="42"/>
        <v/>
      </c>
      <c r="T175" s="20" t="str">
        <f t="shared" si="45"/>
        <v/>
      </c>
      <c r="U175" s="6" t="str">
        <f t="shared" si="43"/>
        <v/>
      </c>
      <c r="V175" s="6" t="str">
        <f t="shared" si="43"/>
        <v/>
      </c>
      <c r="W175" s="6" t="str">
        <f t="shared" si="43"/>
        <v/>
      </c>
      <c r="X175" s="6" t="str">
        <f t="shared" si="46"/>
        <v/>
      </c>
    </row>
    <row r="176" spans="1:24" ht="12.75" thickBot="1" x14ac:dyDescent="0.25">
      <c r="A176" s="82">
        <v>40674</v>
      </c>
      <c r="B176" s="81" t="s">
        <v>13</v>
      </c>
      <c r="C176" s="81" t="s">
        <v>14</v>
      </c>
      <c r="D176" s="81">
        <v>721</v>
      </c>
      <c r="E176" s="81">
        <v>13.1</v>
      </c>
      <c r="F176" s="81">
        <v>15.5</v>
      </c>
      <c r="G176" s="81">
        <v>14.8</v>
      </c>
      <c r="H176" s="67">
        <f t="shared" si="37"/>
        <v>1</v>
      </c>
      <c r="I176" s="99">
        <f t="shared" si="38"/>
        <v>5</v>
      </c>
      <c r="J176" s="99">
        <f t="shared" si="39"/>
        <v>2011</v>
      </c>
      <c r="K176" s="2" t="str">
        <f t="shared" si="36"/>
        <v>Spring</v>
      </c>
      <c r="L176" s="2"/>
      <c r="M176" s="3">
        <f t="shared" si="40"/>
        <v>721</v>
      </c>
      <c r="N176" s="3">
        <f t="shared" si="44"/>
        <v>13.1</v>
      </c>
      <c r="O176" s="3">
        <f t="shared" si="41"/>
        <v>15.5</v>
      </c>
      <c r="P176" s="3">
        <f t="shared" si="41"/>
        <v>14.8</v>
      </c>
      <c r="Q176" s="20" t="str">
        <f t="shared" si="42"/>
        <v/>
      </c>
      <c r="R176" s="20" t="str">
        <f t="shared" si="42"/>
        <v/>
      </c>
      <c r="S176" s="20" t="str">
        <f t="shared" si="42"/>
        <v/>
      </c>
      <c r="T176" s="20" t="str">
        <f t="shared" si="45"/>
        <v/>
      </c>
      <c r="U176" s="6" t="str">
        <f t="shared" si="43"/>
        <v/>
      </c>
      <c r="V176" s="6" t="str">
        <f t="shared" si="43"/>
        <v/>
      </c>
      <c r="W176" s="6" t="str">
        <f t="shared" si="43"/>
        <v/>
      </c>
      <c r="X176" s="6" t="str">
        <f t="shared" si="46"/>
        <v/>
      </c>
    </row>
    <row r="177" spans="1:24" ht="12.75" thickBot="1" x14ac:dyDescent="0.25">
      <c r="A177" s="82">
        <v>40457</v>
      </c>
      <c r="B177" s="81" t="s">
        <v>13</v>
      </c>
      <c r="C177" s="81" t="s">
        <v>14</v>
      </c>
      <c r="D177" s="81">
        <v>682</v>
      </c>
      <c r="E177" s="81" t="s">
        <v>77</v>
      </c>
      <c r="F177" s="81">
        <v>12.2</v>
      </c>
      <c r="G177" s="81">
        <v>12.62</v>
      </c>
      <c r="H177" s="67">
        <f t="shared" si="37"/>
        <v>1</v>
      </c>
      <c r="I177" s="99">
        <f t="shared" si="38"/>
        <v>10</v>
      </c>
      <c r="J177" s="99">
        <f t="shared" si="39"/>
        <v>2010</v>
      </c>
      <c r="K177" s="2" t="str">
        <f t="shared" si="36"/>
        <v>Fall</v>
      </c>
      <c r="L177" s="2"/>
      <c r="M177" s="3" t="str">
        <f t="shared" si="40"/>
        <v/>
      </c>
      <c r="N177" s="3" t="str">
        <f t="shared" si="44"/>
        <v/>
      </c>
      <c r="O177" s="3" t="str">
        <f t="shared" si="41"/>
        <v/>
      </c>
      <c r="P177" s="3" t="str">
        <f t="shared" si="41"/>
        <v/>
      </c>
      <c r="Q177" s="20" t="str">
        <f t="shared" si="42"/>
        <v/>
      </c>
      <c r="R177" s="20" t="str">
        <f t="shared" si="42"/>
        <v/>
      </c>
      <c r="S177" s="20" t="str">
        <f t="shared" si="42"/>
        <v/>
      </c>
      <c r="T177" s="20" t="str">
        <f t="shared" si="45"/>
        <v/>
      </c>
      <c r="U177" s="6">
        <f t="shared" si="43"/>
        <v>682</v>
      </c>
      <c r="V177" s="6" t="str">
        <f t="shared" si="43"/>
        <v>AD</v>
      </c>
      <c r="W177" s="6">
        <f t="shared" si="43"/>
        <v>12.2</v>
      </c>
      <c r="X177" s="6">
        <f t="shared" si="46"/>
        <v>12.62</v>
      </c>
    </row>
    <row r="178" spans="1:24" ht="12.75" thickBot="1" x14ac:dyDescent="0.25">
      <c r="A178" s="82">
        <v>40388</v>
      </c>
      <c r="B178" s="81" t="s">
        <v>13</v>
      </c>
      <c r="C178" s="81" t="s">
        <v>14</v>
      </c>
      <c r="D178" s="81">
        <v>613</v>
      </c>
      <c r="E178" s="81">
        <v>6.55</v>
      </c>
      <c r="F178" s="81">
        <v>23</v>
      </c>
      <c r="G178" s="81">
        <v>41.2</v>
      </c>
      <c r="H178" s="67">
        <f t="shared" si="37"/>
        <v>1</v>
      </c>
      <c r="I178" s="99">
        <f t="shared" si="38"/>
        <v>7</v>
      </c>
      <c r="J178" s="99">
        <f t="shared" si="39"/>
        <v>2010</v>
      </c>
      <c r="K178" s="2" t="str">
        <f t="shared" si="36"/>
        <v>Summer</v>
      </c>
      <c r="L178" s="2"/>
      <c r="M178" s="3" t="str">
        <f t="shared" si="40"/>
        <v/>
      </c>
      <c r="N178" s="3" t="str">
        <f t="shared" si="44"/>
        <v/>
      </c>
      <c r="O178" s="3" t="str">
        <f t="shared" si="41"/>
        <v/>
      </c>
      <c r="P178" s="3" t="str">
        <f t="shared" si="41"/>
        <v/>
      </c>
      <c r="Q178" s="20">
        <f t="shared" si="42"/>
        <v>613</v>
      </c>
      <c r="R178" s="20">
        <f t="shared" si="42"/>
        <v>6.55</v>
      </c>
      <c r="S178" s="20">
        <f t="shared" si="42"/>
        <v>23</v>
      </c>
      <c r="T178" s="20">
        <f t="shared" si="45"/>
        <v>41.2</v>
      </c>
      <c r="U178" s="6" t="str">
        <f t="shared" si="43"/>
        <v/>
      </c>
      <c r="V178" s="6" t="str">
        <f t="shared" si="43"/>
        <v/>
      </c>
      <c r="W178" s="6" t="str">
        <f t="shared" si="43"/>
        <v/>
      </c>
      <c r="X178" s="6" t="str">
        <f t="shared" si="46"/>
        <v/>
      </c>
    </row>
    <row r="179" spans="1:24" ht="12.75" thickBot="1" x14ac:dyDescent="0.25">
      <c r="A179" s="82">
        <v>40316</v>
      </c>
      <c r="B179" s="81" t="s">
        <v>13</v>
      </c>
      <c r="C179" s="81" t="s">
        <v>14</v>
      </c>
      <c r="D179" s="81">
        <v>756</v>
      </c>
      <c r="E179" s="81">
        <v>12.22</v>
      </c>
      <c r="F179" s="81">
        <v>17.2</v>
      </c>
      <c r="G179" s="81">
        <v>15.7</v>
      </c>
      <c r="H179" s="67">
        <f t="shared" si="37"/>
        <v>1</v>
      </c>
      <c r="I179" s="99">
        <f t="shared" si="38"/>
        <v>5</v>
      </c>
      <c r="J179" s="99">
        <f t="shared" si="39"/>
        <v>2010</v>
      </c>
      <c r="K179" s="2" t="str">
        <f t="shared" si="36"/>
        <v>Spring</v>
      </c>
      <c r="L179" s="2"/>
      <c r="M179" s="3">
        <f t="shared" si="40"/>
        <v>756</v>
      </c>
      <c r="N179" s="3">
        <f t="shared" si="44"/>
        <v>12.22</v>
      </c>
      <c r="O179" s="3">
        <f t="shared" si="41"/>
        <v>17.2</v>
      </c>
      <c r="P179" s="3">
        <f t="shared" si="41"/>
        <v>15.7</v>
      </c>
      <c r="Q179" s="20" t="str">
        <f t="shared" si="42"/>
        <v/>
      </c>
      <c r="R179" s="20" t="str">
        <f t="shared" si="42"/>
        <v/>
      </c>
      <c r="S179" s="20" t="str">
        <f t="shared" si="42"/>
        <v/>
      </c>
      <c r="T179" s="20" t="str">
        <f t="shared" si="45"/>
        <v/>
      </c>
      <c r="U179" s="6" t="str">
        <f t="shared" si="43"/>
        <v/>
      </c>
      <c r="V179" s="6" t="str">
        <f t="shared" si="43"/>
        <v/>
      </c>
      <c r="W179" s="6" t="str">
        <f t="shared" si="43"/>
        <v/>
      </c>
      <c r="X179" s="6" t="str">
        <f t="shared" si="46"/>
        <v/>
      </c>
    </row>
    <row r="180" spans="1:24" ht="12.75" thickBot="1" x14ac:dyDescent="0.25">
      <c r="A180" s="82">
        <v>40016</v>
      </c>
      <c r="B180" s="81" t="s">
        <v>13</v>
      </c>
      <c r="C180" s="81" t="s">
        <v>14</v>
      </c>
      <c r="D180" s="81">
        <v>951</v>
      </c>
      <c r="E180" s="81">
        <v>7.61</v>
      </c>
      <c r="F180" s="81">
        <v>16.600000000000001</v>
      </c>
      <c r="G180" s="81">
        <v>0.85</v>
      </c>
      <c r="H180" s="67">
        <f t="shared" si="37"/>
        <v>1</v>
      </c>
      <c r="I180" s="99">
        <f t="shared" si="38"/>
        <v>7</v>
      </c>
      <c r="J180" s="99">
        <f t="shared" si="39"/>
        <v>2009</v>
      </c>
      <c r="K180" s="2" t="str">
        <f t="shared" si="36"/>
        <v>Summer</v>
      </c>
      <c r="L180" s="2"/>
      <c r="M180" s="3" t="str">
        <f t="shared" si="40"/>
        <v/>
      </c>
      <c r="N180" s="3" t="str">
        <f t="shared" si="44"/>
        <v/>
      </c>
      <c r="O180" s="3" t="str">
        <f t="shared" si="41"/>
        <v/>
      </c>
      <c r="P180" s="3" t="str">
        <f t="shared" si="41"/>
        <v/>
      </c>
      <c r="Q180" s="20">
        <f t="shared" si="42"/>
        <v>951</v>
      </c>
      <c r="R180" s="20">
        <f t="shared" si="42"/>
        <v>7.61</v>
      </c>
      <c r="S180" s="20">
        <f t="shared" si="42"/>
        <v>16.600000000000001</v>
      </c>
      <c r="T180" s="20">
        <f t="shared" si="45"/>
        <v>0.85</v>
      </c>
      <c r="U180" s="6" t="str">
        <f t="shared" si="43"/>
        <v/>
      </c>
      <c r="V180" s="6" t="str">
        <f t="shared" si="43"/>
        <v/>
      </c>
      <c r="W180" s="6" t="str">
        <f t="shared" si="43"/>
        <v/>
      </c>
      <c r="X180" s="6" t="str">
        <f t="shared" si="46"/>
        <v/>
      </c>
    </row>
    <row r="181" spans="1:24" ht="12.75" thickBot="1" x14ac:dyDescent="0.25">
      <c r="A181" s="82">
        <v>39945</v>
      </c>
      <c r="B181" s="81" t="s">
        <v>13</v>
      </c>
      <c r="C181" s="81" t="s">
        <v>14</v>
      </c>
      <c r="D181" s="81">
        <v>817</v>
      </c>
      <c r="E181" s="81">
        <v>1.06</v>
      </c>
      <c r="F181" s="81">
        <v>16.100000000000001</v>
      </c>
      <c r="G181" s="81" t="s">
        <v>77</v>
      </c>
      <c r="H181" s="67">
        <f t="shared" si="37"/>
        <v>1</v>
      </c>
      <c r="I181" s="99">
        <f t="shared" si="38"/>
        <v>5</v>
      </c>
      <c r="J181" s="99">
        <f t="shared" si="39"/>
        <v>2009</v>
      </c>
      <c r="K181" s="2" t="str">
        <f t="shared" si="36"/>
        <v>Spring</v>
      </c>
      <c r="L181" s="2"/>
      <c r="M181" s="3">
        <f t="shared" si="40"/>
        <v>817</v>
      </c>
      <c r="N181" s="3">
        <f t="shared" si="44"/>
        <v>1.06</v>
      </c>
      <c r="O181" s="3">
        <f t="shared" si="41"/>
        <v>16.100000000000001</v>
      </c>
      <c r="P181" s="3" t="str">
        <f t="shared" si="41"/>
        <v>AD</v>
      </c>
      <c r="Q181" s="20" t="str">
        <f t="shared" si="42"/>
        <v/>
      </c>
      <c r="R181" s="20" t="str">
        <f t="shared" si="42"/>
        <v/>
      </c>
      <c r="S181" s="20" t="str">
        <f t="shared" si="42"/>
        <v/>
      </c>
      <c r="T181" s="20" t="str">
        <f t="shared" si="45"/>
        <v/>
      </c>
      <c r="U181" s="6" t="str">
        <f t="shared" si="43"/>
        <v/>
      </c>
      <c r="V181" s="6" t="str">
        <f t="shared" si="43"/>
        <v/>
      </c>
      <c r="W181" s="6" t="str">
        <f t="shared" si="43"/>
        <v/>
      </c>
      <c r="X181" s="6" t="str">
        <f t="shared" si="46"/>
        <v/>
      </c>
    </row>
    <row r="182" spans="1:24" ht="12.75" thickBot="1" x14ac:dyDescent="0.25">
      <c r="A182" s="82">
        <v>39715</v>
      </c>
      <c r="B182" s="81" t="s">
        <v>13</v>
      </c>
      <c r="C182" s="81" t="s">
        <v>14</v>
      </c>
      <c r="D182" s="81">
        <v>923</v>
      </c>
      <c r="E182" s="81">
        <v>9.33</v>
      </c>
      <c r="F182" s="81">
        <v>18.3</v>
      </c>
      <c r="G182" s="81">
        <v>0.37</v>
      </c>
      <c r="H182" s="67">
        <f t="shared" si="37"/>
        <v>1</v>
      </c>
      <c r="I182" s="99">
        <f t="shared" si="38"/>
        <v>9</v>
      </c>
      <c r="J182" s="99">
        <f t="shared" si="39"/>
        <v>2008</v>
      </c>
      <c r="K182" s="2" t="str">
        <f t="shared" si="36"/>
        <v>Fall</v>
      </c>
      <c r="L182" s="2"/>
      <c r="M182" s="3" t="str">
        <f t="shared" si="40"/>
        <v/>
      </c>
      <c r="N182" s="3" t="str">
        <f t="shared" si="44"/>
        <v/>
      </c>
      <c r="O182" s="3" t="str">
        <f t="shared" si="41"/>
        <v/>
      </c>
      <c r="P182" s="3" t="str">
        <f t="shared" si="41"/>
        <v/>
      </c>
      <c r="Q182" s="20" t="str">
        <f t="shared" si="42"/>
        <v/>
      </c>
      <c r="R182" s="20" t="str">
        <f t="shared" si="42"/>
        <v/>
      </c>
      <c r="S182" s="20" t="str">
        <f t="shared" si="42"/>
        <v/>
      </c>
      <c r="T182" s="20" t="str">
        <f t="shared" si="45"/>
        <v/>
      </c>
      <c r="U182" s="6">
        <f t="shared" si="43"/>
        <v>923</v>
      </c>
      <c r="V182" s="6">
        <f t="shared" si="43"/>
        <v>9.33</v>
      </c>
      <c r="W182" s="6">
        <f t="shared" si="43"/>
        <v>18.3</v>
      </c>
      <c r="X182" s="6">
        <f t="shared" si="46"/>
        <v>0.37</v>
      </c>
    </row>
    <row r="183" spans="1:24" ht="12.75" thickBot="1" x14ac:dyDescent="0.25">
      <c r="A183" s="82">
        <v>39645</v>
      </c>
      <c r="B183" s="81" t="s">
        <v>13</v>
      </c>
      <c r="C183" s="81" t="s">
        <v>14</v>
      </c>
      <c r="D183" s="81">
        <v>752</v>
      </c>
      <c r="E183" s="81">
        <v>8.4700000000000006</v>
      </c>
      <c r="F183" s="81">
        <v>18.5</v>
      </c>
      <c r="G183" s="81">
        <v>3.61</v>
      </c>
      <c r="H183" s="67">
        <f t="shared" si="37"/>
        <v>1</v>
      </c>
      <c r="I183" s="99">
        <f t="shared" si="38"/>
        <v>7</v>
      </c>
      <c r="J183" s="99">
        <f t="shared" si="39"/>
        <v>2008</v>
      </c>
      <c r="K183" s="2" t="str">
        <f t="shared" si="36"/>
        <v>Summer</v>
      </c>
      <c r="L183" s="2"/>
      <c r="M183" s="3" t="str">
        <f t="shared" si="40"/>
        <v/>
      </c>
      <c r="N183" s="3" t="str">
        <f t="shared" si="44"/>
        <v/>
      </c>
      <c r="O183" s="3" t="str">
        <f t="shared" si="41"/>
        <v/>
      </c>
      <c r="P183" s="3" t="str">
        <f t="shared" si="41"/>
        <v/>
      </c>
      <c r="Q183" s="20">
        <f t="shared" si="42"/>
        <v>752</v>
      </c>
      <c r="R183" s="20">
        <f t="shared" si="42"/>
        <v>8.4700000000000006</v>
      </c>
      <c r="S183" s="20">
        <f t="shared" si="42"/>
        <v>18.5</v>
      </c>
      <c r="T183" s="20">
        <f t="shared" si="45"/>
        <v>3.61</v>
      </c>
      <c r="U183" s="6" t="str">
        <f t="shared" si="43"/>
        <v/>
      </c>
      <c r="V183" s="6" t="str">
        <f t="shared" si="43"/>
        <v/>
      </c>
      <c r="W183" s="6" t="str">
        <f t="shared" si="43"/>
        <v/>
      </c>
      <c r="X183" s="6" t="str">
        <f t="shared" si="46"/>
        <v/>
      </c>
    </row>
    <row r="184" spans="1:24" ht="12.75" thickBot="1" x14ac:dyDescent="0.25">
      <c r="A184" s="82">
        <v>39569</v>
      </c>
      <c r="B184" s="81" t="s">
        <v>13</v>
      </c>
      <c r="C184" s="81" t="s">
        <v>14</v>
      </c>
      <c r="D184" s="81">
        <v>743</v>
      </c>
      <c r="E184" s="81">
        <v>15.34</v>
      </c>
      <c r="F184" s="81">
        <v>13.3</v>
      </c>
      <c r="G184" s="81">
        <v>14.1</v>
      </c>
      <c r="H184" s="67">
        <f t="shared" si="37"/>
        <v>1</v>
      </c>
      <c r="I184" s="99">
        <f t="shared" si="38"/>
        <v>5</v>
      </c>
      <c r="J184" s="99">
        <f t="shared" si="39"/>
        <v>2008</v>
      </c>
      <c r="K184" s="2" t="str">
        <f t="shared" si="36"/>
        <v>Spring</v>
      </c>
      <c r="L184" s="2"/>
      <c r="M184" s="3">
        <f t="shared" si="40"/>
        <v>743</v>
      </c>
      <c r="N184" s="3">
        <f t="shared" si="44"/>
        <v>15.34</v>
      </c>
      <c r="O184" s="3">
        <f t="shared" si="41"/>
        <v>13.3</v>
      </c>
      <c r="P184" s="3">
        <f t="shared" si="41"/>
        <v>14.1</v>
      </c>
      <c r="Q184" s="20" t="str">
        <f t="shared" si="42"/>
        <v/>
      </c>
      <c r="R184" s="20" t="str">
        <f t="shared" si="42"/>
        <v/>
      </c>
      <c r="S184" s="20" t="str">
        <f t="shared" si="42"/>
        <v/>
      </c>
      <c r="T184" s="20" t="str">
        <f t="shared" si="45"/>
        <v/>
      </c>
      <c r="U184" s="6" t="str">
        <f t="shared" si="43"/>
        <v/>
      </c>
      <c r="V184" s="6" t="str">
        <f t="shared" si="43"/>
        <v/>
      </c>
      <c r="W184" s="6" t="str">
        <f t="shared" si="43"/>
        <v/>
      </c>
      <c r="X184" s="6" t="str">
        <f t="shared" si="46"/>
        <v/>
      </c>
    </row>
    <row r="185" spans="1:24" ht="12.75" thickBot="1" x14ac:dyDescent="0.25">
      <c r="A185" s="82">
        <v>39340</v>
      </c>
      <c r="B185" s="81" t="s">
        <v>13</v>
      </c>
      <c r="C185" s="81" t="s">
        <v>14</v>
      </c>
      <c r="D185" s="81">
        <v>917</v>
      </c>
      <c r="E185" s="81" t="s">
        <v>3</v>
      </c>
      <c r="F185" s="81">
        <v>9.1</v>
      </c>
      <c r="G185" s="81">
        <v>0.87</v>
      </c>
      <c r="H185" s="67">
        <f t="shared" si="37"/>
        <v>1</v>
      </c>
      <c r="I185" s="99">
        <f t="shared" si="38"/>
        <v>9</v>
      </c>
      <c r="J185" s="99">
        <f t="shared" si="39"/>
        <v>2007</v>
      </c>
      <c r="K185" s="2" t="str">
        <f t="shared" si="36"/>
        <v>Fall</v>
      </c>
      <c r="L185" s="2"/>
      <c r="M185" s="3" t="str">
        <f t="shared" si="40"/>
        <v/>
      </c>
      <c r="N185" s="3" t="str">
        <f t="shared" si="44"/>
        <v/>
      </c>
      <c r="O185" s="3" t="str">
        <f t="shared" si="41"/>
        <v/>
      </c>
      <c r="P185" s="3" t="str">
        <f t="shared" si="41"/>
        <v/>
      </c>
      <c r="Q185" s="20" t="str">
        <f t="shared" si="42"/>
        <v/>
      </c>
      <c r="R185" s="20" t="str">
        <f t="shared" si="42"/>
        <v/>
      </c>
      <c r="S185" s="20" t="str">
        <f t="shared" si="42"/>
        <v/>
      </c>
      <c r="T185" s="20" t="str">
        <f t="shared" si="45"/>
        <v/>
      </c>
      <c r="U185" s="6">
        <f t="shared" si="43"/>
        <v>917</v>
      </c>
      <c r="V185" s="6" t="str">
        <f t="shared" si="43"/>
        <v>ns</v>
      </c>
      <c r="W185" s="6">
        <f t="shared" si="43"/>
        <v>9.1</v>
      </c>
      <c r="X185" s="6">
        <f t="shared" si="46"/>
        <v>0.87</v>
      </c>
    </row>
    <row r="186" spans="1:24" ht="12.75" thickBot="1" x14ac:dyDescent="0.25">
      <c r="A186" s="82">
        <v>39296</v>
      </c>
      <c r="B186" s="81" t="s">
        <v>13</v>
      </c>
      <c r="C186" s="81" t="s">
        <v>14</v>
      </c>
      <c r="D186" s="81">
        <v>765</v>
      </c>
      <c r="E186" s="81">
        <v>5.49</v>
      </c>
      <c r="F186" s="81">
        <v>22.3</v>
      </c>
      <c r="G186" s="81">
        <v>0.75</v>
      </c>
      <c r="H186" s="67">
        <f t="shared" si="37"/>
        <v>1</v>
      </c>
      <c r="I186" s="99">
        <f t="shared" si="38"/>
        <v>8</v>
      </c>
      <c r="J186" s="99">
        <f t="shared" si="39"/>
        <v>2007</v>
      </c>
      <c r="K186" s="2" t="str">
        <f t="shared" si="36"/>
        <v>Summer</v>
      </c>
      <c r="L186" s="2"/>
      <c r="M186" s="3" t="str">
        <f t="shared" si="40"/>
        <v/>
      </c>
      <c r="N186" s="3" t="str">
        <f t="shared" si="44"/>
        <v/>
      </c>
      <c r="O186" s="3" t="str">
        <f t="shared" si="41"/>
        <v/>
      </c>
      <c r="P186" s="3" t="str">
        <f t="shared" si="41"/>
        <v/>
      </c>
      <c r="Q186" s="20">
        <f t="shared" si="42"/>
        <v>765</v>
      </c>
      <c r="R186" s="20">
        <f t="shared" si="42"/>
        <v>5.49</v>
      </c>
      <c r="S186" s="20">
        <f t="shared" si="42"/>
        <v>22.3</v>
      </c>
      <c r="T186" s="20">
        <f t="shared" si="45"/>
        <v>0.75</v>
      </c>
      <c r="U186" s="6" t="str">
        <f t="shared" si="43"/>
        <v/>
      </c>
      <c r="V186" s="6" t="str">
        <f t="shared" si="43"/>
        <v/>
      </c>
      <c r="W186" s="6" t="str">
        <f t="shared" si="43"/>
        <v/>
      </c>
      <c r="X186" s="6" t="str">
        <f t="shared" si="46"/>
        <v/>
      </c>
    </row>
    <row r="187" spans="1:24" ht="12.75" thickBot="1" x14ac:dyDescent="0.25">
      <c r="A187" s="82">
        <v>39210</v>
      </c>
      <c r="B187" s="81" t="s">
        <v>13</v>
      </c>
      <c r="C187" s="81" t="s">
        <v>14</v>
      </c>
      <c r="D187" s="81">
        <v>895</v>
      </c>
      <c r="E187" s="81">
        <v>6.17</v>
      </c>
      <c r="F187" s="81">
        <v>17.899999999999999</v>
      </c>
      <c r="G187" s="81">
        <v>5.7</v>
      </c>
      <c r="H187" s="67">
        <f t="shared" si="37"/>
        <v>1</v>
      </c>
      <c r="I187" s="99">
        <f t="shared" si="38"/>
        <v>5</v>
      </c>
      <c r="J187" s="99">
        <f t="shared" si="39"/>
        <v>2007</v>
      </c>
      <c r="K187" s="2" t="str">
        <f t="shared" si="36"/>
        <v>Spring</v>
      </c>
      <c r="L187" s="2"/>
      <c r="M187" s="3">
        <f t="shared" si="40"/>
        <v>895</v>
      </c>
      <c r="N187" s="3">
        <f t="shared" si="44"/>
        <v>6.17</v>
      </c>
      <c r="O187" s="3">
        <f t="shared" si="41"/>
        <v>17.899999999999999</v>
      </c>
      <c r="P187" s="3">
        <f t="shared" si="41"/>
        <v>5.7</v>
      </c>
      <c r="Q187" s="20" t="str">
        <f t="shared" si="42"/>
        <v/>
      </c>
      <c r="R187" s="20" t="str">
        <f t="shared" si="42"/>
        <v/>
      </c>
      <c r="S187" s="20" t="str">
        <f t="shared" si="42"/>
        <v/>
      </c>
      <c r="T187" s="20" t="str">
        <f t="shared" si="45"/>
        <v/>
      </c>
      <c r="U187" s="6" t="str">
        <f t="shared" si="43"/>
        <v/>
      </c>
      <c r="V187" s="6" t="str">
        <f t="shared" si="43"/>
        <v/>
      </c>
      <c r="W187" s="6" t="str">
        <f t="shared" si="43"/>
        <v/>
      </c>
      <c r="X187" s="6" t="str">
        <f t="shared" si="46"/>
        <v/>
      </c>
    </row>
    <row r="188" spans="1:24" ht="12.75" thickBot="1" x14ac:dyDescent="0.25">
      <c r="A188" s="82">
        <v>38983</v>
      </c>
      <c r="B188" s="81" t="s">
        <v>13</v>
      </c>
      <c r="C188" s="81" t="s">
        <v>14</v>
      </c>
      <c r="D188" s="81">
        <v>1236</v>
      </c>
      <c r="E188" s="81">
        <v>8.6999999999999993</v>
      </c>
      <c r="F188" s="81">
        <v>12.7</v>
      </c>
      <c r="G188" s="81">
        <v>0.56000000000000005</v>
      </c>
      <c r="H188" s="67">
        <f t="shared" si="37"/>
        <v>1</v>
      </c>
      <c r="I188" s="99">
        <f t="shared" si="38"/>
        <v>9</v>
      </c>
      <c r="J188" s="99">
        <f t="shared" si="39"/>
        <v>2006</v>
      </c>
      <c r="K188" s="2" t="str">
        <f t="shared" si="36"/>
        <v>Fall</v>
      </c>
      <c r="L188" s="2"/>
      <c r="M188" s="3" t="str">
        <f t="shared" si="40"/>
        <v/>
      </c>
      <c r="N188" s="3" t="str">
        <f t="shared" si="44"/>
        <v/>
      </c>
      <c r="O188" s="3" t="str">
        <f t="shared" si="41"/>
        <v/>
      </c>
      <c r="P188" s="3" t="str">
        <f t="shared" si="41"/>
        <v/>
      </c>
      <c r="Q188" s="20" t="str">
        <f t="shared" si="42"/>
        <v/>
      </c>
      <c r="R188" s="20" t="str">
        <f t="shared" si="42"/>
        <v/>
      </c>
      <c r="S188" s="20" t="str">
        <f t="shared" si="42"/>
        <v/>
      </c>
      <c r="T188" s="20" t="str">
        <f t="shared" si="45"/>
        <v/>
      </c>
      <c r="U188" s="6">
        <f t="shared" si="43"/>
        <v>1236</v>
      </c>
      <c r="V188" s="6">
        <f t="shared" si="43"/>
        <v>8.6999999999999993</v>
      </c>
      <c r="W188" s="6">
        <f t="shared" si="43"/>
        <v>12.7</v>
      </c>
      <c r="X188" s="6">
        <f t="shared" si="46"/>
        <v>0.56000000000000005</v>
      </c>
    </row>
    <row r="189" spans="1:24" ht="12.75" thickBot="1" x14ac:dyDescent="0.25">
      <c r="A189" s="82">
        <v>38909</v>
      </c>
      <c r="B189" s="81" t="s">
        <v>13</v>
      </c>
      <c r="C189" s="81" t="s">
        <v>14</v>
      </c>
      <c r="D189" s="81">
        <v>926</v>
      </c>
      <c r="E189" s="81">
        <v>9.4</v>
      </c>
      <c r="F189" s="81">
        <v>16.5</v>
      </c>
      <c r="G189" s="81">
        <v>0.95</v>
      </c>
      <c r="H189" s="67">
        <f t="shared" si="37"/>
        <v>1</v>
      </c>
      <c r="I189" s="99">
        <f t="shared" si="38"/>
        <v>7</v>
      </c>
      <c r="J189" s="99">
        <f t="shared" si="39"/>
        <v>2006</v>
      </c>
      <c r="K189" s="2" t="str">
        <f t="shared" si="36"/>
        <v>Summer</v>
      </c>
      <c r="L189" s="2"/>
      <c r="M189" s="3" t="str">
        <f t="shared" si="40"/>
        <v/>
      </c>
      <c r="N189" s="3" t="str">
        <f t="shared" si="44"/>
        <v/>
      </c>
      <c r="O189" s="3" t="str">
        <f t="shared" si="41"/>
        <v/>
      </c>
      <c r="P189" s="3" t="str">
        <f t="shared" si="41"/>
        <v/>
      </c>
      <c r="Q189" s="20">
        <f t="shared" si="42"/>
        <v>926</v>
      </c>
      <c r="R189" s="20">
        <f t="shared" si="42"/>
        <v>9.4</v>
      </c>
      <c r="S189" s="20">
        <f t="shared" si="42"/>
        <v>16.5</v>
      </c>
      <c r="T189" s="20">
        <f t="shared" si="45"/>
        <v>0.95</v>
      </c>
      <c r="U189" s="6" t="str">
        <f t="shared" si="43"/>
        <v/>
      </c>
      <c r="V189" s="6" t="str">
        <f t="shared" si="43"/>
        <v/>
      </c>
      <c r="W189" s="6" t="str">
        <f t="shared" si="43"/>
        <v/>
      </c>
      <c r="X189" s="6" t="str">
        <f t="shared" si="46"/>
        <v/>
      </c>
    </row>
    <row r="190" spans="1:24" ht="12.75" thickBot="1" x14ac:dyDescent="0.25">
      <c r="A190" s="82">
        <v>38836</v>
      </c>
      <c r="B190" s="81" t="s">
        <v>13</v>
      </c>
      <c r="C190" s="81" t="s">
        <v>14</v>
      </c>
      <c r="D190" s="81">
        <v>946</v>
      </c>
      <c r="E190" s="81" t="s">
        <v>3</v>
      </c>
      <c r="F190" s="81" t="s">
        <v>3</v>
      </c>
      <c r="G190" s="81">
        <v>3.58</v>
      </c>
      <c r="H190" s="67">
        <f t="shared" si="37"/>
        <v>1</v>
      </c>
      <c r="I190" s="99">
        <f t="shared" si="38"/>
        <v>4</v>
      </c>
      <c r="J190" s="99">
        <f t="shared" si="39"/>
        <v>2006</v>
      </c>
      <c r="K190" s="2" t="str">
        <f t="shared" si="36"/>
        <v>Spring</v>
      </c>
      <c r="L190" s="2"/>
      <c r="M190" s="3">
        <f t="shared" si="40"/>
        <v>946</v>
      </c>
      <c r="N190" s="3" t="str">
        <f t="shared" si="44"/>
        <v>ns</v>
      </c>
      <c r="O190" s="3" t="str">
        <f t="shared" si="41"/>
        <v>ns</v>
      </c>
      <c r="P190" s="3">
        <f t="shared" si="41"/>
        <v>3.58</v>
      </c>
      <c r="Q190" s="20" t="str">
        <f t="shared" si="42"/>
        <v/>
      </c>
      <c r="R190" s="20" t="str">
        <f t="shared" si="42"/>
        <v/>
      </c>
      <c r="S190" s="20" t="str">
        <f t="shared" si="42"/>
        <v/>
      </c>
      <c r="T190" s="20" t="str">
        <f t="shared" si="45"/>
        <v/>
      </c>
      <c r="U190" s="6" t="str">
        <f t="shared" si="43"/>
        <v/>
      </c>
      <c r="V190" s="6" t="str">
        <f t="shared" si="43"/>
        <v/>
      </c>
      <c r="W190" s="6" t="str">
        <f t="shared" si="43"/>
        <v/>
      </c>
      <c r="X190" s="6" t="str">
        <f t="shared" si="46"/>
        <v/>
      </c>
    </row>
    <row r="191" spans="1:24" ht="12.75" thickBot="1" x14ac:dyDescent="0.25">
      <c r="A191" s="82">
        <v>38619</v>
      </c>
      <c r="B191" s="81" t="s">
        <v>13</v>
      </c>
      <c r="C191" s="81" t="s">
        <v>14</v>
      </c>
      <c r="D191" s="81">
        <v>1006</v>
      </c>
      <c r="E191" s="81">
        <v>8.6</v>
      </c>
      <c r="F191" s="81">
        <v>13.3</v>
      </c>
      <c r="G191" s="81">
        <v>2.2000000000000002</v>
      </c>
      <c r="H191" s="67">
        <f t="shared" si="37"/>
        <v>1</v>
      </c>
      <c r="I191" s="99">
        <f t="shared" si="38"/>
        <v>9</v>
      </c>
      <c r="J191" s="99">
        <f t="shared" si="39"/>
        <v>2005</v>
      </c>
      <c r="K191" s="2" t="str">
        <f t="shared" si="36"/>
        <v>Fall</v>
      </c>
      <c r="L191" s="2"/>
      <c r="M191" s="3" t="str">
        <f t="shared" si="40"/>
        <v/>
      </c>
      <c r="N191" s="3" t="str">
        <f t="shared" si="44"/>
        <v/>
      </c>
      <c r="O191" s="3" t="str">
        <f t="shared" si="41"/>
        <v/>
      </c>
      <c r="P191" s="3" t="str">
        <f t="shared" si="41"/>
        <v/>
      </c>
      <c r="Q191" s="20" t="str">
        <f t="shared" si="42"/>
        <v/>
      </c>
      <c r="R191" s="20" t="str">
        <f t="shared" si="42"/>
        <v/>
      </c>
      <c r="S191" s="20" t="str">
        <f t="shared" si="42"/>
        <v/>
      </c>
      <c r="T191" s="20" t="str">
        <f t="shared" si="45"/>
        <v/>
      </c>
      <c r="U191" s="6">
        <f t="shared" si="43"/>
        <v>1006</v>
      </c>
      <c r="V191" s="6">
        <f t="shared" si="43"/>
        <v>8.6</v>
      </c>
      <c r="W191" s="6">
        <f t="shared" si="43"/>
        <v>13.3</v>
      </c>
      <c r="X191" s="6">
        <f t="shared" si="46"/>
        <v>2.2000000000000002</v>
      </c>
    </row>
    <row r="192" spans="1:24" ht="12.75" thickBot="1" x14ac:dyDescent="0.25">
      <c r="A192" s="82">
        <v>38553</v>
      </c>
      <c r="B192" s="81" t="s">
        <v>13</v>
      </c>
      <c r="C192" s="81" t="s">
        <v>14</v>
      </c>
      <c r="D192" s="81">
        <v>884</v>
      </c>
      <c r="E192" s="81">
        <v>7.7</v>
      </c>
      <c r="F192" s="81">
        <v>21.1</v>
      </c>
      <c r="G192" s="81">
        <v>0.2</v>
      </c>
      <c r="H192" s="67">
        <f t="shared" si="37"/>
        <v>1</v>
      </c>
      <c r="I192" s="99">
        <f t="shared" si="38"/>
        <v>7</v>
      </c>
      <c r="J192" s="99">
        <f t="shared" si="39"/>
        <v>2005</v>
      </c>
      <c r="K192" s="2" t="str">
        <f t="shared" si="36"/>
        <v>Summer</v>
      </c>
      <c r="L192" s="2"/>
      <c r="M192" s="3" t="str">
        <f t="shared" si="40"/>
        <v/>
      </c>
      <c r="N192" s="3" t="str">
        <f t="shared" si="44"/>
        <v/>
      </c>
      <c r="O192" s="3" t="str">
        <f t="shared" si="41"/>
        <v/>
      </c>
      <c r="P192" s="3" t="str">
        <f t="shared" si="41"/>
        <v/>
      </c>
      <c r="Q192" s="20">
        <f t="shared" si="42"/>
        <v>884</v>
      </c>
      <c r="R192" s="20">
        <f t="shared" si="42"/>
        <v>7.7</v>
      </c>
      <c r="S192" s="20">
        <f t="shared" si="42"/>
        <v>21.1</v>
      </c>
      <c r="T192" s="20">
        <f t="shared" si="45"/>
        <v>0.2</v>
      </c>
      <c r="U192" s="6" t="str">
        <f t="shared" si="43"/>
        <v/>
      </c>
      <c r="V192" s="6" t="str">
        <f t="shared" si="43"/>
        <v/>
      </c>
      <c r="W192" s="6" t="str">
        <f t="shared" si="43"/>
        <v/>
      </c>
      <c r="X192" s="6" t="str">
        <f t="shared" si="46"/>
        <v/>
      </c>
    </row>
    <row r="193" spans="1:24" ht="12.75" thickBot="1" x14ac:dyDescent="0.25">
      <c r="A193" s="82">
        <v>38493</v>
      </c>
      <c r="B193" s="81" t="s">
        <v>13</v>
      </c>
      <c r="C193" s="81" t="s">
        <v>14</v>
      </c>
      <c r="D193" s="81">
        <v>921.4</v>
      </c>
      <c r="E193" s="81" t="s">
        <v>24</v>
      </c>
      <c r="F193" s="81" t="s">
        <v>24</v>
      </c>
      <c r="G193" s="81">
        <v>2.34</v>
      </c>
      <c r="H193" s="67">
        <f t="shared" si="37"/>
        <v>1</v>
      </c>
      <c r="I193" s="99">
        <f t="shared" si="38"/>
        <v>5</v>
      </c>
      <c r="J193" s="99">
        <f t="shared" si="39"/>
        <v>2005</v>
      </c>
      <c r="K193" s="2" t="str">
        <f t="shared" si="36"/>
        <v>Spring</v>
      </c>
      <c r="L193" s="2"/>
      <c r="M193" s="3">
        <f t="shared" si="40"/>
        <v>921.4</v>
      </c>
      <c r="N193" s="3" t="str">
        <f t="shared" si="44"/>
        <v>NS</v>
      </c>
      <c r="O193" s="3" t="str">
        <f t="shared" si="41"/>
        <v>NS</v>
      </c>
      <c r="P193" s="3">
        <f t="shared" si="41"/>
        <v>2.34</v>
      </c>
      <c r="Q193" s="20" t="str">
        <f t="shared" si="42"/>
        <v/>
      </c>
      <c r="R193" s="20" t="str">
        <f t="shared" si="42"/>
        <v/>
      </c>
      <c r="S193" s="20" t="str">
        <f t="shared" si="42"/>
        <v/>
      </c>
      <c r="T193" s="20" t="str">
        <f t="shared" si="45"/>
        <v/>
      </c>
      <c r="U193" s="6" t="str">
        <f t="shared" si="43"/>
        <v/>
      </c>
      <c r="V193" s="6" t="str">
        <f t="shared" si="43"/>
        <v/>
      </c>
      <c r="W193" s="6" t="str">
        <f t="shared" si="43"/>
        <v/>
      </c>
      <c r="X193" s="6" t="str">
        <f t="shared" si="46"/>
        <v/>
      </c>
    </row>
    <row r="194" spans="1:24" ht="12.75" thickBot="1" x14ac:dyDescent="0.25">
      <c r="A194" s="82">
        <v>38277</v>
      </c>
      <c r="B194" s="81" t="s">
        <v>13</v>
      </c>
      <c r="C194" s="81" t="s">
        <v>14</v>
      </c>
      <c r="D194" s="81" t="s">
        <v>77</v>
      </c>
      <c r="E194" s="81">
        <v>11.52</v>
      </c>
      <c r="F194" s="81">
        <v>6.9</v>
      </c>
      <c r="G194" s="81">
        <v>0.56999999999999995</v>
      </c>
      <c r="H194" s="67">
        <f t="shared" si="37"/>
        <v>1</v>
      </c>
      <c r="I194" s="99">
        <f t="shared" si="38"/>
        <v>10</v>
      </c>
      <c r="J194" s="99">
        <f t="shared" si="39"/>
        <v>2004</v>
      </c>
      <c r="K194" s="2" t="str">
        <f t="shared" si="36"/>
        <v>Fall</v>
      </c>
      <c r="L194" s="2"/>
      <c r="M194" s="3" t="str">
        <f t="shared" si="40"/>
        <v/>
      </c>
      <c r="N194" s="3" t="str">
        <f t="shared" si="44"/>
        <v/>
      </c>
      <c r="O194" s="3" t="str">
        <f t="shared" si="41"/>
        <v/>
      </c>
      <c r="P194" s="3" t="str">
        <f t="shared" si="41"/>
        <v/>
      </c>
      <c r="Q194" s="20" t="str">
        <f t="shared" si="42"/>
        <v/>
      </c>
      <c r="R194" s="20" t="str">
        <f t="shared" si="42"/>
        <v/>
      </c>
      <c r="S194" s="20" t="str">
        <f t="shared" si="42"/>
        <v/>
      </c>
      <c r="T194" s="20" t="str">
        <f t="shared" si="45"/>
        <v/>
      </c>
      <c r="U194" s="6" t="str">
        <f t="shared" si="43"/>
        <v>AD</v>
      </c>
      <c r="V194" s="6">
        <f t="shared" si="43"/>
        <v>11.52</v>
      </c>
      <c r="W194" s="6">
        <f t="shared" si="43"/>
        <v>6.9</v>
      </c>
      <c r="X194" s="6">
        <f t="shared" si="46"/>
        <v>0.56999999999999995</v>
      </c>
    </row>
    <row r="195" spans="1:24" ht="12.75" thickBot="1" x14ac:dyDescent="0.25">
      <c r="A195" s="82">
        <v>38190</v>
      </c>
      <c r="B195" s="81" t="s">
        <v>13</v>
      </c>
      <c r="C195" s="81" t="s">
        <v>14</v>
      </c>
      <c r="D195" s="81">
        <v>930</v>
      </c>
      <c r="E195" s="81">
        <v>8.64</v>
      </c>
      <c r="F195" s="81">
        <v>19.600000000000001</v>
      </c>
      <c r="G195" s="81">
        <v>1.8</v>
      </c>
      <c r="H195" s="67">
        <f t="shared" si="37"/>
        <v>1</v>
      </c>
      <c r="I195" s="99">
        <f t="shared" si="38"/>
        <v>7</v>
      </c>
      <c r="J195" s="99">
        <f t="shared" si="39"/>
        <v>2004</v>
      </c>
      <c r="K195" s="2" t="str">
        <f t="shared" si="36"/>
        <v>Summer</v>
      </c>
      <c r="L195" s="2"/>
      <c r="M195" s="3" t="str">
        <f t="shared" si="40"/>
        <v/>
      </c>
      <c r="N195" s="3" t="str">
        <f t="shared" si="44"/>
        <v/>
      </c>
      <c r="O195" s="3" t="str">
        <f t="shared" si="41"/>
        <v/>
      </c>
      <c r="P195" s="3" t="str">
        <f t="shared" si="41"/>
        <v/>
      </c>
      <c r="Q195" s="20">
        <f t="shared" si="42"/>
        <v>930</v>
      </c>
      <c r="R195" s="20">
        <f t="shared" si="42"/>
        <v>8.64</v>
      </c>
      <c r="S195" s="20">
        <f t="shared" si="42"/>
        <v>19.600000000000001</v>
      </c>
      <c r="T195" s="20">
        <f t="shared" si="45"/>
        <v>1.8</v>
      </c>
      <c r="U195" s="6" t="str">
        <f t="shared" si="43"/>
        <v/>
      </c>
      <c r="V195" s="6" t="str">
        <f t="shared" si="43"/>
        <v/>
      </c>
      <c r="W195" s="6" t="str">
        <f t="shared" si="43"/>
        <v/>
      </c>
      <c r="X195" s="6" t="str">
        <f t="shared" si="46"/>
        <v/>
      </c>
    </row>
    <row r="196" spans="1:24" ht="12.75" thickBot="1" x14ac:dyDescent="0.25">
      <c r="A196" s="82">
        <v>38163</v>
      </c>
      <c r="B196" s="81" t="s">
        <v>13</v>
      </c>
      <c r="C196" s="81" t="s">
        <v>14</v>
      </c>
      <c r="D196" s="81">
        <v>609</v>
      </c>
      <c r="E196" s="81">
        <v>9.4499999999999993</v>
      </c>
      <c r="F196" s="81">
        <v>14.1</v>
      </c>
      <c r="G196" s="81">
        <v>10</v>
      </c>
      <c r="H196" s="67">
        <f t="shared" si="37"/>
        <v>1</v>
      </c>
      <c r="I196" s="99">
        <f t="shared" si="38"/>
        <v>6</v>
      </c>
      <c r="J196" s="99">
        <f t="shared" si="39"/>
        <v>2004</v>
      </c>
      <c r="K196" s="2" t="str">
        <f t="shared" si="36"/>
        <v>Spring</v>
      </c>
      <c r="L196" s="2"/>
      <c r="M196" s="3">
        <f t="shared" si="40"/>
        <v>609</v>
      </c>
      <c r="N196" s="3">
        <f t="shared" si="44"/>
        <v>9.4499999999999993</v>
      </c>
      <c r="O196" s="3">
        <f t="shared" si="41"/>
        <v>14.1</v>
      </c>
      <c r="P196" s="3">
        <f t="shared" si="41"/>
        <v>10</v>
      </c>
      <c r="Q196" s="20" t="str">
        <f t="shared" si="42"/>
        <v/>
      </c>
      <c r="R196" s="20" t="str">
        <f t="shared" si="42"/>
        <v/>
      </c>
      <c r="S196" s="20" t="str">
        <f t="shared" si="42"/>
        <v/>
      </c>
      <c r="T196" s="20" t="str">
        <f t="shared" si="45"/>
        <v/>
      </c>
      <c r="U196" s="6" t="str">
        <f t="shared" si="43"/>
        <v/>
      </c>
      <c r="V196" s="6" t="str">
        <f t="shared" si="43"/>
        <v/>
      </c>
      <c r="W196" s="6" t="str">
        <f t="shared" si="43"/>
        <v/>
      </c>
      <c r="X196" s="6" t="str">
        <f t="shared" si="46"/>
        <v/>
      </c>
    </row>
    <row r="197" spans="1:24" ht="12.75" thickBot="1" x14ac:dyDescent="0.25">
      <c r="A197" s="82">
        <v>38120</v>
      </c>
      <c r="B197" s="81" t="s">
        <v>13</v>
      </c>
      <c r="C197" s="81" t="s">
        <v>14</v>
      </c>
      <c r="D197" s="81">
        <v>834</v>
      </c>
      <c r="E197" s="81">
        <v>9.27</v>
      </c>
      <c r="F197" s="81">
        <v>18.399999999999999</v>
      </c>
      <c r="G197" s="81">
        <v>9.6999999999999993</v>
      </c>
      <c r="H197" s="67">
        <f t="shared" si="37"/>
        <v>1</v>
      </c>
      <c r="I197" s="99">
        <f t="shared" si="38"/>
        <v>5</v>
      </c>
      <c r="J197" s="99">
        <f t="shared" si="39"/>
        <v>2004</v>
      </c>
      <c r="K197" s="2" t="str">
        <f t="shared" si="36"/>
        <v>Spring</v>
      </c>
      <c r="L197" s="2"/>
      <c r="M197" s="3">
        <f t="shared" si="40"/>
        <v>834</v>
      </c>
      <c r="N197" s="3">
        <f t="shared" si="44"/>
        <v>9.27</v>
      </c>
      <c r="O197" s="3">
        <f t="shared" si="41"/>
        <v>18.399999999999999</v>
      </c>
      <c r="P197" s="3">
        <f t="shared" si="41"/>
        <v>9.6999999999999993</v>
      </c>
      <c r="Q197" s="20" t="str">
        <f t="shared" si="42"/>
        <v/>
      </c>
      <c r="R197" s="20" t="str">
        <f t="shared" si="42"/>
        <v/>
      </c>
      <c r="S197" s="20" t="str">
        <f t="shared" si="42"/>
        <v/>
      </c>
      <c r="T197" s="20" t="str">
        <f t="shared" si="45"/>
        <v/>
      </c>
      <c r="U197" s="6" t="str">
        <f t="shared" si="43"/>
        <v/>
      </c>
      <c r="V197" s="6" t="str">
        <f t="shared" si="43"/>
        <v/>
      </c>
      <c r="W197" s="6" t="str">
        <f t="shared" si="43"/>
        <v/>
      </c>
      <c r="X197" s="6" t="str">
        <f t="shared" si="46"/>
        <v/>
      </c>
    </row>
    <row r="198" spans="1:24" ht="12.75" thickBot="1" x14ac:dyDescent="0.25">
      <c r="A198" s="82">
        <v>37905</v>
      </c>
      <c r="B198" s="81" t="s">
        <v>13</v>
      </c>
      <c r="C198" s="81" t="s">
        <v>14</v>
      </c>
      <c r="D198" s="81">
        <v>954</v>
      </c>
      <c r="E198" s="81" t="s">
        <v>77</v>
      </c>
      <c r="F198" s="81">
        <v>11.4</v>
      </c>
      <c r="G198" s="81">
        <v>0.7</v>
      </c>
      <c r="H198" s="67">
        <f t="shared" si="37"/>
        <v>1</v>
      </c>
      <c r="I198" s="99">
        <f t="shared" si="38"/>
        <v>10</v>
      </c>
      <c r="J198" s="99">
        <f t="shared" si="39"/>
        <v>2003</v>
      </c>
      <c r="K198" s="2" t="str">
        <f t="shared" ref="K198:K261" si="47">IF($I198="","",IF($I198&lt;7,"Spring",IF($I198&lt;9,"Summer","Fall")))</f>
        <v>Fall</v>
      </c>
      <c r="L198" s="2"/>
      <c r="M198" s="3" t="str">
        <f t="shared" si="40"/>
        <v/>
      </c>
      <c r="N198" s="3" t="str">
        <f t="shared" si="44"/>
        <v/>
      </c>
      <c r="O198" s="3" t="str">
        <f t="shared" si="41"/>
        <v/>
      </c>
      <c r="P198" s="3" t="str">
        <f t="shared" si="41"/>
        <v/>
      </c>
      <c r="Q198" s="20" t="str">
        <f t="shared" si="42"/>
        <v/>
      </c>
      <c r="R198" s="20" t="str">
        <f t="shared" si="42"/>
        <v/>
      </c>
      <c r="S198" s="20" t="str">
        <f t="shared" si="42"/>
        <v/>
      </c>
      <c r="T198" s="20" t="str">
        <f t="shared" si="45"/>
        <v/>
      </c>
      <c r="U198" s="6">
        <f t="shared" si="43"/>
        <v>954</v>
      </c>
      <c r="V198" s="6" t="str">
        <f t="shared" si="43"/>
        <v>AD</v>
      </c>
      <c r="W198" s="6">
        <f t="shared" si="43"/>
        <v>11.4</v>
      </c>
      <c r="X198" s="6">
        <f t="shared" si="46"/>
        <v>0.7</v>
      </c>
    </row>
    <row r="199" spans="1:24" ht="12.75" thickBot="1" x14ac:dyDescent="0.25">
      <c r="A199" s="82">
        <v>42206</v>
      </c>
      <c r="B199" s="81" t="s">
        <v>15</v>
      </c>
      <c r="C199" s="81" t="s">
        <v>14</v>
      </c>
      <c r="D199" s="81">
        <v>872</v>
      </c>
      <c r="E199" s="81">
        <v>3.43</v>
      </c>
      <c r="F199" s="81">
        <v>21.37</v>
      </c>
      <c r="G199" s="81" t="s">
        <v>24</v>
      </c>
      <c r="H199" s="67">
        <f t="shared" ref="H199:H262" si="48">IF(A199="","",VLOOKUP(B199,$AT$5:$AU$19,2,FALSE))</f>
        <v>2</v>
      </c>
      <c r="I199" s="99">
        <f t="shared" ref="I199:I262" si="49">IF(A199="","",MONTH(A199))</f>
        <v>7</v>
      </c>
      <c r="J199" s="99">
        <f t="shared" ref="J199:J262" si="50">IF(A199="","",YEAR(A199))</f>
        <v>2015</v>
      </c>
      <c r="K199" s="2" t="str">
        <f t="shared" si="47"/>
        <v>Summer</v>
      </c>
      <c r="L199" s="2"/>
      <c r="M199" s="3" t="str">
        <f t="shared" ref="M199:M262" si="51">IF($K199="Spring",IF(LEFT($D199,1)="&lt;",VALUE(MID($D199,2,4)),IF(LEFT($D199,1)="&gt;",VALUE(MID($D199,2,4)),$D199)),"")</f>
        <v/>
      </c>
      <c r="N199" s="3" t="str">
        <f t="shared" si="44"/>
        <v/>
      </c>
      <c r="O199" s="3" t="str">
        <f t="shared" ref="O199:P262" si="52">IF($K199="Spring",IF(LEFT(F199,1)="&lt;",VALUE(MID(F199,2,4)),IF(LEFT(F199,1)="&gt;",VALUE(MID(F199,2,4)),F199)),"")</f>
        <v/>
      </c>
      <c r="P199" s="3" t="str">
        <f t="shared" si="52"/>
        <v/>
      </c>
      <c r="Q199" s="20">
        <f t="shared" ref="Q199:S262" si="53">IF($K199="Summer",IF(LEFT(D199,1)="&lt;",VALUE(MID(D199,2,4)),IF(LEFT(D199,1)="&gt;",VALUE(MID(D199,2,4)),D199)),"")</f>
        <v>872</v>
      </c>
      <c r="R199" s="20">
        <f t="shared" si="53"/>
        <v>3.43</v>
      </c>
      <c r="S199" s="20">
        <f t="shared" si="53"/>
        <v>21.37</v>
      </c>
      <c r="T199" s="20" t="str">
        <f t="shared" si="45"/>
        <v>NS</v>
      </c>
      <c r="U199" s="6" t="str">
        <f t="shared" ref="U199:W262" si="54">IF($K199="Fall",IF(LEFT(D199,1)="&lt;",VALUE(MID(D199,2,4)),IF(LEFT(D199,1)="&gt;",VALUE(MID(D199,2,4)),D199)),"")</f>
        <v/>
      </c>
      <c r="V199" s="6" t="str">
        <f t="shared" si="54"/>
        <v/>
      </c>
      <c r="W199" s="6" t="str">
        <f t="shared" si="54"/>
        <v/>
      </c>
      <c r="X199" s="6" t="str">
        <f t="shared" si="46"/>
        <v/>
      </c>
    </row>
    <row r="200" spans="1:24" ht="12.75" thickBot="1" x14ac:dyDescent="0.25">
      <c r="A200" s="82">
        <v>41912</v>
      </c>
      <c r="B200" s="81" t="s">
        <v>15</v>
      </c>
      <c r="C200" s="81" t="s">
        <v>14</v>
      </c>
      <c r="D200" s="81">
        <v>718</v>
      </c>
      <c r="E200" s="81">
        <v>3.64</v>
      </c>
      <c r="F200" s="81">
        <v>12</v>
      </c>
      <c r="G200" s="81">
        <v>4.4000000000000004</v>
      </c>
      <c r="H200" s="67">
        <f t="shared" si="48"/>
        <v>2</v>
      </c>
      <c r="I200" s="99">
        <f t="shared" si="49"/>
        <v>9</v>
      </c>
      <c r="J200" s="99">
        <f t="shared" si="50"/>
        <v>2014</v>
      </c>
      <c r="K200" s="2" t="str">
        <f t="shared" si="47"/>
        <v>Fall</v>
      </c>
      <c r="L200" s="2"/>
      <c r="M200" s="3" t="str">
        <f t="shared" si="51"/>
        <v/>
      </c>
      <c r="N200" s="3" t="str">
        <f t="shared" si="44"/>
        <v/>
      </c>
      <c r="O200" s="3" t="str">
        <f t="shared" si="52"/>
        <v/>
      </c>
      <c r="P200" s="3" t="str">
        <f t="shared" si="52"/>
        <v/>
      </c>
      <c r="Q200" s="20" t="str">
        <f t="shared" si="53"/>
        <v/>
      </c>
      <c r="R200" s="20" t="str">
        <f t="shared" si="53"/>
        <v/>
      </c>
      <c r="S200" s="20" t="str">
        <f t="shared" si="53"/>
        <v/>
      </c>
      <c r="T200" s="20" t="str">
        <f t="shared" si="45"/>
        <v/>
      </c>
      <c r="U200" s="6">
        <f t="shared" si="54"/>
        <v>718</v>
      </c>
      <c r="V200" s="6">
        <f t="shared" si="54"/>
        <v>3.64</v>
      </c>
      <c r="W200" s="6">
        <f t="shared" si="54"/>
        <v>12</v>
      </c>
      <c r="X200" s="6">
        <f t="shared" si="46"/>
        <v>4.4000000000000004</v>
      </c>
    </row>
    <row r="201" spans="1:24" ht="12.75" thickBot="1" x14ac:dyDescent="0.25">
      <c r="A201" s="82">
        <v>41837</v>
      </c>
      <c r="B201" s="81" t="s">
        <v>15</v>
      </c>
      <c r="C201" s="81" t="s">
        <v>14</v>
      </c>
      <c r="D201" s="81">
        <v>747</v>
      </c>
      <c r="E201" s="81">
        <v>3.45</v>
      </c>
      <c r="F201" s="81">
        <v>18.3</v>
      </c>
      <c r="G201" s="81" t="s">
        <v>3</v>
      </c>
      <c r="H201" s="67">
        <f t="shared" si="48"/>
        <v>2</v>
      </c>
      <c r="I201" s="99">
        <f t="shared" si="49"/>
        <v>7</v>
      </c>
      <c r="J201" s="99">
        <f t="shared" si="50"/>
        <v>2014</v>
      </c>
      <c r="K201" s="2" t="str">
        <f t="shared" si="47"/>
        <v>Summer</v>
      </c>
      <c r="L201" s="2"/>
      <c r="M201" s="3" t="str">
        <f t="shared" si="51"/>
        <v/>
      </c>
      <c r="N201" s="3" t="str">
        <f t="shared" si="44"/>
        <v/>
      </c>
      <c r="O201" s="3" t="str">
        <f t="shared" si="52"/>
        <v/>
      </c>
      <c r="P201" s="3" t="str">
        <f t="shared" si="52"/>
        <v/>
      </c>
      <c r="Q201" s="20">
        <f t="shared" si="53"/>
        <v>747</v>
      </c>
      <c r="R201" s="20">
        <f t="shared" si="53"/>
        <v>3.45</v>
      </c>
      <c r="S201" s="20">
        <f t="shared" si="53"/>
        <v>18.3</v>
      </c>
      <c r="T201" s="20" t="str">
        <f t="shared" si="45"/>
        <v>ns</v>
      </c>
      <c r="U201" s="6" t="str">
        <f t="shared" si="54"/>
        <v/>
      </c>
      <c r="V201" s="6" t="str">
        <f t="shared" si="54"/>
        <v/>
      </c>
      <c r="W201" s="6" t="str">
        <f t="shared" si="54"/>
        <v/>
      </c>
      <c r="X201" s="6" t="str">
        <f t="shared" si="46"/>
        <v/>
      </c>
    </row>
    <row r="202" spans="1:24" ht="12.75" thickBot="1" x14ac:dyDescent="0.25">
      <c r="A202" s="82">
        <v>41766</v>
      </c>
      <c r="B202" s="81" t="s">
        <v>15</v>
      </c>
      <c r="C202" s="81" t="s">
        <v>14</v>
      </c>
      <c r="D202" s="81">
        <v>754</v>
      </c>
      <c r="E202" s="81">
        <v>6.88</v>
      </c>
      <c r="F202" s="81">
        <v>9.6999999999999993</v>
      </c>
      <c r="G202" s="81">
        <v>15.9</v>
      </c>
      <c r="H202" s="67">
        <f t="shared" si="48"/>
        <v>2</v>
      </c>
      <c r="I202" s="99">
        <f t="shared" si="49"/>
        <v>5</v>
      </c>
      <c r="J202" s="99">
        <f t="shared" si="50"/>
        <v>2014</v>
      </c>
      <c r="K202" s="2" t="str">
        <f t="shared" si="47"/>
        <v>Spring</v>
      </c>
      <c r="L202" s="2"/>
      <c r="M202" s="3">
        <f t="shared" si="51"/>
        <v>754</v>
      </c>
      <c r="N202" s="3">
        <f t="shared" si="44"/>
        <v>6.88</v>
      </c>
      <c r="O202" s="3">
        <f t="shared" si="52"/>
        <v>9.6999999999999993</v>
      </c>
      <c r="P202" s="3">
        <f t="shared" si="52"/>
        <v>15.9</v>
      </c>
      <c r="Q202" s="20" t="str">
        <f t="shared" si="53"/>
        <v/>
      </c>
      <c r="R202" s="20" t="str">
        <f t="shared" si="53"/>
        <v/>
      </c>
      <c r="S202" s="20" t="str">
        <f t="shared" si="53"/>
        <v/>
      </c>
      <c r="T202" s="20" t="str">
        <f t="shared" si="45"/>
        <v/>
      </c>
      <c r="U202" s="6" t="str">
        <f t="shared" si="54"/>
        <v/>
      </c>
      <c r="V202" s="6" t="str">
        <f t="shared" si="54"/>
        <v/>
      </c>
      <c r="W202" s="6" t="str">
        <f t="shared" si="54"/>
        <v/>
      </c>
      <c r="X202" s="6" t="str">
        <f t="shared" si="46"/>
        <v/>
      </c>
    </row>
    <row r="203" spans="1:24" ht="12.75" thickBot="1" x14ac:dyDescent="0.25">
      <c r="A203" s="82">
        <v>41542</v>
      </c>
      <c r="B203" s="81" t="s">
        <v>15</v>
      </c>
      <c r="C203" s="81" t="s">
        <v>14</v>
      </c>
      <c r="D203" s="81">
        <v>737</v>
      </c>
      <c r="E203" s="81" t="s">
        <v>77</v>
      </c>
      <c r="F203" s="81">
        <v>15.4</v>
      </c>
      <c r="G203" s="81" t="s">
        <v>3</v>
      </c>
      <c r="H203" s="67">
        <f t="shared" si="48"/>
        <v>2</v>
      </c>
      <c r="I203" s="99">
        <f t="shared" si="49"/>
        <v>9</v>
      </c>
      <c r="J203" s="99">
        <f t="shared" si="50"/>
        <v>2013</v>
      </c>
      <c r="K203" s="2" t="str">
        <f t="shared" si="47"/>
        <v>Fall</v>
      </c>
      <c r="L203" s="2"/>
      <c r="M203" s="3" t="str">
        <f t="shared" si="51"/>
        <v/>
      </c>
      <c r="N203" s="3" t="str">
        <f t="shared" si="44"/>
        <v/>
      </c>
      <c r="O203" s="3" t="str">
        <f t="shared" si="52"/>
        <v/>
      </c>
      <c r="P203" s="3" t="str">
        <f t="shared" si="52"/>
        <v/>
      </c>
      <c r="Q203" s="20" t="str">
        <f t="shared" si="53"/>
        <v/>
      </c>
      <c r="R203" s="20" t="str">
        <f t="shared" si="53"/>
        <v/>
      </c>
      <c r="S203" s="20" t="str">
        <f t="shared" si="53"/>
        <v/>
      </c>
      <c r="T203" s="20" t="str">
        <f t="shared" si="45"/>
        <v/>
      </c>
      <c r="U203" s="6">
        <f t="shared" si="54"/>
        <v>737</v>
      </c>
      <c r="V203" s="6" t="str">
        <f t="shared" si="54"/>
        <v>AD</v>
      </c>
      <c r="W203" s="6">
        <f t="shared" si="54"/>
        <v>15.4</v>
      </c>
      <c r="X203" s="6" t="str">
        <f t="shared" si="46"/>
        <v>ns</v>
      </c>
    </row>
    <row r="204" spans="1:24" ht="12.75" thickBot="1" x14ac:dyDescent="0.25">
      <c r="A204" s="82">
        <v>41479</v>
      </c>
      <c r="B204" s="81" t="s">
        <v>15</v>
      </c>
      <c r="C204" s="81" t="s">
        <v>14</v>
      </c>
      <c r="D204" s="81" t="s">
        <v>3</v>
      </c>
      <c r="E204" s="81" t="s">
        <v>3</v>
      </c>
      <c r="F204" s="81" t="s">
        <v>3</v>
      </c>
      <c r="G204" s="81" t="s">
        <v>3</v>
      </c>
      <c r="H204" s="67">
        <f t="shared" si="48"/>
        <v>2</v>
      </c>
      <c r="I204" s="99">
        <f t="shared" si="49"/>
        <v>7</v>
      </c>
      <c r="J204" s="99">
        <f t="shared" si="50"/>
        <v>2013</v>
      </c>
      <c r="K204" s="2" t="str">
        <f t="shared" si="47"/>
        <v>Summer</v>
      </c>
      <c r="L204" s="2"/>
      <c r="M204" s="3" t="str">
        <f t="shared" si="51"/>
        <v/>
      </c>
      <c r="N204" s="3" t="str">
        <f t="shared" si="44"/>
        <v/>
      </c>
      <c r="O204" s="3" t="str">
        <f t="shared" si="52"/>
        <v/>
      </c>
      <c r="P204" s="3" t="str">
        <f t="shared" si="52"/>
        <v/>
      </c>
      <c r="Q204" s="20" t="str">
        <f t="shared" si="53"/>
        <v>ns</v>
      </c>
      <c r="R204" s="20" t="str">
        <f t="shared" si="53"/>
        <v>ns</v>
      </c>
      <c r="S204" s="20" t="str">
        <f t="shared" si="53"/>
        <v>ns</v>
      </c>
      <c r="T204" s="20" t="str">
        <f t="shared" si="45"/>
        <v>ns</v>
      </c>
      <c r="U204" s="6" t="str">
        <f t="shared" si="54"/>
        <v/>
      </c>
      <c r="V204" s="6" t="str">
        <f t="shared" si="54"/>
        <v/>
      </c>
      <c r="W204" s="6" t="str">
        <f t="shared" si="54"/>
        <v/>
      </c>
      <c r="X204" s="6" t="str">
        <f t="shared" si="46"/>
        <v/>
      </c>
    </row>
    <row r="205" spans="1:24" ht="12.75" thickBot="1" x14ac:dyDescent="0.25">
      <c r="A205" s="82">
        <v>41479</v>
      </c>
      <c r="B205" s="81" t="s">
        <v>15</v>
      </c>
      <c r="C205" s="81" t="s">
        <v>14</v>
      </c>
      <c r="D205" s="81">
        <v>906</v>
      </c>
      <c r="E205" s="81" t="s">
        <v>77</v>
      </c>
      <c r="F205" s="81">
        <v>18</v>
      </c>
      <c r="G205" s="81" t="s">
        <v>3</v>
      </c>
      <c r="H205" s="67">
        <f t="shared" si="48"/>
        <v>2</v>
      </c>
      <c r="I205" s="99">
        <f t="shared" si="49"/>
        <v>7</v>
      </c>
      <c r="J205" s="99">
        <f t="shared" si="50"/>
        <v>2013</v>
      </c>
      <c r="K205" s="2" t="str">
        <f t="shared" si="47"/>
        <v>Summer</v>
      </c>
      <c r="L205" s="2"/>
      <c r="M205" s="3" t="str">
        <f t="shared" si="51"/>
        <v/>
      </c>
      <c r="N205" s="3" t="str">
        <f t="shared" si="44"/>
        <v/>
      </c>
      <c r="O205" s="3" t="str">
        <f t="shared" si="52"/>
        <v/>
      </c>
      <c r="P205" s="3" t="str">
        <f t="shared" si="52"/>
        <v/>
      </c>
      <c r="Q205" s="20">
        <f t="shared" si="53"/>
        <v>906</v>
      </c>
      <c r="R205" s="20" t="str">
        <f t="shared" si="53"/>
        <v>AD</v>
      </c>
      <c r="S205" s="20">
        <f t="shared" si="53"/>
        <v>18</v>
      </c>
      <c r="T205" s="20" t="str">
        <f t="shared" si="45"/>
        <v>ns</v>
      </c>
      <c r="U205" s="6" t="str">
        <f t="shared" si="54"/>
        <v/>
      </c>
      <c r="V205" s="6" t="str">
        <f t="shared" si="54"/>
        <v/>
      </c>
      <c r="W205" s="6" t="str">
        <f t="shared" si="54"/>
        <v/>
      </c>
      <c r="X205" s="6" t="str">
        <f t="shared" si="46"/>
        <v/>
      </c>
    </row>
    <row r="206" spans="1:24" ht="12.75" thickBot="1" x14ac:dyDescent="0.25">
      <c r="A206" s="82">
        <v>41402</v>
      </c>
      <c r="B206" s="81" t="s">
        <v>15</v>
      </c>
      <c r="C206" s="81" t="s">
        <v>14</v>
      </c>
      <c r="D206" s="81">
        <v>725</v>
      </c>
      <c r="E206" s="81" t="s">
        <v>77</v>
      </c>
      <c r="F206" s="81">
        <v>23.2</v>
      </c>
      <c r="G206" s="81">
        <v>4.3</v>
      </c>
      <c r="H206" s="67">
        <f t="shared" si="48"/>
        <v>2</v>
      </c>
      <c r="I206" s="99">
        <f t="shared" si="49"/>
        <v>5</v>
      </c>
      <c r="J206" s="99">
        <f t="shared" si="50"/>
        <v>2013</v>
      </c>
      <c r="K206" s="2" t="str">
        <f t="shared" si="47"/>
        <v>Spring</v>
      </c>
      <c r="L206" s="2"/>
      <c r="M206" s="3">
        <f t="shared" si="51"/>
        <v>725</v>
      </c>
      <c r="N206" s="3" t="str">
        <f t="shared" si="44"/>
        <v>AD</v>
      </c>
      <c r="O206" s="3">
        <f t="shared" si="52"/>
        <v>23.2</v>
      </c>
      <c r="P206" s="3">
        <f t="shared" si="52"/>
        <v>4.3</v>
      </c>
      <c r="Q206" s="20" t="str">
        <f t="shared" si="53"/>
        <v/>
      </c>
      <c r="R206" s="20" t="str">
        <f t="shared" si="53"/>
        <v/>
      </c>
      <c r="S206" s="20" t="str">
        <f t="shared" si="53"/>
        <v/>
      </c>
      <c r="T206" s="20" t="str">
        <f t="shared" si="45"/>
        <v/>
      </c>
      <c r="U206" s="6" t="str">
        <f t="shared" si="54"/>
        <v/>
      </c>
      <c r="V206" s="6" t="str">
        <f t="shared" si="54"/>
        <v/>
      </c>
      <c r="W206" s="6" t="str">
        <f t="shared" si="54"/>
        <v/>
      </c>
      <c r="X206" s="6" t="str">
        <f t="shared" si="46"/>
        <v/>
      </c>
    </row>
    <row r="207" spans="1:24" ht="12.75" thickBot="1" x14ac:dyDescent="0.25">
      <c r="A207" s="82">
        <v>41107</v>
      </c>
      <c r="B207" s="81" t="s">
        <v>15</v>
      </c>
      <c r="C207" s="81" t="s">
        <v>14</v>
      </c>
      <c r="D207" s="81" t="s">
        <v>3</v>
      </c>
      <c r="E207" s="81">
        <v>1.35</v>
      </c>
      <c r="F207" s="81">
        <v>23.2</v>
      </c>
      <c r="G207" s="81">
        <v>0</v>
      </c>
      <c r="H207" s="67">
        <f t="shared" si="48"/>
        <v>2</v>
      </c>
      <c r="I207" s="99">
        <f t="shared" si="49"/>
        <v>7</v>
      </c>
      <c r="J207" s="99">
        <f t="shared" si="50"/>
        <v>2012</v>
      </c>
      <c r="K207" s="2" t="str">
        <f t="shared" si="47"/>
        <v>Summer</v>
      </c>
      <c r="L207" s="2"/>
      <c r="M207" s="3" t="str">
        <f t="shared" si="51"/>
        <v/>
      </c>
      <c r="N207" s="3" t="str">
        <f t="shared" ref="N207:N270" si="55">IF($K207="Spring",IF(LEFT(E207,1)="&lt;",VALUE(MID(E207,2,4)),IF(LEFT(E207,1)="&gt;",VALUE(MID(E207,2,4)),E207)),"")</f>
        <v/>
      </c>
      <c r="O207" s="3" t="str">
        <f t="shared" si="52"/>
        <v/>
      </c>
      <c r="P207" s="3" t="str">
        <f t="shared" si="52"/>
        <v/>
      </c>
      <c r="Q207" s="20" t="str">
        <f t="shared" si="53"/>
        <v>ns</v>
      </c>
      <c r="R207" s="20">
        <f t="shared" si="53"/>
        <v>1.35</v>
      </c>
      <c r="S207" s="20">
        <f t="shared" si="53"/>
        <v>23.2</v>
      </c>
      <c r="T207" s="20">
        <f t="shared" ref="T207:T270" si="56">IF($K207="Summer",IF(LEFT(G207,1)="&lt;",VALUE(MID(G207,2,4)),IF(LEFT(G207,1)="&gt;",VALUE(MID(G207,2,4)),G207)),"")</f>
        <v>0</v>
      </c>
      <c r="U207" s="6" t="str">
        <f t="shared" si="54"/>
        <v/>
      </c>
      <c r="V207" s="6" t="str">
        <f t="shared" si="54"/>
        <v/>
      </c>
      <c r="W207" s="6" t="str">
        <f t="shared" si="54"/>
        <v/>
      </c>
      <c r="X207" s="6" t="str">
        <f t="shared" ref="X207:X270" si="57">IF($K207="Fall",IF(LEFT(G207,1)="&lt;",VALUE(MID(G207,2,4)),IF(LEFT(G207,1)="&gt;",VALUE(MID(G207,2,4)),G207)),"")</f>
        <v/>
      </c>
    </row>
    <row r="208" spans="1:24" ht="12.75" thickBot="1" x14ac:dyDescent="0.25">
      <c r="A208" s="82">
        <v>41031</v>
      </c>
      <c r="B208" s="81" t="s">
        <v>15</v>
      </c>
      <c r="C208" s="81" t="s">
        <v>14</v>
      </c>
      <c r="D208" s="81">
        <v>822</v>
      </c>
      <c r="E208" s="81">
        <v>13.1</v>
      </c>
      <c r="F208" s="81">
        <v>20.9</v>
      </c>
      <c r="G208" s="81">
        <v>5.23</v>
      </c>
      <c r="H208" s="67">
        <f t="shared" si="48"/>
        <v>2</v>
      </c>
      <c r="I208" s="99">
        <f t="shared" si="49"/>
        <v>5</v>
      </c>
      <c r="J208" s="99">
        <f t="shared" si="50"/>
        <v>2012</v>
      </c>
      <c r="K208" s="2" t="str">
        <f t="shared" si="47"/>
        <v>Spring</v>
      </c>
      <c r="L208" s="2"/>
      <c r="M208" s="3">
        <f t="shared" si="51"/>
        <v>822</v>
      </c>
      <c r="N208" s="3">
        <f t="shared" si="55"/>
        <v>13.1</v>
      </c>
      <c r="O208" s="3">
        <f t="shared" si="52"/>
        <v>20.9</v>
      </c>
      <c r="P208" s="3">
        <f t="shared" si="52"/>
        <v>5.23</v>
      </c>
      <c r="Q208" s="20" t="str">
        <f t="shared" si="53"/>
        <v/>
      </c>
      <c r="R208" s="20" t="str">
        <f t="shared" si="53"/>
        <v/>
      </c>
      <c r="S208" s="20" t="str">
        <f t="shared" si="53"/>
        <v/>
      </c>
      <c r="T208" s="20" t="str">
        <f t="shared" si="56"/>
        <v/>
      </c>
      <c r="U208" s="6" t="str">
        <f t="shared" si="54"/>
        <v/>
      </c>
      <c r="V208" s="6" t="str">
        <f t="shared" si="54"/>
        <v/>
      </c>
      <c r="W208" s="6" t="str">
        <f t="shared" si="54"/>
        <v/>
      </c>
      <c r="X208" s="6" t="str">
        <f t="shared" si="57"/>
        <v/>
      </c>
    </row>
    <row r="209" spans="1:24" ht="12.75" thickBot="1" x14ac:dyDescent="0.25">
      <c r="A209" s="82">
        <v>40821</v>
      </c>
      <c r="B209" s="81" t="s">
        <v>15</v>
      </c>
      <c r="C209" s="81" t="s">
        <v>14</v>
      </c>
      <c r="D209" s="81" t="s">
        <v>3</v>
      </c>
      <c r="E209" s="81">
        <v>10.77</v>
      </c>
      <c r="F209" s="81">
        <v>15.9</v>
      </c>
      <c r="G209" s="81">
        <v>0.17</v>
      </c>
      <c r="H209" s="67">
        <f t="shared" si="48"/>
        <v>2</v>
      </c>
      <c r="I209" s="99">
        <f t="shared" si="49"/>
        <v>10</v>
      </c>
      <c r="J209" s="99">
        <f t="shared" si="50"/>
        <v>2011</v>
      </c>
      <c r="K209" s="2" t="str">
        <f t="shared" si="47"/>
        <v>Fall</v>
      </c>
      <c r="L209" s="2"/>
      <c r="M209" s="3" t="str">
        <f t="shared" si="51"/>
        <v/>
      </c>
      <c r="N209" s="3" t="str">
        <f t="shared" si="55"/>
        <v/>
      </c>
      <c r="O209" s="3" t="str">
        <f t="shared" si="52"/>
        <v/>
      </c>
      <c r="P209" s="3" t="str">
        <f t="shared" si="52"/>
        <v/>
      </c>
      <c r="Q209" s="20" t="str">
        <f t="shared" si="53"/>
        <v/>
      </c>
      <c r="R209" s="20" t="str">
        <f t="shared" si="53"/>
        <v/>
      </c>
      <c r="S209" s="20" t="str">
        <f t="shared" si="53"/>
        <v/>
      </c>
      <c r="T209" s="20" t="str">
        <f t="shared" si="56"/>
        <v/>
      </c>
      <c r="U209" s="6" t="str">
        <f t="shared" si="54"/>
        <v>ns</v>
      </c>
      <c r="V209" s="6">
        <f t="shared" si="54"/>
        <v>10.77</v>
      </c>
      <c r="W209" s="6">
        <f t="shared" si="54"/>
        <v>15.9</v>
      </c>
      <c r="X209" s="6">
        <f t="shared" si="57"/>
        <v>0.17</v>
      </c>
    </row>
    <row r="210" spans="1:24" ht="12.75" thickBot="1" x14ac:dyDescent="0.25">
      <c r="A210" s="82">
        <v>40723</v>
      </c>
      <c r="B210" s="81" t="s">
        <v>15</v>
      </c>
      <c r="C210" s="81" t="s">
        <v>14</v>
      </c>
      <c r="D210" s="81">
        <v>550</v>
      </c>
      <c r="E210" s="81">
        <v>4.16</v>
      </c>
      <c r="F210" s="81">
        <v>24.4</v>
      </c>
      <c r="G210" s="81">
        <v>20.8</v>
      </c>
      <c r="H210" s="67">
        <f t="shared" si="48"/>
        <v>2</v>
      </c>
      <c r="I210" s="99">
        <f t="shared" si="49"/>
        <v>6</v>
      </c>
      <c r="J210" s="99">
        <f t="shared" si="50"/>
        <v>2011</v>
      </c>
      <c r="K210" s="2" t="str">
        <f t="shared" si="47"/>
        <v>Spring</v>
      </c>
      <c r="L210" s="2"/>
      <c r="M210" s="3">
        <f t="shared" si="51"/>
        <v>550</v>
      </c>
      <c r="N210" s="3">
        <f t="shared" si="55"/>
        <v>4.16</v>
      </c>
      <c r="O210" s="3">
        <f t="shared" si="52"/>
        <v>24.4</v>
      </c>
      <c r="P210" s="3">
        <f t="shared" si="52"/>
        <v>20.8</v>
      </c>
      <c r="Q210" s="20" t="str">
        <f t="shared" si="53"/>
        <v/>
      </c>
      <c r="R210" s="20" t="str">
        <f t="shared" si="53"/>
        <v/>
      </c>
      <c r="S210" s="20" t="str">
        <f t="shared" si="53"/>
        <v/>
      </c>
      <c r="T210" s="20" t="str">
        <f t="shared" si="56"/>
        <v/>
      </c>
      <c r="U210" s="6" t="str">
        <f t="shared" si="54"/>
        <v/>
      </c>
      <c r="V210" s="6" t="str">
        <f t="shared" si="54"/>
        <v/>
      </c>
      <c r="W210" s="6" t="str">
        <f t="shared" si="54"/>
        <v/>
      </c>
      <c r="X210" s="6" t="str">
        <f t="shared" si="57"/>
        <v/>
      </c>
    </row>
    <row r="211" spans="1:24" ht="12.75" thickBot="1" x14ac:dyDescent="0.25">
      <c r="A211" s="82">
        <v>40674</v>
      </c>
      <c r="B211" s="81" t="s">
        <v>15</v>
      </c>
      <c r="C211" s="81" t="s">
        <v>14</v>
      </c>
      <c r="D211" s="81" t="s">
        <v>3</v>
      </c>
      <c r="E211" s="81">
        <v>12.2</v>
      </c>
      <c r="F211" s="81">
        <v>16.8</v>
      </c>
      <c r="G211" s="81">
        <v>12.8</v>
      </c>
      <c r="H211" s="67">
        <f t="shared" si="48"/>
        <v>2</v>
      </c>
      <c r="I211" s="99">
        <f t="shared" si="49"/>
        <v>5</v>
      </c>
      <c r="J211" s="99">
        <f t="shared" si="50"/>
        <v>2011</v>
      </c>
      <c r="K211" s="2" t="str">
        <f t="shared" si="47"/>
        <v>Spring</v>
      </c>
      <c r="L211" s="2"/>
      <c r="M211" s="3" t="str">
        <f t="shared" si="51"/>
        <v>ns</v>
      </c>
      <c r="N211" s="3">
        <f t="shared" si="55"/>
        <v>12.2</v>
      </c>
      <c r="O211" s="3">
        <f t="shared" si="52"/>
        <v>16.8</v>
      </c>
      <c r="P211" s="3">
        <f t="shared" si="52"/>
        <v>12.8</v>
      </c>
      <c r="Q211" s="20" t="str">
        <f t="shared" si="53"/>
        <v/>
      </c>
      <c r="R211" s="20" t="str">
        <f t="shared" si="53"/>
        <v/>
      </c>
      <c r="S211" s="20" t="str">
        <f t="shared" si="53"/>
        <v/>
      </c>
      <c r="T211" s="20" t="str">
        <f t="shared" si="56"/>
        <v/>
      </c>
      <c r="U211" s="6" t="str">
        <f t="shared" si="54"/>
        <v/>
      </c>
      <c r="V211" s="6" t="str">
        <f t="shared" si="54"/>
        <v/>
      </c>
      <c r="W211" s="6" t="str">
        <f t="shared" si="54"/>
        <v/>
      </c>
      <c r="X211" s="6" t="str">
        <f t="shared" si="57"/>
        <v/>
      </c>
    </row>
    <row r="212" spans="1:24" ht="12.75" thickBot="1" x14ac:dyDescent="0.25">
      <c r="A212" s="82">
        <v>40457</v>
      </c>
      <c r="B212" s="81" t="s">
        <v>15</v>
      </c>
      <c r="C212" s="81" t="s">
        <v>14</v>
      </c>
      <c r="D212" s="81">
        <v>569</v>
      </c>
      <c r="E212" s="81" t="s">
        <v>77</v>
      </c>
      <c r="F212" s="81">
        <v>13.7</v>
      </c>
      <c r="G212" s="81">
        <v>6.25</v>
      </c>
      <c r="H212" s="67">
        <f t="shared" si="48"/>
        <v>2</v>
      </c>
      <c r="I212" s="99">
        <f t="shared" si="49"/>
        <v>10</v>
      </c>
      <c r="J212" s="99">
        <f t="shared" si="50"/>
        <v>2010</v>
      </c>
      <c r="K212" s="2" t="str">
        <f t="shared" si="47"/>
        <v>Fall</v>
      </c>
      <c r="L212" s="2"/>
      <c r="M212" s="3" t="str">
        <f t="shared" si="51"/>
        <v/>
      </c>
      <c r="N212" s="3" t="str">
        <f t="shared" si="55"/>
        <v/>
      </c>
      <c r="O212" s="3" t="str">
        <f t="shared" si="52"/>
        <v/>
      </c>
      <c r="P212" s="3" t="str">
        <f t="shared" si="52"/>
        <v/>
      </c>
      <c r="Q212" s="20" t="str">
        <f t="shared" si="53"/>
        <v/>
      </c>
      <c r="R212" s="20" t="str">
        <f t="shared" si="53"/>
        <v/>
      </c>
      <c r="S212" s="20" t="str">
        <f t="shared" si="53"/>
        <v/>
      </c>
      <c r="T212" s="20" t="str">
        <f t="shared" si="56"/>
        <v/>
      </c>
      <c r="U212" s="6">
        <f t="shared" si="54"/>
        <v>569</v>
      </c>
      <c r="V212" s="6" t="str">
        <f t="shared" si="54"/>
        <v>AD</v>
      </c>
      <c r="W212" s="6">
        <f t="shared" si="54"/>
        <v>13.7</v>
      </c>
      <c r="X212" s="6">
        <f t="shared" si="57"/>
        <v>6.25</v>
      </c>
    </row>
    <row r="213" spans="1:24" ht="12.75" thickBot="1" x14ac:dyDescent="0.25">
      <c r="A213" s="82">
        <v>40388</v>
      </c>
      <c r="B213" s="81" t="s">
        <v>15</v>
      </c>
      <c r="C213" s="81" t="s">
        <v>14</v>
      </c>
      <c r="D213" s="81">
        <v>557</v>
      </c>
      <c r="E213" s="81">
        <v>6.2</v>
      </c>
      <c r="F213" s="81">
        <v>23.4</v>
      </c>
      <c r="G213" s="81">
        <v>64.7</v>
      </c>
      <c r="H213" s="67">
        <f t="shared" si="48"/>
        <v>2</v>
      </c>
      <c r="I213" s="99">
        <f t="shared" si="49"/>
        <v>7</v>
      </c>
      <c r="J213" s="99">
        <f t="shared" si="50"/>
        <v>2010</v>
      </c>
      <c r="K213" s="2" t="str">
        <f t="shared" si="47"/>
        <v>Summer</v>
      </c>
      <c r="L213" s="2"/>
      <c r="M213" s="3" t="str">
        <f t="shared" si="51"/>
        <v/>
      </c>
      <c r="N213" s="3" t="str">
        <f t="shared" si="55"/>
        <v/>
      </c>
      <c r="O213" s="3" t="str">
        <f t="shared" si="52"/>
        <v/>
      </c>
      <c r="P213" s="3" t="str">
        <f t="shared" si="52"/>
        <v/>
      </c>
      <c r="Q213" s="20">
        <f t="shared" si="53"/>
        <v>557</v>
      </c>
      <c r="R213" s="20">
        <f t="shared" si="53"/>
        <v>6.2</v>
      </c>
      <c r="S213" s="20">
        <f t="shared" si="53"/>
        <v>23.4</v>
      </c>
      <c r="T213" s="20">
        <f t="shared" si="56"/>
        <v>64.7</v>
      </c>
      <c r="U213" s="6" t="str">
        <f t="shared" si="54"/>
        <v/>
      </c>
      <c r="V213" s="6" t="str">
        <f t="shared" si="54"/>
        <v/>
      </c>
      <c r="W213" s="6" t="str">
        <f t="shared" si="54"/>
        <v/>
      </c>
      <c r="X213" s="6" t="str">
        <f t="shared" si="57"/>
        <v/>
      </c>
    </row>
    <row r="214" spans="1:24" ht="12.75" thickBot="1" x14ac:dyDescent="0.25">
      <c r="A214" s="82">
        <v>40316</v>
      </c>
      <c r="B214" s="81" t="s">
        <v>15</v>
      </c>
      <c r="C214" s="81" t="s">
        <v>14</v>
      </c>
      <c r="D214" s="81">
        <v>737</v>
      </c>
      <c r="E214" s="81">
        <v>10.9</v>
      </c>
      <c r="F214" s="81">
        <v>18.7</v>
      </c>
      <c r="G214" s="81">
        <v>11.9</v>
      </c>
      <c r="H214" s="67">
        <f t="shared" si="48"/>
        <v>2</v>
      </c>
      <c r="I214" s="99">
        <f t="shared" si="49"/>
        <v>5</v>
      </c>
      <c r="J214" s="99">
        <f t="shared" si="50"/>
        <v>2010</v>
      </c>
      <c r="K214" s="2" t="str">
        <f t="shared" si="47"/>
        <v>Spring</v>
      </c>
      <c r="L214" s="2"/>
      <c r="M214" s="3">
        <f t="shared" si="51"/>
        <v>737</v>
      </c>
      <c r="N214" s="3">
        <f t="shared" si="55"/>
        <v>10.9</v>
      </c>
      <c r="O214" s="3">
        <f t="shared" si="52"/>
        <v>18.7</v>
      </c>
      <c r="P214" s="3">
        <f t="shared" si="52"/>
        <v>11.9</v>
      </c>
      <c r="Q214" s="20" t="str">
        <f t="shared" si="53"/>
        <v/>
      </c>
      <c r="R214" s="20" t="str">
        <f t="shared" si="53"/>
        <v/>
      </c>
      <c r="S214" s="20" t="str">
        <f t="shared" si="53"/>
        <v/>
      </c>
      <c r="T214" s="20" t="str">
        <f t="shared" si="56"/>
        <v/>
      </c>
      <c r="U214" s="6" t="str">
        <f t="shared" si="54"/>
        <v/>
      </c>
      <c r="V214" s="6" t="str">
        <f t="shared" si="54"/>
        <v/>
      </c>
      <c r="W214" s="6" t="str">
        <f t="shared" si="54"/>
        <v/>
      </c>
      <c r="X214" s="6" t="str">
        <f t="shared" si="57"/>
        <v/>
      </c>
    </row>
    <row r="215" spans="1:24" ht="12.75" thickBot="1" x14ac:dyDescent="0.25">
      <c r="A215" s="82">
        <v>40016</v>
      </c>
      <c r="B215" s="81" t="s">
        <v>15</v>
      </c>
      <c r="C215" s="81" t="s">
        <v>14</v>
      </c>
      <c r="D215" s="81">
        <v>832</v>
      </c>
      <c r="E215" s="81" t="s">
        <v>3</v>
      </c>
      <c r="F215" s="81">
        <v>17.100000000000001</v>
      </c>
      <c r="G215" s="81" t="s">
        <v>3</v>
      </c>
      <c r="H215" s="67">
        <f t="shared" si="48"/>
        <v>2</v>
      </c>
      <c r="I215" s="99">
        <f t="shared" si="49"/>
        <v>7</v>
      </c>
      <c r="J215" s="99">
        <f t="shared" si="50"/>
        <v>2009</v>
      </c>
      <c r="K215" s="2" t="str">
        <f t="shared" si="47"/>
        <v>Summer</v>
      </c>
      <c r="L215" s="2"/>
      <c r="M215" s="3" t="str">
        <f t="shared" si="51"/>
        <v/>
      </c>
      <c r="N215" s="3" t="str">
        <f t="shared" si="55"/>
        <v/>
      </c>
      <c r="O215" s="3" t="str">
        <f t="shared" si="52"/>
        <v/>
      </c>
      <c r="P215" s="3" t="str">
        <f t="shared" si="52"/>
        <v/>
      </c>
      <c r="Q215" s="20">
        <f t="shared" si="53"/>
        <v>832</v>
      </c>
      <c r="R215" s="20" t="str">
        <f t="shared" si="53"/>
        <v>ns</v>
      </c>
      <c r="S215" s="20">
        <f t="shared" si="53"/>
        <v>17.100000000000001</v>
      </c>
      <c r="T215" s="20" t="str">
        <f t="shared" si="56"/>
        <v>ns</v>
      </c>
      <c r="U215" s="6" t="str">
        <f t="shared" si="54"/>
        <v/>
      </c>
      <c r="V215" s="6" t="str">
        <f t="shared" si="54"/>
        <v/>
      </c>
      <c r="W215" s="6" t="str">
        <f t="shared" si="54"/>
        <v/>
      </c>
      <c r="X215" s="6" t="str">
        <f t="shared" si="57"/>
        <v/>
      </c>
    </row>
    <row r="216" spans="1:24" ht="12.75" thickBot="1" x14ac:dyDescent="0.25">
      <c r="A216" s="82">
        <v>39945</v>
      </c>
      <c r="B216" s="81" t="s">
        <v>15</v>
      </c>
      <c r="C216" s="81" t="s">
        <v>14</v>
      </c>
      <c r="D216" s="81">
        <v>838</v>
      </c>
      <c r="E216" s="81">
        <v>1.21</v>
      </c>
      <c r="F216" s="81">
        <v>17.7</v>
      </c>
      <c r="G216" s="81">
        <v>6.41</v>
      </c>
      <c r="H216" s="67">
        <f t="shared" si="48"/>
        <v>2</v>
      </c>
      <c r="I216" s="99">
        <f t="shared" si="49"/>
        <v>5</v>
      </c>
      <c r="J216" s="99">
        <f t="shared" si="50"/>
        <v>2009</v>
      </c>
      <c r="K216" s="2" t="str">
        <f t="shared" si="47"/>
        <v>Spring</v>
      </c>
      <c r="L216" s="2"/>
      <c r="M216" s="3">
        <f t="shared" si="51"/>
        <v>838</v>
      </c>
      <c r="N216" s="3">
        <f t="shared" si="55"/>
        <v>1.21</v>
      </c>
      <c r="O216" s="3">
        <f t="shared" si="52"/>
        <v>17.7</v>
      </c>
      <c r="P216" s="3">
        <f t="shared" si="52"/>
        <v>6.41</v>
      </c>
      <c r="Q216" s="20" t="str">
        <f t="shared" si="53"/>
        <v/>
      </c>
      <c r="R216" s="20" t="str">
        <f t="shared" si="53"/>
        <v/>
      </c>
      <c r="S216" s="20" t="str">
        <f t="shared" si="53"/>
        <v/>
      </c>
      <c r="T216" s="20" t="str">
        <f t="shared" si="56"/>
        <v/>
      </c>
      <c r="U216" s="6" t="str">
        <f t="shared" si="54"/>
        <v/>
      </c>
      <c r="V216" s="6" t="str">
        <f t="shared" si="54"/>
        <v/>
      </c>
      <c r="W216" s="6" t="str">
        <f t="shared" si="54"/>
        <v/>
      </c>
      <c r="X216" s="6" t="str">
        <f t="shared" si="57"/>
        <v/>
      </c>
    </row>
    <row r="217" spans="1:24" ht="12.75" thickBot="1" x14ac:dyDescent="0.25">
      <c r="A217" s="82">
        <v>39715</v>
      </c>
      <c r="B217" s="81" t="s">
        <v>15</v>
      </c>
      <c r="C217" s="81" t="s">
        <v>14</v>
      </c>
      <c r="D217" s="81">
        <v>875</v>
      </c>
      <c r="E217" s="81" t="s">
        <v>77</v>
      </c>
      <c r="F217" s="81">
        <v>18.5</v>
      </c>
      <c r="G217" s="81">
        <v>0</v>
      </c>
      <c r="H217" s="67">
        <f t="shared" si="48"/>
        <v>2</v>
      </c>
      <c r="I217" s="99">
        <f t="shared" si="49"/>
        <v>9</v>
      </c>
      <c r="J217" s="99">
        <f t="shared" si="50"/>
        <v>2008</v>
      </c>
      <c r="K217" s="2" t="str">
        <f t="shared" si="47"/>
        <v>Fall</v>
      </c>
      <c r="L217" s="2"/>
      <c r="M217" s="3" t="str">
        <f t="shared" si="51"/>
        <v/>
      </c>
      <c r="N217" s="3" t="str">
        <f t="shared" si="55"/>
        <v/>
      </c>
      <c r="O217" s="3" t="str">
        <f t="shared" si="52"/>
        <v/>
      </c>
      <c r="P217" s="3" t="str">
        <f t="shared" si="52"/>
        <v/>
      </c>
      <c r="Q217" s="20" t="str">
        <f t="shared" si="53"/>
        <v/>
      </c>
      <c r="R217" s="20" t="str">
        <f t="shared" si="53"/>
        <v/>
      </c>
      <c r="S217" s="20" t="str">
        <f t="shared" si="53"/>
        <v/>
      </c>
      <c r="T217" s="20" t="str">
        <f t="shared" si="56"/>
        <v/>
      </c>
      <c r="U217" s="6">
        <f t="shared" si="54"/>
        <v>875</v>
      </c>
      <c r="V217" s="6" t="str">
        <f t="shared" si="54"/>
        <v>AD</v>
      </c>
      <c r="W217" s="6">
        <f t="shared" si="54"/>
        <v>18.5</v>
      </c>
      <c r="X217" s="6">
        <f t="shared" si="57"/>
        <v>0</v>
      </c>
    </row>
    <row r="218" spans="1:24" ht="12.75" thickBot="1" x14ac:dyDescent="0.25">
      <c r="A218" s="82">
        <v>39645</v>
      </c>
      <c r="B218" s="81" t="s">
        <v>15</v>
      </c>
      <c r="C218" s="81" t="s">
        <v>14</v>
      </c>
      <c r="D218" s="81">
        <v>676</v>
      </c>
      <c r="E218" s="81">
        <v>2.98</v>
      </c>
      <c r="F218" s="81">
        <v>22.4</v>
      </c>
      <c r="G218" s="81">
        <v>2.82</v>
      </c>
      <c r="H218" s="67">
        <f t="shared" si="48"/>
        <v>2</v>
      </c>
      <c r="I218" s="99">
        <f t="shared" si="49"/>
        <v>7</v>
      </c>
      <c r="J218" s="99">
        <f t="shared" si="50"/>
        <v>2008</v>
      </c>
      <c r="K218" s="2" t="str">
        <f t="shared" si="47"/>
        <v>Summer</v>
      </c>
      <c r="L218" s="2"/>
      <c r="M218" s="3" t="str">
        <f t="shared" si="51"/>
        <v/>
      </c>
      <c r="N218" s="3" t="str">
        <f t="shared" si="55"/>
        <v/>
      </c>
      <c r="O218" s="3" t="str">
        <f t="shared" si="52"/>
        <v/>
      </c>
      <c r="P218" s="3" t="str">
        <f t="shared" si="52"/>
        <v/>
      </c>
      <c r="Q218" s="20">
        <f t="shared" si="53"/>
        <v>676</v>
      </c>
      <c r="R218" s="20">
        <f t="shared" si="53"/>
        <v>2.98</v>
      </c>
      <c r="S218" s="20">
        <f t="shared" si="53"/>
        <v>22.4</v>
      </c>
      <c r="T218" s="20">
        <f t="shared" si="56"/>
        <v>2.82</v>
      </c>
      <c r="U218" s="6" t="str">
        <f t="shared" si="54"/>
        <v/>
      </c>
      <c r="V218" s="6" t="str">
        <f t="shared" si="54"/>
        <v/>
      </c>
      <c r="W218" s="6" t="str">
        <f t="shared" si="54"/>
        <v/>
      </c>
      <c r="X218" s="6" t="str">
        <f t="shared" si="57"/>
        <v/>
      </c>
    </row>
    <row r="219" spans="1:24" ht="12.75" thickBot="1" x14ac:dyDescent="0.25">
      <c r="A219" s="82">
        <v>39569</v>
      </c>
      <c r="B219" s="81" t="s">
        <v>15</v>
      </c>
      <c r="C219" s="81" t="s">
        <v>14</v>
      </c>
      <c r="D219" s="81" t="s">
        <v>24</v>
      </c>
      <c r="E219" s="81" t="s">
        <v>24</v>
      </c>
      <c r="F219" s="81" t="s">
        <v>24</v>
      </c>
      <c r="G219" s="81">
        <v>13.4</v>
      </c>
      <c r="H219" s="67">
        <f t="shared" si="48"/>
        <v>2</v>
      </c>
      <c r="I219" s="99">
        <f t="shared" si="49"/>
        <v>5</v>
      </c>
      <c r="J219" s="99">
        <f t="shared" si="50"/>
        <v>2008</v>
      </c>
      <c r="K219" s="2" t="str">
        <f t="shared" si="47"/>
        <v>Spring</v>
      </c>
      <c r="L219" s="2"/>
      <c r="M219" s="3" t="str">
        <f t="shared" si="51"/>
        <v>NS</v>
      </c>
      <c r="N219" s="3" t="str">
        <f t="shared" si="55"/>
        <v>NS</v>
      </c>
      <c r="O219" s="3" t="str">
        <f t="shared" si="52"/>
        <v>NS</v>
      </c>
      <c r="P219" s="3">
        <f t="shared" si="52"/>
        <v>13.4</v>
      </c>
      <c r="Q219" s="20" t="str">
        <f t="shared" si="53"/>
        <v/>
      </c>
      <c r="R219" s="20" t="str">
        <f t="shared" si="53"/>
        <v/>
      </c>
      <c r="S219" s="20" t="str">
        <f t="shared" si="53"/>
        <v/>
      </c>
      <c r="T219" s="20" t="str">
        <f t="shared" si="56"/>
        <v/>
      </c>
      <c r="U219" s="6" t="str">
        <f t="shared" si="54"/>
        <v/>
      </c>
      <c r="V219" s="6" t="str">
        <f t="shared" si="54"/>
        <v/>
      </c>
      <c r="W219" s="6" t="str">
        <f t="shared" si="54"/>
        <v/>
      </c>
      <c r="X219" s="6" t="str">
        <f t="shared" si="57"/>
        <v/>
      </c>
    </row>
    <row r="220" spans="1:24" ht="12.75" thickBot="1" x14ac:dyDescent="0.25">
      <c r="A220" s="82">
        <v>39340</v>
      </c>
      <c r="B220" s="81" t="s">
        <v>15</v>
      </c>
      <c r="C220" s="81" t="s">
        <v>14</v>
      </c>
      <c r="D220" s="81">
        <v>1029</v>
      </c>
      <c r="E220" s="81" t="s">
        <v>3</v>
      </c>
      <c r="F220" s="81">
        <v>9.1</v>
      </c>
      <c r="G220" s="81">
        <v>0</v>
      </c>
      <c r="H220" s="67">
        <f t="shared" si="48"/>
        <v>2</v>
      </c>
      <c r="I220" s="99">
        <f t="shared" si="49"/>
        <v>9</v>
      </c>
      <c r="J220" s="99">
        <f t="shared" si="50"/>
        <v>2007</v>
      </c>
      <c r="K220" s="2" t="str">
        <f t="shared" si="47"/>
        <v>Fall</v>
      </c>
      <c r="L220" s="2"/>
      <c r="M220" s="3" t="str">
        <f t="shared" si="51"/>
        <v/>
      </c>
      <c r="N220" s="3" t="str">
        <f t="shared" si="55"/>
        <v/>
      </c>
      <c r="O220" s="3" t="str">
        <f t="shared" si="52"/>
        <v/>
      </c>
      <c r="P220" s="3" t="str">
        <f t="shared" si="52"/>
        <v/>
      </c>
      <c r="Q220" s="20" t="str">
        <f t="shared" si="53"/>
        <v/>
      </c>
      <c r="R220" s="20" t="str">
        <f t="shared" si="53"/>
        <v/>
      </c>
      <c r="S220" s="20" t="str">
        <f t="shared" si="53"/>
        <v/>
      </c>
      <c r="T220" s="20" t="str">
        <f t="shared" si="56"/>
        <v/>
      </c>
      <c r="U220" s="6">
        <f t="shared" si="54"/>
        <v>1029</v>
      </c>
      <c r="V220" s="6" t="str">
        <f t="shared" si="54"/>
        <v>ns</v>
      </c>
      <c r="W220" s="6">
        <f t="shared" si="54"/>
        <v>9.1</v>
      </c>
      <c r="X220" s="6">
        <f t="shared" si="57"/>
        <v>0</v>
      </c>
    </row>
    <row r="221" spans="1:24" ht="12.75" thickBot="1" x14ac:dyDescent="0.25">
      <c r="A221" s="82">
        <v>39296</v>
      </c>
      <c r="B221" s="81" t="s">
        <v>15</v>
      </c>
      <c r="C221" s="81" t="s">
        <v>14</v>
      </c>
      <c r="D221" s="81">
        <v>854</v>
      </c>
      <c r="E221" s="81">
        <v>1.94</v>
      </c>
      <c r="F221" s="81">
        <v>22.1</v>
      </c>
      <c r="G221" s="81" t="s">
        <v>24</v>
      </c>
      <c r="H221" s="67">
        <f t="shared" si="48"/>
        <v>2</v>
      </c>
      <c r="I221" s="99">
        <f t="shared" si="49"/>
        <v>8</v>
      </c>
      <c r="J221" s="99">
        <f t="shared" si="50"/>
        <v>2007</v>
      </c>
      <c r="K221" s="2" t="str">
        <f t="shared" si="47"/>
        <v>Summer</v>
      </c>
      <c r="L221" s="2"/>
      <c r="M221" s="3" t="str">
        <f t="shared" si="51"/>
        <v/>
      </c>
      <c r="N221" s="3" t="str">
        <f t="shared" si="55"/>
        <v/>
      </c>
      <c r="O221" s="3" t="str">
        <f t="shared" si="52"/>
        <v/>
      </c>
      <c r="P221" s="3" t="str">
        <f t="shared" si="52"/>
        <v/>
      </c>
      <c r="Q221" s="20">
        <f t="shared" si="53"/>
        <v>854</v>
      </c>
      <c r="R221" s="20">
        <f t="shared" si="53"/>
        <v>1.94</v>
      </c>
      <c r="S221" s="20">
        <f t="shared" si="53"/>
        <v>22.1</v>
      </c>
      <c r="T221" s="20" t="str">
        <f t="shared" si="56"/>
        <v>NS</v>
      </c>
      <c r="U221" s="6" t="str">
        <f t="shared" si="54"/>
        <v/>
      </c>
      <c r="V221" s="6" t="str">
        <f t="shared" si="54"/>
        <v/>
      </c>
      <c r="W221" s="6" t="str">
        <f t="shared" si="54"/>
        <v/>
      </c>
      <c r="X221" s="6" t="str">
        <f t="shared" si="57"/>
        <v/>
      </c>
    </row>
    <row r="222" spans="1:24" ht="12.75" thickBot="1" x14ac:dyDescent="0.25">
      <c r="A222" s="82">
        <v>39210</v>
      </c>
      <c r="B222" s="81" t="s">
        <v>15</v>
      </c>
      <c r="C222" s="81" t="s">
        <v>14</v>
      </c>
      <c r="D222" s="81">
        <v>924</v>
      </c>
      <c r="E222" s="81">
        <v>5.32</v>
      </c>
      <c r="F222" s="81">
        <v>21.4</v>
      </c>
      <c r="G222" s="81">
        <v>4.8</v>
      </c>
      <c r="H222" s="67">
        <f t="shared" si="48"/>
        <v>2</v>
      </c>
      <c r="I222" s="99">
        <f t="shared" si="49"/>
        <v>5</v>
      </c>
      <c r="J222" s="99">
        <f t="shared" si="50"/>
        <v>2007</v>
      </c>
      <c r="K222" s="2" t="str">
        <f t="shared" si="47"/>
        <v>Spring</v>
      </c>
      <c r="L222" s="2"/>
      <c r="M222" s="3">
        <f t="shared" si="51"/>
        <v>924</v>
      </c>
      <c r="N222" s="3">
        <f t="shared" si="55"/>
        <v>5.32</v>
      </c>
      <c r="O222" s="3">
        <f t="shared" si="52"/>
        <v>21.4</v>
      </c>
      <c r="P222" s="3">
        <f t="shared" si="52"/>
        <v>4.8</v>
      </c>
      <c r="Q222" s="20" t="str">
        <f t="shared" si="53"/>
        <v/>
      </c>
      <c r="R222" s="20" t="str">
        <f t="shared" si="53"/>
        <v/>
      </c>
      <c r="S222" s="20" t="str">
        <f t="shared" si="53"/>
        <v/>
      </c>
      <c r="T222" s="20" t="str">
        <f t="shared" si="56"/>
        <v/>
      </c>
      <c r="U222" s="6" t="str">
        <f t="shared" si="54"/>
        <v/>
      </c>
      <c r="V222" s="6" t="str">
        <f t="shared" si="54"/>
        <v/>
      </c>
      <c r="W222" s="6" t="str">
        <f t="shared" si="54"/>
        <v/>
      </c>
      <c r="X222" s="6" t="str">
        <f t="shared" si="57"/>
        <v/>
      </c>
    </row>
    <row r="223" spans="1:24" ht="12.75" thickBot="1" x14ac:dyDescent="0.25">
      <c r="A223" s="82">
        <v>38983</v>
      </c>
      <c r="B223" s="81" t="s">
        <v>15</v>
      </c>
      <c r="C223" s="81" t="s">
        <v>14</v>
      </c>
      <c r="D223" s="81">
        <v>1048</v>
      </c>
      <c r="E223" s="81">
        <v>4.08</v>
      </c>
      <c r="F223" s="81">
        <v>13.5</v>
      </c>
      <c r="G223" s="81">
        <v>0</v>
      </c>
      <c r="H223" s="67">
        <f t="shared" si="48"/>
        <v>2</v>
      </c>
      <c r="I223" s="99">
        <f t="shared" si="49"/>
        <v>9</v>
      </c>
      <c r="J223" s="99">
        <f t="shared" si="50"/>
        <v>2006</v>
      </c>
      <c r="K223" s="2" t="str">
        <f t="shared" si="47"/>
        <v>Fall</v>
      </c>
      <c r="L223" s="2"/>
      <c r="M223" s="3" t="str">
        <f t="shared" si="51"/>
        <v/>
      </c>
      <c r="N223" s="3" t="str">
        <f t="shared" si="55"/>
        <v/>
      </c>
      <c r="O223" s="3" t="str">
        <f t="shared" si="52"/>
        <v/>
      </c>
      <c r="P223" s="3" t="str">
        <f t="shared" si="52"/>
        <v/>
      </c>
      <c r="Q223" s="20" t="str">
        <f t="shared" si="53"/>
        <v/>
      </c>
      <c r="R223" s="20" t="str">
        <f t="shared" si="53"/>
        <v/>
      </c>
      <c r="S223" s="20" t="str">
        <f t="shared" si="53"/>
        <v/>
      </c>
      <c r="T223" s="20" t="str">
        <f t="shared" si="56"/>
        <v/>
      </c>
      <c r="U223" s="6">
        <f t="shared" si="54"/>
        <v>1048</v>
      </c>
      <c r="V223" s="6">
        <f t="shared" si="54"/>
        <v>4.08</v>
      </c>
      <c r="W223" s="6">
        <f t="shared" si="54"/>
        <v>13.5</v>
      </c>
      <c r="X223" s="6">
        <f t="shared" si="57"/>
        <v>0</v>
      </c>
    </row>
    <row r="224" spans="1:24" ht="12.75" thickBot="1" x14ac:dyDescent="0.25">
      <c r="A224" s="82">
        <v>38909</v>
      </c>
      <c r="B224" s="81" t="s">
        <v>15</v>
      </c>
      <c r="C224" s="81" t="s">
        <v>14</v>
      </c>
      <c r="D224" s="81">
        <v>1065</v>
      </c>
      <c r="E224" s="81">
        <v>3.43</v>
      </c>
      <c r="F224" s="81">
        <v>18.3</v>
      </c>
      <c r="G224" s="81" t="s">
        <v>24</v>
      </c>
      <c r="H224" s="67">
        <f t="shared" si="48"/>
        <v>2</v>
      </c>
      <c r="I224" s="99">
        <f t="shared" si="49"/>
        <v>7</v>
      </c>
      <c r="J224" s="99">
        <f t="shared" si="50"/>
        <v>2006</v>
      </c>
      <c r="K224" s="2" t="str">
        <f t="shared" si="47"/>
        <v>Summer</v>
      </c>
      <c r="L224" s="2"/>
      <c r="M224" s="3" t="str">
        <f t="shared" si="51"/>
        <v/>
      </c>
      <c r="N224" s="3" t="str">
        <f t="shared" si="55"/>
        <v/>
      </c>
      <c r="O224" s="3" t="str">
        <f t="shared" si="52"/>
        <v/>
      </c>
      <c r="P224" s="3" t="str">
        <f t="shared" si="52"/>
        <v/>
      </c>
      <c r="Q224" s="20">
        <f t="shared" si="53"/>
        <v>1065</v>
      </c>
      <c r="R224" s="20">
        <f t="shared" si="53"/>
        <v>3.43</v>
      </c>
      <c r="S224" s="20">
        <f t="shared" si="53"/>
        <v>18.3</v>
      </c>
      <c r="T224" s="20" t="str">
        <f t="shared" si="56"/>
        <v>NS</v>
      </c>
      <c r="U224" s="6" t="str">
        <f t="shared" si="54"/>
        <v/>
      </c>
      <c r="V224" s="6" t="str">
        <f t="shared" si="54"/>
        <v/>
      </c>
      <c r="W224" s="6" t="str">
        <f t="shared" si="54"/>
        <v/>
      </c>
      <c r="X224" s="6" t="str">
        <f t="shared" si="57"/>
        <v/>
      </c>
    </row>
    <row r="225" spans="1:24" ht="12.75" thickBot="1" x14ac:dyDescent="0.25">
      <c r="A225" s="82">
        <v>38836</v>
      </c>
      <c r="B225" s="81" t="s">
        <v>15</v>
      </c>
      <c r="C225" s="81" t="s">
        <v>14</v>
      </c>
      <c r="D225" s="81">
        <v>956</v>
      </c>
      <c r="E225" s="81" t="s">
        <v>3</v>
      </c>
      <c r="F225" s="81" t="s">
        <v>3</v>
      </c>
      <c r="G225" s="81">
        <v>2.9</v>
      </c>
      <c r="H225" s="67">
        <f t="shared" si="48"/>
        <v>2</v>
      </c>
      <c r="I225" s="99">
        <f t="shared" si="49"/>
        <v>4</v>
      </c>
      <c r="J225" s="99">
        <f t="shared" si="50"/>
        <v>2006</v>
      </c>
      <c r="K225" s="2" t="str">
        <f t="shared" si="47"/>
        <v>Spring</v>
      </c>
      <c r="L225" s="2"/>
      <c r="M225" s="3">
        <f t="shared" si="51"/>
        <v>956</v>
      </c>
      <c r="N225" s="3" t="str">
        <f t="shared" si="55"/>
        <v>ns</v>
      </c>
      <c r="O225" s="3" t="str">
        <f t="shared" si="52"/>
        <v>ns</v>
      </c>
      <c r="P225" s="3">
        <f t="shared" si="52"/>
        <v>2.9</v>
      </c>
      <c r="Q225" s="20" t="str">
        <f t="shared" si="53"/>
        <v/>
      </c>
      <c r="R225" s="20" t="str">
        <f t="shared" si="53"/>
        <v/>
      </c>
      <c r="S225" s="20" t="str">
        <f t="shared" si="53"/>
        <v/>
      </c>
      <c r="T225" s="20" t="str">
        <f t="shared" si="56"/>
        <v/>
      </c>
      <c r="U225" s="6" t="str">
        <f t="shared" si="54"/>
        <v/>
      </c>
      <c r="V225" s="6" t="str">
        <f t="shared" si="54"/>
        <v/>
      </c>
      <c r="W225" s="6" t="str">
        <f t="shared" si="54"/>
        <v/>
      </c>
      <c r="X225" s="6" t="str">
        <f t="shared" si="57"/>
        <v/>
      </c>
    </row>
    <row r="226" spans="1:24" s="41" customFormat="1" ht="12.75" thickBot="1" x14ac:dyDescent="0.25">
      <c r="A226" s="82">
        <v>38619</v>
      </c>
      <c r="B226" s="81" t="s">
        <v>15</v>
      </c>
      <c r="C226" s="81" t="s">
        <v>14</v>
      </c>
      <c r="D226" s="81">
        <v>947</v>
      </c>
      <c r="E226" s="81">
        <v>5.72</v>
      </c>
      <c r="F226" s="81">
        <v>15.3</v>
      </c>
      <c r="G226" s="81" t="s">
        <v>24</v>
      </c>
      <c r="H226" s="67">
        <f t="shared" si="48"/>
        <v>2</v>
      </c>
      <c r="I226" s="99">
        <f t="shared" si="49"/>
        <v>9</v>
      </c>
      <c r="J226" s="99">
        <f t="shared" si="50"/>
        <v>2005</v>
      </c>
      <c r="K226" s="2" t="str">
        <f t="shared" si="47"/>
        <v>Fall</v>
      </c>
      <c r="L226" s="2"/>
      <c r="M226" s="3" t="str">
        <f t="shared" si="51"/>
        <v/>
      </c>
      <c r="N226" s="3" t="str">
        <f t="shared" si="55"/>
        <v/>
      </c>
      <c r="O226" s="3" t="str">
        <f t="shared" si="52"/>
        <v/>
      </c>
      <c r="P226" s="3" t="str">
        <f t="shared" si="52"/>
        <v/>
      </c>
      <c r="Q226" s="20" t="str">
        <f t="shared" si="53"/>
        <v/>
      </c>
      <c r="R226" s="20" t="str">
        <f t="shared" si="53"/>
        <v/>
      </c>
      <c r="S226" s="20" t="str">
        <f t="shared" si="53"/>
        <v/>
      </c>
      <c r="T226" s="20" t="str">
        <f t="shared" si="56"/>
        <v/>
      </c>
      <c r="U226" s="6">
        <f t="shared" si="54"/>
        <v>947</v>
      </c>
      <c r="V226" s="6">
        <f t="shared" si="54"/>
        <v>5.72</v>
      </c>
      <c r="W226" s="6">
        <f t="shared" si="54"/>
        <v>15.3</v>
      </c>
      <c r="X226" s="6" t="str">
        <f t="shared" si="57"/>
        <v>NS</v>
      </c>
    </row>
    <row r="227" spans="1:24" s="41" customFormat="1" ht="12.75" thickBot="1" x14ac:dyDescent="0.25">
      <c r="A227" s="82">
        <v>38553</v>
      </c>
      <c r="B227" s="81" t="s">
        <v>15</v>
      </c>
      <c r="C227" s="81" t="s">
        <v>14</v>
      </c>
      <c r="D227" s="81">
        <v>950</v>
      </c>
      <c r="E227" s="81">
        <v>4.16</v>
      </c>
      <c r="F227" s="81">
        <v>20.9</v>
      </c>
      <c r="G227" s="81" t="s">
        <v>24</v>
      </c>
      <c r="H227" s="67">
        <f t="shared" si="48"/>
        <v>2</v>
      </c>
      <c r="I227" s="99">
        <f t="shared" si="49"/>
        <v>7</v>
      </c>
      <c r="J227" s="99">
        <f t="shared" si="50"/>
        <v>2005</v>
      </c>
      <c r="K227" s="2" t="str">
        <f t="shared" si="47"/>
        <v>Summer</v>
      </c>
      <c r="L227" s="2"/>
      <c r="M227" s="3" t="str">
        <f t="shared" si="51"/>
        <v/>
      </c>
      <c r="N227" s="3" t="str">
        <f t="shared" si="55"/>
        <v/>
      </c>
      <c r="O227" s="3" t="str">
        <f t="shared" si="52"/>
        <v/>
      </c>
      <c r="P227" s="3" t="str">
        <f t="shared" si="52"/>
        <v/>
      </c>
      <c r="Q227" s="20">
        <f t="shared" si="53"/>
        <v>950</v>
      </c>
      <c r="R227" s="20">
        <f t="shared" si="53"/>
        <v>4.16</v>
      </c>
      <c r="S227" s="20">
        <f t="shared" si="53"/>
        <v>20.9</v>
      </c>
      <c r="T227" s="20" t="str">
        <f t="shared" si="56"/>
        <v>NS</v>
      </c>
      <c r="U227" s="6" t="str">
        <f t="shared" si="54"/>
        <v/>
      </c>
      <c r="V227" s="6" t="str">
        <f t="shared" si="54"/>
        <v/>
      </c>
      <c r="W227" s="6" t="str">
        <f t="shared" si="54"/>
        <v/>
      </c>
      <c r="X227" s="6" t="str">
        <f t="shared" si="57"/>
        <v/>
      </c>
    </row>
    <row r="228" spans="1:24" s="41" customFormat="1" ht="12.75" thickBot="1" x14ac:dyDescent="0.25">
      <c r="A228" s="82">
        <v>38493</v>
      </c>
      <c r="B228" s="81" t="s">
        <v>15</v>
      </c>
      <c r="C228" s="81" t="s">
        <v>14</v>
      </c>
      <c r="D228" s="81">
        <v>971.8</v>
      </c>
      <c r="E228" s="81" t="s">
        <v>24</v>
      </c>
      <c r="F228" s="81" t="s">
        <v>24</v>
      </c>
      <c r="G228" s="81">
        <v>7.35</v>
      </c>
      <c r="H228" s="67">
        <f t="shared" si="48"/>
        <v>2</v>
      </c>
      <c r="I228" s="99">
        <f t="shared" si="49"/>
        <v>5</v>
      </c>
      <c r="J228" s="99">
        <f t="shared" si="50"/>
        <v>2005</v>
      </c>
      <c r="K228" s="2" t="str">
        <f t="shared" si="47"/>
        <v>Spring</v>
      </c>
      <c r="L228" s="2"/>
      <c r="M228" s="3">
        <f t="shared" si="51"/>
        <v>971.8</v>
      </c>
      <c r="N228" s="3" t="str">
        <f t="shared" si="55"/>
        <v>NS</v>
      </c>
      <c r="O228" s="3" t="str">
        <f t="shared" si="52"/>
        <v>NS</v>
      </c>
      <c r="P228" s="3">
        <f t="shared" si="52"/>
        <v>7.35</v>
      </c>
      <c r="Q228" s="20" t="str">
        <f t="shared" si="53"/>
        <v/>
      </c>
      <c r="R228" s="20" t="str">
        <f t="shared" si="53"/>
        <v/>
      </c>
      <c r="S228" s="20" t="str">
        <f t="shared" si="53"/>
        <v/>
      </c>
      <c r="T228" s="20" t="str">
        <f t="shared" si="56"/>
        <v/>
      </c>
      <c r="U228" s="6" t="str">
        <f t="shared" si="54"/>
        <v/>
      </c>
      <c r="V228" s="6" t="str">
        <f t="shared" si="54"/>
        <v/>
      </c>
      <c r="W228" s="6" t="str">
        <f t="shared" si="54"/>
        <v/>
      </c>
      <c r="X228" s="6" t="str">
        <f t="shared" si="57"/>
        <v/>
      </c>
    </row>
    <row r="229" spans="1:24" s="41" customFormat="1" ht="12.75" thickBot="1" x14ac:dyDescent="0.25">
      <c r="A229" s="82">
        <v>38190</v>
      </c>
      <c r="B229" s="81" t="s">
        <v>15</v>
      </c>
      <c r="C229" s="81" t="s">
        <v>14</v>
      </c>
      <c r="D229" s="81">
        <v>805</v>
      </c>
      <c r="E229" s="81">
        <v>3.77</v>
      </c>
      <c r="F229" s="81">
        <v>24.5</v>
      </c>
      <c r="G229" s="81">
        <v>0.02</v>
      </c>
      <c r="H229" s="67">
        <f t="shared" si="48"/>
        <v>2</v>
      </c>
      <c r="I229" s="99">
        <f t="shared" si="49"/>
        <v>7</v>
      </c>
      <c r="J229" s="99">
        <f t="shared" si="50"/>
        <v>2004</v>
      </c>
      <c r="K229" s="2" t="str">
        <f t="shared" si="47"/>
        <v>Summer</v>
      </c>
      <c r="L229" s="2"/>
      <c r="M229" s="3" t="str">
        <f t="shared" si="51"/>
        <v/>
      </c>
      <c r="N229" s="3" t="str">
        <f t="shared" si="55"/>
        <v/>
      </c>
      <c r="O229" s="3" t="str">
        <f t="shared" si="52"/>
        <v/>
      </c>
      <c r="P229" s="3" t="str">
        <f t="shared" si="52"/>
        <v/>
      </c>
      <c r="Q229" s="20">
        <f t="shared" si="53"/>
        <v>805</v>
      </c>
      <c r="R229" s="20">
        <f t="shared" si="53"/>
        <v>3.77</v>
      </c>
      <c r="S229" s="20">
        <f t="shared" si="53"/>
        <v>24.5</v>
      </c>
      <c r="T229" s="20">
        <f t="shared" si="56"/>
        <v>0.02</v>
      </c>
      <c r="U229" s="6" t="str">
        <f t="shared" si="54"/>
        <v/>
      </c>
      <c r="V229" s="6" t="str">
        <f t="shared" si="54"/>
        <v/>
      </c>
      <c r="W229" s="6" t="str">
        <f t="shared" si="54"/>
        <v/>
      </c>
      <c r="X229" s="6" t="str">
        <f t="shared" si="57"/>
        <v/>
      </c>
    </row>
    <row r="230" spans="1:24" s="41" customFormat="1" ht="12.75" thickBot="1" x14ac:dyDescent="0.25">
      <c r="A230" s="82">
        <v>38163</v>
      </c>
      <c r="B230" s="81" t="s">
        <v>15</v>
      </c>
      <c r="C230" s="81" t="s">
        <v>14</v>
      </c>
      <c r="D230" s="81">
        <v>532</v>
      </c>
      <c r="E230" s="81">
        <v>11.02</v>
      </c>
      <c r="F230" s="81">
        <v>17.5</v>
      </c>
      <c r="G230" s="81">
        <v>8.6999999999999993</v>
      </c>
      <c r="H230" s="67">
        <f t="shared" si="48"/>
        <v>2</v>
      </c>
      <c r="I230" s="99">
        <f t="shared" si="49"/>
        <v>6</v>
      </c>
      <c r="J230" s="99">
        <f t="shared" si="50"/>
        <v>2004</v>
      </c>
      <c r="K230" s="2" t="str">
        <f t="shared" si="47"/>
        <v>Spring</v>
      </c>
      <c r="L230" s="2"/>
      <c r="M230" s="3">
        <f t="shared" si="51"/>
        <v>532</v>
      </c>
      <c r="N230" s="3">
        <f t="shared" si="55"/>
        <v>11.02</v>
      </c>
      <c r="O230" s="3">
        <f t="shared" si="52"/>
        <v>17.5</v>
      </c>
      <c r="P230" s="3">
        <f t="shared" si="52"/>
        <v>8.6999999999999993</v>
      </c>
      <c r="Q230" s="20" t="str">
        <f t="shared" si="53"/>
        <v/>
      </c>
      <c r="R230" s="20" t="str">
        <f t="shared" si="53"/>
        <v/>
      </c>
      <c r="S230" s="20" t="str">
        <f t="shared" si="53"/>
        <v/>
      </c>
      <c r="T230" s="20" t="str">
        <f t="shared" si="56"/>
        <v/>
      </c>
      <c r="U230" s="6" t="str">
        <f t="shared" si="54"/>
        <v/>
      </c>
      <c r="V230" s="6" t="str">
        <f t="shared" si="54"/>
        <v/>
      </c>
      <c r="W230" s="6" t="str">
        <f t="shared" si="54"/>
        <v/>
      </c>
      <c r="X230" s="6" t="str">
        <f t="shared" si="57"/>
        <v/>
      </c>
    </row>
    <row r="231" spans="1:24" s="41" customFormat="1" ht="12.75" thickBot="1" x14ac:dyDescent="0.25">
      <c r="A231" s="82">
        <v>42284</v>
      </c>
      <c r="B231" s="81" t="s">
        <v>18</v>
      </c>
      <c r="C231" s="81" t="s">
        <v>19</v>
      </c>
      <c r="D231" s="81" t="s">
        <v>77</v>
      </c>
      <c r="E231" s="81" t="s">
        <v>77</v>
      </c>
      <c r="F231" s="81">
        <v>14.4</v>
      </c>
      <c r="G231" s="81">
        <v>4.05</v>
      </c>
      <c r="H231" s="67">
        <f t="shared" si="48"/>
        <v>1</v>
      </c>
      <c r="I231" s="99">
        <f t="shared" si="49"/>
        <v>10</v>
      </c>
      <c r="J231" s="99">
        <f t="shared" si="50"/>
        <v>2015</v>
      </c>
      <c r="K231" s="2" t="str">
        <f t="shared" si="47"/>
        <v>Fall</v>
      </c>
      <c r="L231" s="2"/>
      <c r="M231" s="3" t="str">
        <f t="shared" si="51"/>
        <v/>
      </c>
      <c r="N231" s="3" t="str">
        <f t="shared" si="55"/>
        <v/>
      </c>
      <c r="O231" s="3" t="str">
        <f t="shared" si="52"/>
        <v/>
      </c>
      <c r="P231" s="3" t="str">
        <f t="shared" si="52"/>
        <v/>
      </c>
      <c r="Q231" s="20" t="str">
        <f t="shared" si="53"/>
        <v/>
      </c>
      <c r="R231" s="20" t="str">
        <f t="shared" si="53"/>
        <v/>
      </c>
      <c r="S231" s="20" t="str">
        <f t="shared" si="53"/>
        <v/>
      </c>
      <c r="T231" s="20" t="str">
        <f t="shared" si="56"/>
        <v/>
      </c>
      <c r="U231" s="6" t="str">
        <f t="shared" si="54"/>
        <v>AD</v>
      </c>
      <c r="V231" s="6" t="str">
        <f t="shared" si="54"/>
        <v>AD</v>
      </c>
      <c r="W231" s="6">
        <f t="shared" si="54"/>
        <v>14.4</v>
      </c>
      <c r="X231" s="6">
        <f t="shared" si="57"/>
        <v>4.05</v>
      </c>
    </row>
    <row r="232" spans="1:24" s="41" customFormat="1" ht="12.75" thickBot="1" x14ac:dyDescent="0.25">
      <c r="A232" s="82">
        <v>42207</v>
      </c>
      <c r="B232" s="81" t="s">
        <v>18</v>
      </c>
      <c r="C232" s="81" t="s">
        <v>19</v>
      </c>
      <c r="D232" s="81">
        <v>818</v>
      </c>
      <c r="E232" s="81">
        <v>9.26</v>
      </c>
      <c r="F232" s="81">
        <v>20.9</v>
      </c>
      <c r="G232" s="81">
        <v>9.9499999999999993</v>
      </c>
      <c r="H232" s="67">
        <f t="shared" si="48"/>
        <v>1</v>
      </c>
      <c r="I232" s="99">
        <f t="shared" si="49"/>
        <v>7</v>
      </c>
      <c r="J232" s="99">
        <f t="shared" si="50"/>
        <v>2015</v>
      </c>
      <c r="K232" s="2" t="str">
        <f t="shared" si="47"/>
        <v>Summer</v>
      </c>
      <c r="L232" s="2"/>
      <c r="M232" s="3" t="str">
        <f t="shared" si="51"/>
        <v/>
      </c>
      <c r="N232" s="3" t="str">
        <f t="shared" si="55"/>
        <v/>
      </c>
      <c r="O232" s="3" t="str">
        <f t="shared" si="52"/>
        <v/>
      </c>
      <c r="P232" s="3" t="str">
        <f t="shared" si="52"/>
        <v/>
      </c>
      <c r="Q232" s="20">
        <f t="shared" si="53"/>
        <v>818</v>
      </c>
      <c r="R232" s="20">
        <f t="shared" si="53"/>
        <v>9.26</v>
      </c>
      <c r="S232" s="20">
        <f t="shared" si="53"/>
        <v>20.9</v>
      </c>
      <c r="T232" s="20">
        <f t="shared" si="56"/>
        <v>9.9499999999999993</v>
      </c>
      <c r="U232" s="6" t="str">
        <f t="shared" si="54"/>
        <v/>
      </c>
      <c r="V232" s="6" t="str">
        <f t="shared" si="54"/>
        <v/>
      </c>
      <c r="W232" s="6" t="str">
        <f t="shared" si="54"/>
        <v/>
      </c>
      <c r="X232" s="6" t="str">
        <f t="shared" si="57"/>
        <v/>
      </c>
    </row>
    <row r="233" spans="1:24" s="41" customFormat="1" ht="12.75" thickBot="1" x14ac:dyDescent="0.25">
      <c r="A233" s="82">
        <v>42139</v>
      </c>
      <c r="B233" s="81" t="s">
        <v>18</v>
      </c>
      <c r="C233" s="81" t="s">
        <v>19</v>
      </c>
      <c r="D233" s="81">
        <v>894</v>
      </c>
      <c r="E233" s="81">
        <v>13.83</v>
      </c>
      <c r="F233" s="81">
        <v>19.600000000000001</v>
      </c>
      <c r="G233" s="81" t="s">
        <v>24</v>
      </c>
      <c r="H233" s="67">
        <f t="shared" si="48"/>
        <v>1</v>
      </c>
      <c r="I233" s="99">
        <f t="shared" si="49"/>
        <v>5</v>
      </c>
      <c r="J233" s="99">
        <f t="shared" si="50"/>
        <v>2015</v>
      </c>
      <c r="K233" s="2" t="str">
        <f t="shared" si="47"/>
        <v>Spring</v>
      </c>
      <c r="L233" s="2"/>
      <c r="M233" s="3">
        <f t="shared" si="51"/>
        <v>894</v>
      </c>
      <c r="N233" s="3">
        <f t="shared" si="55"/>
        <v>13.83</v>
      </c>
      <c r="O233" s="3">
        <f t="shared" si="52"/>
        <v>19.600000000000001</v>
      </c>
      <c r="P233" s="3" t="str">
        <f t="shared" si="52"/>
        <v>NS</v>
      </c>
      <c r="Q233" s="20" t="str">
        <f t="shared" si="53"/>
        <v/>
      </c>
      <c r="R233" s="20" t="str">
        <f t="shared" si="53"/>
        <v/>
      </c>
      <c r="S233" s="20" t="str">
        <f t="shared" si="53"/>
        <v/>
      </c>
      <c r="T233" s="20" t="str">
        <f t="shared" si="56"/>
        <v/>
      </c>
      <c r="U233" s="6" t="str">
        <f t="shared" si="54"/>
        <v/>
      </c>
      <c r="V233" s="6" t="str">
        <f t="shared" si="54"/>
        <v/>
      </c>
      <c r="W233" s="6" t="str">
        <f t="shared" si="54"/>
        <v/>
      </c>
      <c r="X233" s="6" t="str">
        <f t="shared" si="57"/>
        <v/>
      </c>
    </row>
    <row r="234" spans="1:24" s="41" customFormat="1" ht="12.75" thickBot="1" x14ac:dyDescent="0.25">
      <c r="A234" s="82">
        <v>41919</v>
      </c>
      <c r="B234" s="81" t="s">
        <v>18</v>
      </c>
      <c r="C234" s="81" t="s">
        <v>19</v>
      </c>
      <c r="D234" s="81">
        <v>904</v>
      </c>
      <c r="E234" s="81">
        <v>12.43</v>
      </c>
      <c r="F234" s="81">
        <v>11.7</v>
      </c>
      <c r="G234" s="81">
        <v>31.4</v>
      </c>
      <c r="H234" s="67">
        <f t="shared" si="48"/>
        <v>1</v>
      </c>
      <c r="I234" s="99">
        <f t="shared" si="49"/>
        <v>10</v>
      </c>
      <c r="J234" s="99">
        <f t="shared" si="50"/>
        <v>2014</v>
      </c>
      <c r="K234" s="2" t="str">
        <f t="shared" si="47"/>
        <v>Fall</v>
      </c>
      <c r="L234" s="2"/>
      <c r="M234" s="3" t="str">
        <f t="shared" si="51"/>
        <v/>
      </c>
      <c r="N234" s="3" t="str">
        <f t="shared" si="55"/>
        <v/>
      </c>
      <c r="O234" s="3" t="str">
        <f t="shared" si="52"/>
        <v/>
      </c>
      <c r="P234" s="3" t="str">
        <f t="shared" si="52"/>
        <v/>
      </c>
      <c r="Q234" s="20" t="str">
        <f t="shared" si="53"/>
        <v/>
      </c>
      <c r="R234" s="20" t="str">
        <f t="shared" si="53"/>
        <v/>
      </c>
      <c r="S234" s="20" t="str">
        <f t="shared" si="53"/>
        <v/>
      </c>
      <c r="T234" s="20" t="str">
        <f t="shared" si="56"/>
        <v/>
      </c>
      <c r="U234" s="6">
        <f t="shared" si="54"/>
        <v>904</v>
      </c>
      <c r="V234" s="6">
        <f t="shared" si="54"/>
        <v>12.43</v>
      </c>
      <c r="W234" s="6">
        <f t="shared" si="54"/>
        <v>11.7</v>
      </c>
      <c r="X234" s="6">
        <f t="shared" si="57"/>
        <v>31.4</v>
      </c>
    </row>
    <row r="235" spans="1:24" s="41" customFormat="1" ht="12.75" thickBot="1" x14ac:dyDescent="0.25">
      <c r="A235" s="82">
        <v>41842</v>
      </c>
      <c r="B235" s="81" t="s">
        <v>18</v>
      </c>
      <c r="C235" s="81" t="s">
        <v>19</v>
      </c>
      <c r="D235" s="81">
        <v>847</v>
      </c>
      <c r="E235" s="81">
        <v>8.2899999999999991</v>
      </c>
      <c r="F235" s="81">
        <v>23.8</v>
      </c>
      <c r="G235" s="81">
        <v>6</v>
      </c>
      <c r="H235" s="67">
        <f t="shared" si="48"/>
        <v>1</v>
      </c>
      <c r="I235" s="99">
        <f t="shared" si="49"/>
        <v>7</v>
      </c>
      <c r="J235" s="99">
        <f t="shared" si="50"/>
        <v>2014</v>
      </c>
      <c r="K235" s="2" t="str">
        <f t="shared" si="47"/>
        <v>Summer</v>
      </c>
      <c r="L235" s="2"/>
      <c r="M235" s="3" t="str">
        <f t="shared" si="51"/>
        <v/>
      </c>
      <c r="N235" s="3" t="str">
        <f t="shared" si="55"/>
        <v/>
      </c>
      <c r="O235" s="3" t="str">
        <f t="shared" si="52"/>
        <v/>
      </c>
      <c r="P235" s="3" t="str">
        <f t="shared" si="52"/>
        <v/>
      </c>
      <c r="Q235" s="20">
        <f t="shared" si="53"/>
        <v>847</v>
      </c>
      <c r="R235" s="20">
        <f t="shared" si="53"/>
        <v>8.2899999999999991</v>
      </c>
      <c r="S235" s="20">
        <f t="shared" si="53"/>
        <v>23.8</v>
      </c>
      <c r="T235" s="20">
        <f t="shared" si="56"/>
        <v>6</v>
      </c>
      <c r="U235" s="6" t="str">
        <f t="shared" si="54"/>
        <v/>
      </c>
      <c r="V235" s="6" t="str">
        <f t="shared" si="54"/>
        <v/>
      </c>
      <c r="W235" s="6" t="str">
        <f t="shared" si="54"/>
        <v/>
      </c>
      <c r="X235" s="6" t="str">
        <f t="shared" si="57"/>
        <v/>
      </c>
    </row>
    <row r="236" spans="1:24" s="41" customFormat="1" ht="12.75" thickBot="1" x14ac:dyDescent="0.25">
      <c r="A236" s="82">
        <v>41765</v>
      </c>
      <c r="B236" s="81" t="s">
        <v>18</v>
      </c>
      <c r="C236" s="81" t="s">
        <v>19</v>
      </c>
      <c r="D236" s="81">
        <v>767</v>
      </c>
      <c r="E236" s="81">
        <v>14.15</v>
      </c>
      <c r="F236" s="81">
        <v>14.5</v>
      </c>
      <c r="G236" s="81" t="s">
        <v>24</v>
      </c>
      <c r="H236" s="67">
        <f t="shared" si="48"/>
        <v>1</v>
      </c>
      <c r="I236" s="99">
        <f t="shared" si="49"/>
        <v>5</v>
      </c>
      <c r="J236" s="99">
        <f t="shared" si="50"/>
        <v>2014</v>
      </c>
      <c r="K236" s="2" t="str">
        <f t="shared" si="47"/>
        <v>Spring</v>
      </c>
      <c r="L236" s="2"/>
      <c r="M236" s="3">
        <f t="shared" si="51"/>
        <v>767</v>
      </c>
      <c r="N236" s="3">
        <f t="shared" si="55"/>
        <v>14.15</v>
      </c>
      <c r="O236" s="3">
        <f t="shared" si="52"/>
        <v>14.5</v>
      </c>
      <c r="P236" s="3" t="str">
        <f t="shared" si="52"/>
        <v>NS</v>
      </c>
      <c r="Q236" s="20" t="str">
        <f t="shared" si="53"/>
        <v/>
      </c>
      <c r="R236" s="20" t="str">
        <f t="shared" si="53"/>
        <v/>
      </c>
      <c r="S236" s="20" t="str">
        <f t="shared" si="53"/>
        <v/>
      </c>
      <c r="T236" s="20" t="str">
        <f t="shared" si="56"/>
        <v/>
      </c>
      <c r="U236" s="6" t="str">
        <f t="shared" si="54"/>
        <v/>
      </c>
      <c r="V236" s="6" t="str">
        <f t="shared" si="54"/>
        <v/>
      </c>
      <c r="W236" s="6" t="str">
        <f t="shared" si="54"/>
        <v/>
      </c>
      <c r="X236" s="6" t="str">
        <f t="shared" si="57"/>
        <v/>
      </c>
    </row>
    <row r="237" spans="1:24" s="41" customFormat="1" ht="12.75" thickBot="1" x14ac:dyDescent="0.25">
      <c r="A237" s="82">
        <v>41561</v>
      </c>
      <c r="B237" s="81" t="s">
        <v>18</v>
      </c>
      <c r="C237" s="81" t="s">
        <v>19</v>
      </c>
      <c r="D237" s="81">
        <v>963</v>
      </c>
      <c r="E237" s="81">
        <v>10.37</v>
      </c>
      <c r="F237" s="81">
        <v>12.3</v>
      </c>
      <c r="G237" s="81">
        <v>2.2000000000000002</v>
      </c>
      <c r="H237" s="67">
        <f t="shared" si="48"/>
        <v>1</v>
      </c>
      <c r="I237" s="99">
        <f t="shared" si="49"/>
        <v>10</v>
      </c>
      <c r="J237" s="99">
        <f t="shared" si="50"/>
        <v>2013</v>
      </c>
      <c r="K237" s="2" t="str">
        <f t="shared" si="47"/>
        <v>Fall</v>
      </c>
      <c r="L237" s="2"/>
      <c r="M237" s="3" t="str">
        <f t="shared" si="51"/>
        <v/>
      </c>
      <c r="N237" s="3" t="str">
        <f t="shared" si="55"/>
        <v/>
      </c>
      <c r="O237" s="3" t="str">
        <f t="shared" si="52"/>
        <v/>
      </c>
      <c r="P237" s="3" t="str">
        <f t="shared" si="52"/>
        <v/>
      </c>
      <c r="Q237" s="20" t="str">
        <f t="shared" si="53"/>
        <v/>
      </c>
      <c r="R237" s="20" t="str">
        <f t="shared" si="53"/>
        <v/>
      </c>
      <c r="S237" s="20" t="str">
        <f t="shared" si="53"/>
        <v/>
      </c>
      <c r="T237" s="20" t="str">
        <f t="shared" si="56"/>
        <v/>
      </c>
      <c r="U237" s="6">
        <f t="shared" si="54"/>
        <v>963</v>
      </c>
      <c r="V237" s="6">
        <f t="shared" si="54"/>
        <v>10.37</v>
      </c>
      <c r="W237" s="6">
        <f t="shared" si="54"/>
        <v>12.3</v>
      </c>
      <c r="X237" s="6">
        <f t="shared" si="57"/>
        <v>2.2000000000000002</v>
      </c>
    </row>
    <row r="238" spans="1:24" s="41" customFormat="1" ht="12.75" thickBot="1" x14ac:dyDescent="0.25">
      <c r="A238" s="82">
        <v>41479</v>
      </c>
      <c r="B238" s="81" t="s">
        <v>18</v>
      </c>
      <c r="C238" s="81" t="s">
        <v>19</v>
      </c>
      <c r="D238" s="81">
        <v>785</v>
      </c>
      <c r="E238" s="81">
        <v>9.0500000000000007</v>
      </c>
      <c r="F238" s="81">
        <v>18.899999999999999</v>
      </c>
      <c r="G238" s="81">
        <v>2.9</v>
      </c>
      <c r="H238" s="67">
        <f t="shared" si="48"/>
        <v>1</v>
      </c>
      <c r="I238" s="99">
        <f t="shared" si="49"/>
        <v>7</v>
      </c>
      <c r="J238" s="99">
        <f t="shared" si="50"/>
        <v>2013</v>
      </c>
      <c r="K238" s="2" t="str">
        <f t="shared" si="47"/>
        <v>Summer</v>
      </c>
      <c r="L238" s="2"/>
      <c r="M238" s="3" t="str">
        <f t="shared" si="51"/>
        <v/>
      </c>
      <c r="N238" s="3" t="str">
        <f t="shared" si="55"/>
        <v/>
      </c>
      <c r="O238" s="3" t="str">
        <f t="shared" si="52"/>
        <v/>
      </c>
      <c r="P238" s="3" t="str">
        <f t="shared" si="52"/>
        <v/>
      </c>
      <c r="Q238" s="20">
        <f t="shared" si="53"/>
        <v>785</v>
      </c>
      <c r="R238" s="20">
        <f t="shared" si="53"/>
        <v>9.0500000000000007</v>
      </c>
      <c r="S238" s="20">
        <f t="shared" si="53"/>
        <v>18.899999999999999</v>
      </c>
      <c r="T238" s="20">
        <f t="shared" si="56"/>
        <v>2.9</v>
      </c>
      <c r="U238" s="6" t="str">
        <f t="shared" si="54"/>
        <v/>
      </c>
      <c r="V238" s="6" t="str">
        <f t="shared" si="54"/>
        <v/>
      </c>
      <c r="W238" s="6" t="str">
        <f t="shared" si="54"/>
        <v/>
      </c>
      <c r="X238" s="6" t="str">
        <f t="shared" si="57"/>
        <v/>
      </c>
    </row>
    <row r="239" spans="1:24" s="41" customFormat="1" ht="12.75" thickBot="1" x14ac:dyDescent="0.25">
      <c r="A239" s="82">
        <v>41400</v>
      </c>
      <c r="B239" s="81" t="s">
        <v>18</v>
      </c>
      <c r="C239" s="81" t="s">
        <v>19</v>
      </c>
      <c r="D239" s="81">
        <v>690</v>
      </c>
      <c r="E239" s="81" t="s">
        <v>77</v>
      </c>
      <c r="F239" s="81">
        <v>16.7</v>
      </c>
      <c r="G239" s="81" t="s">
        <v>3</v>
      </c>
      <c r="H239" s="67">
        <f t="shared" si="48"/>
        <v>1</v>
      </c>
      <c r="I239" s="99">
        <f t="shared" si="49"/>
        <v>5</v>
      </c>
      <c r="J239" s="99">
        <f t="shared" si="50"/>
        <v>2013</v>
      </c>
      <c r="K239" s="2" t="str">
        <f t="shared" si="47"/>
        <v>Spring</v>
      </c>
      <c r="L239" s="2"/>
      <c r="M239" s="3">
        <f t="shared" si="51"/>
        <v>690</v>
      </c>
      <c r="N239" s="3" t="str">
        <f t="shared" si="55"/>
        <v>AD</v>
      </c>
      <c r="O239" s="3">
        <f t="shared" si="52"/>
        <v>16.7</v>
      </c>
      <c r="P239" s="3" t="str">
        <f t="shared" si="52"/>
        <v>ns</v>
      </c>
      <c r="Q239" s="20" t="str">
        <f t="shared" si="53"/>
        <v/>
      </c>
      <c r="R239" s="20" t="str">
        <f t="shared" si="53"/>
        <v/>
      </c>
      <c r="S239" s="20" t="str">
        <f t="shared" si="53"/>
        <v/>
      </c>
      <c r="T239" s="20" t="str">
        <f t="shared" si="56"/>
        <v/>
      </c>
      <c r="U239" s="6" t="str">
        <f t="shared" si="54"/>
        <v/>
      </c>
      <c r="V239" s="6" t="str">
        <f t="shared" si="54"/>
        <v/>
      </c>
      <c r="W239" s="6" t="str">
        <f t="shared" si="54"/>
        <v/>
      </c>
      <c r="X239" s="6" t="str">
        <f t="shared" si="57"/>
        <v/>
      </c>
    </row>
    <row r="240" spans="1:24" ht="12.75" thickBot="1" x14ac:dyDescent="0.25">
      <c r="A240" s="82">
        <v>41190</v>
      </c>
      <c r="B240" s="81" t="s">
        <v>18</v>
      </c>
      <c r="C240" s="81" t="s">
        <v>19</v>
      </c>
      <c r="D240" s="81">
        <v>999</v>
      </c>
      <c r="E240" s="81">
        <v>11.51</v>
      </c>
      <c r="F240" s="81">
        <v>8.5</v>
      </c>
      <c r="G240" s="81">
        <v>1.5</v>
      </c>
      <c r="H240" s="67">
        <f t="shared" si="48"/>
        <v>1</v>
      </c>
      <c r="I240" s="99">
        <f t="shared" si="49"/>
        <v>10</v>
      </c>
      <c r="J240" s="99">
        <f t="shared" si="50"/>
        <v>2012</v>
      </c>
      <c r="K240" s="2" t="str">
        <f t="shared" si="47"/>
        <v>Fall</v>
      </c>
      <c r="L240" s="2"/>
      <c r="M240" s="3" t="str">
        <f t="shared" si="51"/>
        <v/>
      </c>
      <c r="N240" s="3" t="str">
        <f t="shared" si="55"/>
        <v/>
      </c>
      <c r="O240" s="3" t="str">
        <f t="shared" si="52"/>
        <v/>
      </c>
      <c r="P240" s="3" t="str">
        <f t="shared" si="52"/>
        <v/>
      </c>
      <c r="Q240" s="20" t="str">
        <f t="shared" si="53"/>
        <v/>
      </c>
      <c r="R240" s="20" t="str">
        <f t="shared" si="53"/>
        <v/>
      </c>
      <c r="S240" s="20" t="str">
        <f t="shared" si="53"/>
        <v/>
      </c>
      <c r="T240" s="20" t="str">
        <f t="shared" si="56"/>
        <v/>
      </c>
      <c r="U240" s="6">
        <f t="shared" si="54"/>
        <v>999</v>
      </c>
      <c r="V240" s="6">
        <f t="shared" si="54"/>
        <v>11.51</v>
      </c>
      <c r="W240" s="6">
        <f t="shared" si="54"/>
        <v>8.5</v>
      </c>
      <c r="X240" s="6">
        <f t="shared" si="57"/>
        <v>1.5</v>
      </c>
    </row>
    <row r="241" spans="1:24" ht="12.75" thickBot="1" x14ac:dyDescent="0.25">
      <c r="A241" s="82">
        <v>41190</v>
      </c>
      <c r="B241" s="81" t="s">
        <v>18</v>
      </c>
      <c r="C241" s="81" t="s">
        <v>19</v>
      </c>
      <c r="D241" s="81">
        <v>999</v>
      </c>
      <c r="E241" s="81">
        <v>11.51</v>
      </c>
      <c r="F241" s="81">
        <v>8.5</v>
      </c>
      <c r="G241" s="81">
        <v>1.5</v>
      </c>
      <c r="H241" s="67">
        <f t="shared" si="48"/>
        <v>1</v>
      </c>
      <c r="I241" s="99">
        <f t="shared" si="49"/>
        <v>10</v>
      </c>
      <c r="J241" s="99">
        <f t="shared" si="50"/>
        <v>2012</v>
      </c>
      <c r="K241" s="2" t="str">
        <f t="shared" si="47"/>
        <v>Fall</v>
      </c>
      <c r="L241" s="2"/>
      <c r="M241" s="3" t="str">
        <f t="shared" si="51"/>
        <v/>
      </c>
      <c r="N241" s="3" t="str">
        <f t="shared" si="55"/>
        <v/>
      </c>
      <c r="O241" s="3" t="str">
        <f t="shared" si="52"/>
        <v/>
      </c>
      <c r="P241" s="3" t="str">
        <f t="shared" si="52"/>
        <v/>
      </c>
      <c r="Q241" s="20" t="str">
        <f t="shared" si="53"/>
        <v/>
      </c>
      <c r="R241" s="20" t="str">
        <f t="shared" si="53"/>
        <v/>
      </c>
      <c r="S241" s="20" t="str">
        <f t="shared" si="53"/>
        <v/>
      </c>
      <c r="T241" s="20" t="str">
        <f t="shared" si="56"/>
        <v/>
      </c>
      <c r="U241" s="6">
        <f t="shared" si="54"/>
        <v>999</v>
      </c>
      <c r="V241" s="6">
        <f t="shared" si="54"/>
        <v>11.51</v>
      </c>
      <c r="W241" s="6">
        <f t="shared" si="54"/>
        <v>8.5</v>
      </c>
      <c r="X241" s="6">
        <f t="shared" si="57"/>
        <v>1.5</v>
      </c>
    </row>
    <row r="242" spans="1:24" ht="12.75" thickBot="1" x14ac:dyDescent="0.25">
      <c r="A242" s="82">
        <v>41114</v>
      </c>
      <c r="B242" s="81" t="s">
        <v>18</v>
      </c>
      <c r="C242" s="81" t="s">
        <v>19</v>
      </c>
      <c r="D242" s="81">
        <v>855</v>
      </c>
      <c r="E242" s="81">
        <v>9.6199999999999992</v>
      </c>
      <c r="F242" s="81">
        <v>26.2</v>
      </c>
      <c r="G242" s="81">
        <v>3.6</v>
      </c>
      <c r="H242" s="67">
        <f t="shared" si="48"/>
        <v>1</v>
      </c>
      <c r="I242" s="99">
        <f t="shared" si="49"/>
        <v>7</v>
      </c>
      <c r="J242" s="99">
        <f t="shared" si="50"/>
        <v>2012</v>
      </c>
      <c r="K242" s="2" t="str">
        <f t="shared" si="47"/>
        <v>Summer</v>
      </c>
      <c r="L242" s="2"/>
      <c r="M242" s="3" t="str">
        <f t="shared" si="51"/>
        <v/>
      </c>
      <c r="N242" s="3" t="str">
        <f t="shared" si="55"/>
        <v/>
      </c>
      <c r="O242" s="3" t="str">
        <f t="shared" si="52"/>
        <v/>
      </c>
      <c r="P242" s="3" t="str">
        <f t="shared" si="52"/>
        <v/>
      </c>
      <c r="Q242" s="20">
        <f t="shared" si="53"/>
        <v>855</v>
      </c>
      <c r="R242" s="20">
        <f t="shared" si="53"/>
        <v>9.6199999999999992</v>
      </c>
      <c r="S242" s="20">
        <f t="shared" si="53"/>
        <v>26.2</v>
      </c>
      <c r="T242" s="20">
        <f t="shared" si="56"/>
        <v>3.6</v>
      </c>
      <c r="U242" s="6" t="str">
        <f t="shared" si="54"/>
        <v/>
      </c>
      <c r="V242" s="6" t="str">
        <f t="shared" si="54"/>
        <v/>
      </c>
      <c r="W242" s="6" t="str">
        <f t="shared" si="54"/>
        <v/>
      </c>
      <c r="X242" s="6" t="str">
        <f t="shared" si="57"/>
        <v/>
      </c>
    </row>
    <row r="243" spans="1:24" ht="12.75" thickBot="1" x14ac:dyDescent="0.25">
      <c r="A243" s="82">
        <v>41037</v>
      </c>
      <c r="B243" s="81" t="s">
        <v>18</v>
      </c>
      <c r="C243" s="81" t="s">
        <v>19</v>
      </c>
      <c r="D243" s="81">
        <v>558</v>
      </c>
      <c r="E243" s="81">
        <v>14.87</v>
      </c>
      <c r="F243" s="81">
        <v>15.4</v>
      </c>
      <c r="G243" s="81" t="s">
        <v>3</v>
      </c>
      <c r="H243" s="67">
        <f t="shared" si="48"/>
        <v>1</v>
      </c>
      <c r="I243" s="99">
        <f t="shared" si="49"/>
        <v>5</v>
      </c>
      <c r="J243" s="99">
        <f t="shared" si="50"/>
        <v>2012</v>
      </c>
      <c r="K243" s="2" t="str">
        <f t="shared" si="47"/>
        <v>Spring</v>
      </c>
      <c r="L243" s="2"/>
      <c r="M243" s="3">
        <f t="shared" si="51"/>
        <v>558</v>
      </c>
      <c r="N243" s="3">
        <f t="shared" si="55"/>
        <v>14.87</v>
      </c>
      <c r="O243" s="3">
        <f t="shared" si="52"/>
        <v>15.4</v>
      </c>
      <c r="P243" s="3" t="str">
        <f t="shared" si="52"/>
        <v>ns</v>
      </c>
      <c r="Q243" s="20" t="str">
        <f t="shared" si="53"/>
        <v/>
      </c>
      <c r="R243" s="20" t="str">
        <f t="shared" si="53"/>
        <v/>
      </c>
      <c r="S243" s="20" t="str">
        <f t="shared" si="53"/>
        <v/>
      </c>
      <c r="T243" s="20" t="str">
        <f t="shared" si="56"/>
        <v/>
      </c>
      <c r="U243" s="6" t="str">
        <f t="shared" si="54"/>
        <v/>
      </c>
      <c r="V243" s="6" t="str">
        <f t="shared" si="54"/>
        <v/>
      </c>
      <c r="W243" s="6" t="str">
        <f t="shared" si="54"/>
        <v/>
      </c>
      <c r="X243" s="6" t="str">
        <f t="shared" si="57"/>
        <v/>
      </c>
    </row>
    <row r="244" spans="1:24" ht="12.75" thickBot="1" x14ac:dyDescent="0.25">
      <c r="A244" s="82">
        <v>40806</v>
      </c>
      <c r="B244" s="81" t="s">
        <v>18</v>
      </c>
      <c r="C244" s="81" t="s">
        <v>19</v>
      </c>
      <c r="D244" s="81">
        <v>926</v>
      </c>
      <c r="E244" s="81">
        <v>18</v>
      </c>
      <c r="F244" s="81">
        <v>16.7</v>
      </c>
      <c r="G244" s="81">
        <v>1.2</v>
      </c>
      <c r="H244" s="67">
        <f t="shared" si="48"/>
        <v>1</v>
      </c>
      <c r="I244" s="99">
        <f t="shared" si="49"/>
        <v>9</v>
      </c>
      <c r="J244" s="99">
        <f t="shared" si="50"/>
        <v>2011</v>
      </c>
      <c r="K244" s="2" t="str">
        <f t="shared" si="47"/>
        <v>Fall</v>
      </c>
      <c r="L244" s="2"/>
      <c r="M244" s="3" t="str">
        <f t="shared" si="51"/>
        <v/>
      </c>
      <c r="N244" s="3" t="str">
        <f t="shared" si="55"/>
        <v/>
      </c>
      <c r="O244" s="3" t="str">
        <f t="shared" si="52"/>
        <v/>
      </c>
      <c r="P244" s="3" t="str">
        <f t="shared" si="52"/>
        <v/>
      </c>
      <c r="Q244" s="20" t="str">
        <f t="shared" si="53"/>
        <v/>
      </c>
      <c r="R244" s="20" t="str">
        <f t="shared" si="53"/>
        <v/>
      </c>
      <c r="S244" s="20" t="str">
        <f t="shared" si="53"/>
        <v/>
      </c>
      <c r="T244" s="20" t="str">
        <f t="shared" si="56"/>
        <v/>
      </c>
      <c r="U244" s="6">
        <f t="shared" si="54"/>
        <v>926</v>
      </c>
      <c r="V244" s="6">
        <f t="shared" si="54"/>
        <v>18</v>
      </c>
      <c r="W244" s="6">
        <f t="shared" si="54"/>
        <v>16.7</v>
      </c>
      <c r="X244" s="6">
        <f t="shared" si="57"/>
        <v>1.2</v>
      </c>
    </row>
    <row r="245" spans="1:24" ht="12.75" thickBot="1" x14ac:dyDescent="0.25">
      <c r="A245" s="82">
        <v>40750</v>
      </c>
      <c r="B245" s="81" t="s">
        <v>18</v>
      </c>
      <c r="C245" s="81" t="s">
        <v>19</v>
      </c>
      <c r="D245" s="81">
        <v>734</v>
      </c>
      <c r="E245" s="81" t="s">
        <v>77</v>
      </c>
      <c r="F245" s="81">
        <v>23.7</v>
      </c>
      <c r="G245" s="81">
        <v>17.899999999999999</v>
      </c>
      <c r="H245" s="67">
        <f t="shared" si="48"/>
        <v>1</v>
      </c>
      <c r="I245" s="99">
        <f t="shared" si="49"/>
        <v>7</v>
      </c>
      <c r="J245" s="99">
        <f t="shared" si="50"/>
        <v>2011</v>
      </c>
      <c r="K245" s="2" t="str">
        <f t="shared" si="47"/>
        <v>Summer</v>
      </c>
      <c r="L245" s="2"/>
      <c r="M245" s="3" t="str">
        <f t="shared" si="51"/>
        <v/>
      </c>
      <c r="N245" s="3" t="str">
        <f t="shared" si="55"/>
        <v/>
      </c>
      <c r="O245" s="3" t="str">
        <f t="shared" si="52"/>
        <v/>
      </c>
      <c r="P245" s="3" t="str">
        <f t="shared" si="52"/>
        <v/>
      </c>
      <c r="Q245" s="20">
        <f t="shared" si="53"/>
        <v>734</v>
      </c>
      <c r="R245" s="20" t="str">
        <f t="shared" si="53"/>
        <v>AD</v>
      </c>
      <c r="S245" s="20">
        <f t="shared" si="53"/>
        <v>23.7</v>
      </c>
      <c r="T245" s="20">
        <f t="shared" si="56"/>
        <v>17.899999999999999</v>
      </c>
      <c r="U245" s="6" t="str">
        <f t="shared" si="54"/>
        <v/>
      </c>
      <c r="V245" s="6" t="str">
        <f t="shared" si="54"/>
        <v/>
      </c>
      <c r="W245" s="6" t="str">
        <f t="shared" si="54"/>
        <v/>
      </c>
      <c r="X245" s="6" t="str">
        <f t="shared" si="57"/>
        <v/>
      </c>
    </row>
    <row r="246" spans="1:24" ht="12.75" thickBot="1" x14ac:dyDescent="0.25">
      <c r="A246" s="82">
        <v>40674</v>
      </c>
      <c r="B246" s="81" t="s">
        <v>18</v>
      </c>
      <c r="C246" s="81" t="s">
        <v>19</v>
      </c>
      <c r="D246" s="81">
        <v>753.8</v>
      </c>
      <c r="E246" s="81">
        <v>14.42</v>
      </c>
      <c r="F246" s="81">
        <v>19</v>
      </c>
      <c r="G246" s="81" t="s">
        <v>3</v>
      </c>
      <c r="H246" s="67">
        <f t="shared" si="48"/>
        <v>1</v>
      </c>
      <c r="I246" s="99">
        <f t="shared" si="49"/>
        <v>5</v>
      </c>
      <c r="J246" s="99">
        <f t="shared" si="50"/>
        <v>2011</v>
      </c>
      <c r="K246" s="2" t="str">
        <f t="shared" si="47"/>
        <v>Spring</v>
      </c>
      <c r="L246" s="2"/>
      <c r="M246" s="3">
        <f t="shared" si="51"/>
        <v>753.8</v>
      </c>
      <c r="N246" s="3">
        <f t="shared" si="55"/>
        <v>14.42</v>
      </c>
      <c r="O246" s="3">
        <f t="shared" si="52"/>
        <v>19</v>
      </c>
      <c r="P246" s="3" t="str">
        <f t="shared" si="52"/>
        <v>ns</v>
      </c>
      <c r="Q246" s="20" t="str">
        <f t="shared" si="53"/>
        <v/>
      </c>
      <c r="R246" s="20" t="str">
        <f t="shared" si="53"/>
        <v/>
      </c>
      <c r="S246" s="20" t="str">
        <f t="shared" si="53"/>
        <v/>
      </c>
      <c r="T246" s="20" t="str">
        <f t="shared" si="56"/>
        <v/>
      </c>
      <c r="U246" s="6" t="str">
        <f t="shared" si="54"/>
        <v/>
      </c>
      <c r="V246" s="6" t="str">
        <f t="shared" si="54"/>
        <v/>
      </c>
      <c r="W246" s="6" t="str">
        <f t="shared" si="54"/>
        <v/>
      </c>
      <c r="X246" s="6" t="str">
        <f t="shared" si="57"/>
        <v/>
      </c>
    </row>
    <row r="247" spans="1:24" ht="12.75" thickBot="1" x14ac:dyDescent="0.25">
      <c r="A247" s="82">
        <v>40455</v>
      </c>
      <c r="B247" s="81" t="s">
        <v>18</v>
      </c>
      <c r="C247" s="81" t="s">
        <v>19</v>
      </c>
      <c r="D247" s="81">
        <v>946</v>
      </c>
      <c r="E247" s="81">
        <v>11.8</v>
      </c>
      <c r="F247" s="81">
        <v>11.1</v>
      </c>
      <c r="G247" s="81">
        <v>49</v>
      </c>
      <c r="H247" s="67">
        <f t="shared" si="48"/>
        <v>1</v>
      </c>
      <c r="I247" s="99">
        <f t="shared" si="49"/>
        <v>10</v>
      </c>
      <c r="J247" s="99">
        <f t="shared" si="50"/>
        <v>2010</v>
      </c>
      <c r="K247" s="2" t="str">
        <f t="shared" si="47"/>
        <v>Fall</v>
      </c>
      <c r="L247" s="2"/>
      <c r="M247" s="3" t="str">
        <f t="shared" si="51"/>
        <v/>
      </c>
      <c r="N247" s="3" t="str">
        <f t="shared" si="55"/>
        <v/>
      </c>
      <c r="O247" s="3" t="str">
        <f t="shared" si="52"/>
        <v/>
      </c>
      <c r="P247" s="3" t="str">
        <f t="shared" si="52"/>
        <v/>
      </c>
      <c r="Q247" s="20" t="str">
        <f t="shared" si="53"/>
        <v/>
      </c>
      <c r="R247" s="20" t="str">
        <f t="shared" si="53"/>
        <v/>
      </c>
      <c r="S247" s="20" t="str">
        <f t="shared" si="53"/>
        <v/>
      </c>
      <c r="T247" s="20" t="str">
        <f t="shared" si="56"/>
        <v/>
      </c>
      <c r="U247" s="6">
        <f t="shared" si="54"/>
        <v>946</v>
      </c>
      <c r="V247" s="6">
        <f t="shared" si="54"/>
        <v>11.8</v>
      </c>
      <c r="W247" s="6">
        <f t="shared" si="54"/>
        <v>11.1</v>
      </c>
      <c r="X247" s="6">
        <f t="shared" si="57"/>
        <v>49</v>
      </c>
    </row>
    <row r="248" spans="1:24" ht="12.75" thickBot="1" x14ac:dyDescent="0.25">
      <c r="A248" s="82">
        <v>40372</v>
      </c>
      <c r="B248" s="81" t="s">
        <v>18</v>
      </c>
      <c r="C248" s="81" t="s">
        <v>19</v>
      </c>
      <c r="D248" s="81">
        <v>683</v>
      </c>
      <c r="E248" s="81">
        <v>7.44</v>
      </c>
      <c r="F248" s="81">
        <v>21.4</v>
      </c>
      <c r="G248" s="81">
        <v>154</v>
      </c>
      <c r="H248" s="67">
        <f t="shared" si="48"/>
        <v>1</v>
      </c>
      <c r="I248" s="99">
        <f t="shared" si="49"/>
        <v>7</v>
      </c>
      <c r="J248" s="99">
        <f t="shared" si="50"/>
        <v>2010</v>
      </c>
      <c r="K248" s="2" t="str">
        <f t="shared" si="47"/>
        <v>Summer</v>
      </c>
      <c r="L248" s="2"/>
      <c r="M248" s="3" t="str">
        <f t="shared" si="51"/>
        <v/>
      </c>
      <c r="N248" s="3" t="str">
        <f t="shared" si="55"/>
        <v/>
      </c>
      <c r="O248" s="3" t="str">
        <f t="shared" si="52"/>
        <v/>
      </c>
      <c r="P248" s="3" t="str">
        <f t="shared" si="52"/>
        <v/>
      </c>
      <c r="Q248" s="20">
        <f t="shared" si="53"/>
        <v>683</v>
      </c>
      <c r="R248" s="20">
        <f t="shared" si="53"/>
        <v>7.44</v>
      </c>
      <c r="S248" s="20">
        <f t="shared" si="53"/>
        <v>21.4</v>
      </c>
      <c r="T248" s="20">
        <f t="shared" si="56"/>
        <v>154</v>
      </c>
      <c r="U248" s="6" t="str">
        <f t="shared" si="54"/>
        <v/>
      </c>
      <c r="V248" s="6" t="str">
        <f t="shared" si="54"/>
        <v/>
      </c>
      <c r="W248" s="6" t="str">
        <f t="shared" si="54"/>
        <v/>
      </c>
      <c r="X248" s="6" t="str">
        <f t="shared" si="57"/>
        <v/>
      </c>
    </row>
    <row r="249" spans="1:24" ht="12.75" thickBot="1" x14ac:dyDescent="0.25">
      <c r="A249" s="82">
        <v>40310</v>
      </c>
      <c r="B249" s="81" t="s">
        <v>18</v>
      </c>
      <c r="C249" s="81" t="s">
        <v>19</v>
      </c>
      <c r="D249" s="81">
        <v>815</v>
      </c>
      <c r="E249" s="81">
        <v>15.97</v>
      </c>
      <c r="F249" s="81">
        <v>12.8</v>
      </c>
      <c r="G249" s="81">
        <v>110</v>
      </c>
      <c r="H249" s="67">
        <f t="shared" si="48"/>
        <v>1</v>
      </c>
      <c r="I249" s="99">
        <f t="shared" si="49"/>
        <v>5</v>
      </c>
      <c r="J249" s="99">
        <f t="shared" si="50"/>
        <v>2010</v>
      </c>
      <c r="K249" s="2" t="str">
        <f t="shared" si="47"/>
        <v>Spring</v>
      </c>
      <c r="L249" s="2"/>
      <c r="M249" s="3">
        <f t="shared" si="51"/>
        <v>815</v>
      </c>
      <c r="N249" s="3">
        <f t="shared" si="55"/>
        <v>15.97</v>
      </c>
      <c r="O249" s="3">
        <f t="shared" si="52"/>
        <v>12.8</v>
      </c>
      <c r="P249" s="3">
        <f t="shared" si="52"/>
        <v>110</v>
      </c>
      <c r="Q249" s="20" t="str">
        <f t="shared" si="53"/>
        <v/>
      </c>
      <c r="R249" s="20" t="str">
        <f t="shared" si="53"/>
        <v/>
      </c>
      <c r="S249" s="20" t="str">
        <f t="shared" si="53"/>
        <v/>
      </c>
      <c r="T249" s="20" t="str">
        <f t="shared" si="56"/>
        <v/>
      </c>
      <c r="U249" s="6" t="str">
        <f t="shared" si="54"/>
        <v/>
      </c>
      <c r="V249" s="6" t="str">
        <f t="shared" si="54"/>
        <v/>
      </c>
      <c r="W249" s="6" t="str">
        <f t="shared" si="54"/>
        <v/>
      </c>
      <c r="X249" s="6" t="str">
        <f t="shared" si="57"/>
        <v/>
      </c>
    </row>
    <row r="250" spans="1:24" ht="12.75" thickBot="1" x14ac:dyDescent="0.25">
      <c r="A250" s="82">
        <v>40086</v>
      </c>
      <c r="B250" s="81" t="s">
        <v>18</v>
      </c>
      <c r="C250" s="81" t="s">
        <v>19</v>
      </c>
      <c r="D250" s="81">
        <v>799</v>
      </c>
      <c r="E250" s="81">
        <v>9.84</v>
      </c>
      <c r="F250" s="81">
        <v>13.9</v>
      </c>
      <c r="G250" s="81">
        <v>0.56000000000000005</v>
      </c>
      <c r="H250" s="67">
        <f t="shared" si="48"/>
        <v>1</v>
      </c>
      <c r="I250" s="99">
        <f t="shared" si="49"/>
        <v>9</v>
      </c>
      <c r="J250" s="99">
        <f t="shared" si="50"/>
        <v>2009</v>
      </c>
      <c r="K250" s="2" t="str">
        <f t="shared" si="47"/>
        <v>Fall</v>
      </c>
      <c r="L250" s="2"/>
      <c r="M250" s="3" t="str">
        <f t="shared" si="51"/>
        <v/>
      </c>
      <c r="N250" s="3" t="str">
        <f t="shared" si="55"/>
        <v/>
      </c>
      <c r="O250" s="3" t="str">
        <f t="shared" si="52"/>
        <v/>
      </c>
      <c r="P250" s="3" t="str">
        <f t="shared" si="52"/>
        <v/>
      </c>
      <c r="Q250" s="20" t="str">
        <f t="shared" si="53"/>
        <v/>
      </c>
      <c r="R250" s="20" t="str">
        <f t="shared" si="53"/>
        <v/>
      </c>
      <c r="S250" s="20" t="str">
        <f t="shared" si="53"/>
        <v/>
      </c>
      <c r="T250" s="20" t="str">
        <f t="shared" si="56"/>
        <v/>
      </c>
      <c r="U250" s="6">
        <f t="shared" si="54"/>
        <v>799</v>
      </c>
      <c r="V250" s="6">
        <f t="shared" si="54"/>
        <v>9.84</v>
      </c>
      <c r="W250" s="6">
        <f t="shared" si="54"/>
        <v>13.9</v>
      </c>
      <c r="X250" s="6">
        <f t="shared" si="57"/>
        <v>0.56000000000000005</v>
      </c>
    </row>
    <row r="251" spans="1:24" ht="12.75" thickBot="1" x14ac:dyDescent="0.25">
      <c r="A251" s="82">
        <v>40016</v>
      </c>
      <c r="B251" s="81" t="s">
        <v>18</v>
      </c>
      <c r="C251" s="81" t="s">
        <v>19</v>
      </c>
      <c r="D251" s="81">
        <v>839</v>
      </c>
      <c r="E251" s="81">
        <v>7.55</v>
      </c>
      <c r="F251" s="81">
        <v>19.3</v>
      </c>
      <c r="G251" s="81">
        <v>0.3</v>
      </c>
      <c r="H251" s="67">
        <f t="shared" si="48"/>
        <v>1</v>
      </c>
      <c r="I251" s="99">
        <f t="shared" si="49"/>
        <v>7</v>
      </c>
      <c r="J251" s="99">
        <f t="shared" si="50"/>
        <v>2009</v>
      </c>
      <c r="K251" s="2" t="str">
        <f t="shared" si="47"/>
        <v>Summer</v>
      </c>
      <c r="L251" s="2"/>
      <c r="M251" s="3" t="str">
        <f t="shared" si="51"/>
        <v/>
      </c>
      <c r="N251" s="3" t="str">
        <f t="shared" si="55"/>
        <v/>
      </c>
      <c r="O251" s="3" t="str">
        <f t="shared" si="52"/>
        <v/>
      </c>
      <c r="P251" s="3" t="str">
        <f t="shared" si="52"/>
        <v/>
      </c>
      <c r="Q251" s="20">
        <f t="shared" si="53"/>
        <v>839</v>
      </c>
      <c r="R251" s="20">
        <f t="shared" si="53"/>
        <v>7.55</v>
      </c>
      <c r="S251" s="20">
        <f t="shared" si="53"/>
        <v>19.3</v>
      </c>
      <c r="T251" s="20">
        <f t="shared" si="56"/>
        <v>0.3</v>
      </c>
      <c r="U251" s="6" t="str">
        <f t="shared" si="54"/>
        <v/>
      </c>
      <c r="V251" s="6" t="str">
        <f t="shared" si="54"/>
        <v/>
      </c>
      <c r="W251" s="6" t="str">
        <f t="shared" si="54"/>
        <v/>
      </c>
      <c r="X251" s="6" t="str">
        <f t="shared" si="57"/>
        <v/>
      </c>
    </row>
    <row r="252" spans="1:24" ht="12.75" thickBot="1" x14ac:dyDescent="0.25">
      <c r="A252" s="82">
        <v>39945</v>
      </c>
      <c r="B252" s="81" t="s">
        <v>18</v>
      </c>
      <c r="C252" s="81" t="s">
        <v>19</v>
      </c>
      <c r="D252" s="81">
        <v>784</v>
      </c>
      <c r="E252" s="81">
        <v>15.76</v>
      </c>
      <c r="F252" s="81">
        <v>17.600000000000001</v>
      </c>
      <c r="G252" s="81">
        <v>51.4</v>
      </c>
      <c r="H252" s="67">
        <f t="shared" si="48"/>
        <v>1</v>
      </c>
      <c r="I252" s="99">
        <f t="shared" si="49"/>
        <v>5</v>
      </c>
      <c r="J252" s="99">
        <f t="shared" si="50"/>
        <v>2009</v>
      </c>
      <c r="K252" s="2" t="str">
        <f t="shared" si="47"/>
        <v>Spring</v>
      </c>
      <c r="L252" s="2"/>
      <c r="M252" s="3">
        <f t="shared" si="51"/>
        <v>784</v>
      </c>
      <c r="N252" s="3">
        <f t="shared" si="55"/>
        <v>15.76</v>
      </c>
      <c r="O252" s="3">
        <f t="shared" si="52"/>
        <v>17.600000000000001</v>
      </c>
      <c r="P252" s="3">
        <f t="shared" si="52"/>
        <v>51.4</v>
      </c>
      <c r="Q252" s="20" t="str">
        <f t="shared" si="53"/>
        <v/>
      </c>
      <c r="R252" s="20" t="str">
        <f t="shared" si="53"/>
        <v/>
      </c>
      <c r="S252" s="20" t="str">
        <f t="shared" si="53"/>
        <v/>
      </c>
      <c r="T252" s="20" t="str">
        <f t="shared" si="56"/>
        <v/>
      </c>
      <c r="U252" s="6" t="str">
        <f t="shared" si="54"/>
        <v/>
      </c>
      <c r="V252" s="6" t="str">
        <f t="shared" si="54"/>
        <v/>
      </c>
      <c r="W252" s="6" t="str">
        <f t="shared" si="54"/>
        <v/>
      </c>
      <c r="X252" s="6" t="str">
        <f t="shared" si="57"/>
        <v/>
      </c>
    </row>
    <row r="253" spans="1:24" ht="12.75" thickBot="1" x14ac:dyDescent="0.25">
      <c r="A253" s="82">
        <v>39729</v>
      </c>
      <c r="B253" s="81" t="s">
        <v>18</v>
      </c>
      <c r="C253" s="81" t="s">
        <v>19</v>
      </c>
      <c r="D253" s="81">
        <v>680</v>
      </c>
      <c r="E253" s="81">
        <v>9.1999999999999993</v>
      </c>
      <c r="F253" s="81">
        <v>16</v>
      </c>
      <c r="G253" s="81">
        <v>4.3</v>
      </c>
      <c r="H253" s="67">
        <f t="shared" si="48"/>
        <v>1</v>
      </c>
      <c r="I253" s="99">
        <f t="shared" si="49"/>
        <v>10</v>
      </c>
      <c r="J253" s="99">
        <f t="shared" si="50"/>
        <v>2008</v>
      </c>
      <c r="K253" s="2" t="str">
        <f t="shared" si="47"/>
        <v>Fall</v>
      </c>
      <c r="L253" s="2"/>
      <c r="M253" s="3" t="str">
        <f t="shared" si="51"/>
        <v/>
      </c>
      <c r="N253" s="3" t="str">
        <f t="shared" si="55"/>
        <v/>
      </c>
      <c r="O253" s="3" t="str">
        <f t="shared" si="52"/>
        <v/>
      </c>
      <c r="P253" s="3" t="str">
        <f t="shared" si="52"/>
        <v/>
      </c>
      <c r="Q253" s="20" t="str">
        <f t="shared" si="53"/>
        <v/>
      </c>
      <c r="R253" s="20" t="str">
        <f t="shared" si="53"/>
        <v/>
      </c>
      <c r="S253" s="20" t="str">
        <f t="shared" si="53"/>
        <v/>
      </c>
      <c r="T253" s="20" t="str">
        <f t="shared" si="56"/>
        <v/>
      </c>
      <c r="U253" s="6">
        <f t="shared" si="54"/>
        <v>680</v>
      </c>
      <c r="V253" s="6">
        <f t="shared" si="54"/>
        <v>9.1999999999999993</v>
      </c>
      <c r="W253" s="6">
        <f t="shared" si="54"/>
        <v>16</v>
      </c>
      <c r="X253" s="6">
        <f t="shared" si="57"/>
        <v>4.3</v>
      </c>
    </row>
    <row r="254" spans="1:24" ht="12.75" thickBot="1" x14ac:dyDescent="0.25">
      <c r="A254" s="82">
        <v>39638</v>
      </c>
      <c r="B254" s="81" t="s">
        <v>18</v>
      </c>
      <c r="C254" s="81" t="s">
        <v>19</v>
      </c>
      <c r="D254" s="81">
        <v>725</v>
      </c>
      <c r="E254" s="81">
        <v>7.9</v>
      </c>
      <c r="F254" s="81">
        <v>21.3</v>
      </c>
      <c r="G254" s="81">
        <v>45.1</v>
      </c>
      <c r="H254" s="67">
        <f t="shared" si="48"/>
        <v>1</v>
      </c>
      <c r="I254" s="99">
        <f t="shared" si="49"/>
        <v>7</v>
      </c>
      <c r="J254" s="99">
        <f t="shared" si="50"/>
        <v>2008</v>
      </c>
      <c r="K254" s="2" t="str">
        <f t="shared" si="47"/>
        <v>Summer</v>
      </c>
      <c r="L254" s="2"/>
      <c r="M254" s="3" t="str">
        <f t="shared" si="51"/>
        <v/>
      </c>
      <c r="N254" s="3" t="str">
        <f t="shared" si="55"/>
        <v/>
      </c>
      <c r="O254" s="3" t="str">
        <f t="shared" si="52"/>
        <v/>
      </c>
      <c r="P254" s="3" t="str">
        <f t="shared" si="52"/>
        <v/>
      </c>
      <c r="Q254" s="20">
        <f t="shared" si="53"/>
        <v>725</v>
      </c>
      <c r="R254" s="20">
        <f t="shared" si="53"/>
        <v>7.9</v>
      </c>
      <c r="S254" s="20">
        <f t="shared" si="53"/>
        <v>21.3</v>
      </c>
      <c r="T254" s="20">
        <f t="shared" si="56"/>
        <v>45.1</v>
      </c>
      <c r="U254" s="6" t="str">
        <f t="shared" si="54"/>
        <v/>
      </c>
      <c r="V254" s="6" t="str">
        <f t="shared" si="54"/>
        <v/>
      </c>
      <c r="W254" s="6" t="str">
        <f t="shared" si="54"/>
        <v/>
      </c>
      <c r="X254" s="6" t="str">
        <f t="shared" si="57"/>
        <v/>
      </c>
    </row>
    <row r="255" spans="1:24" ht="12.75" thickBot="1" x14ac:dyDescent="0.25">
      <c r="A255" s="82">
        <v>39581</v>
      </c>
      <c r="B255" s="81" t="s">
        <v>18</v>
      </c>
      <c r="C255" s="81" t="s">
        <v>19</v>
      </c>
      <c r="D255" s="81">
        <v>828</v>
      </c>
      <c r="E255" s="81">
        <v>14.9</v>
      </c>
      <c r="F255" s="81">
        <v>16.5</v>
      </c>
      <c r="G255" s="81">
        <v>34.9</v>
      </c>
      <c r="H255" s="67">
        <f t="shared" si="48"/>
        <v>1</v>
      </c>
      <c r="I255" s="99">
        <f t="shared" si="49"/>
        <v>5</v>
      </c>
      <c r="J255" s="99">
        <f t="shared" si="50"/>
        <v>2008</v>
      </c>
      <c r="K255" s="2" t="str">
        <f t="shared" si="47"/>
        <v>Spring</v>
      </c>
      <c r="L255" s="2"/>
      <c r="M255" s="3">
        <f t="shared" si="51"/>
        <v>828</v>
      </c>
      <c r="N255" s="3">
        <f t="shared" si="55"/>
        <v>14.9</v>
      </c>
      <c r="O255" s="3">
        <f t="shared" si="52"/>
        <v>16.5</v>
      </c>
      <c r="P255" s="3">
        <f t="shared" si="52"/>
        <v>34.9</v>
      </c>
      <c r="Q255" s="20" t="str">
        <f t="shared" si="53"/>
        <v/>
      </c>
      <c r="R255" s="20" t="str">
        <f t="shared" si="53"/>
        <v/>
      </c>
      <c r="S255" s="20" t="str">
        <f t="shared" si="53"/>
        <v/>
      </c>
      <c r="T255" s="20" t="str">
        <f t="shared" si="56"/>
        <v/>
      </c>
      <c r="U255" s="6" t="str">
        <f t="shared" si="54"/>
        <v/>
      </c>
      <c r="V255" s="6" t="str">
        <f t="shared" si="54"/>
        <v/>
      </c>
      <c r="W255" s="6" t="str">
        <f t="shared" si="54"/>
        <v/>
      </c>
      <c r="X255" s="6" t="str">
        <f t="shared" si="57"/>
        <v/>
      </c>
    </row>
    <row r="256" spans="1:24" ht="12.75" thickBot="1" x14ac:dyDescent="0.25">
      <c r="A256" s="82">
        <v>39366</v>
      </c>
      <c r="B256" s="81" t="s">
        <v>18</v>
      </c>
      <c r="C256" s="81" t="s">
        <v>19</v>
      </c>
      <c r="D256" s="81">
        <v>943</v>
      </c>
      <c r="E256" s="81">
        <v>11.56</v>
      </c>
      <c r="F256" s="81">
        <v>13.5</v>
      </c>
      <c r="G256" s="81">
        <v>0.31</v>
      </c>
      <c r="H256" s="67">
        <f t="shared" si="48"/>
        <v>1</v>
      </c>
      <c r="I256" s="99">
        <f t="shared" si="49"/>
        <v>10</v>
      </c>
      <c r="J256" s="99">
        <f t="shared" si="50"/>
        <v>2007</v>
      </c>
      <c r="K256" s="2" t="str">
        <f t="shared" si="47"/>
        <v>Fall</v>
      </c>
      <c r="L256" s="2"/>
      <c r="M256" s="3" t="str">
        <f t="shared" si="51"/>
        <v/>
      </c>
      <c r="N256" s="3" t="str">
        <f t="shared" si="55"/>
        <v/>
      </c>
      <c r="O256" s="3" t="str">
        <f t="shared" si="52"/>
        <v/>
      </c>
      <c r="P256" s="3" t="str">
        <f t="shared" si="52"/>
        <v/>
      </c>
      <c r="Q256" s="20" t="str">
        <f t="shared" si="53"/>
        <v/>
      </c>
      <c r="R256" s="20" t="str">
        <f t="shared" si="53"/>
        <v/>
      </c>
      <c r="S256" s="20" t="str">
        <f t="shared" si="53"/>
        <v/>
      </c>
      <c r="T256" s="20" t="str">
        <f t="shared" si="56"/>
        <v/>
      </c>
      <c r="U256" s="6">
        <f t="shared" si="54"/>
        <v>943</v>
      </c>
      <c r="V256" s="6">
        <f t="shared" si="54"/>
        <v>11.56</v>
      </c>
      <c r="W256" s="6">
        <f t="shared" si="54"/>
        <v>13.5</v>
      </c>
      <c r="X256" s="6">
        <f t="shared" si="57"/>
        <v>0.31</v>
      </c>
    </row>
    <row r="257" spans="1:24" ht="12.75" thickBot="1" x14ac:dyDescent="0.25">
      <c r="A257" s="82">
        <v>39280</v>
      </c>
      <c r="B257" s="81" t="s">
        <v>18</v>
      </c>
      <c r="C257" s="81" t="s">
        <v>19</v>
      </c>
      <c r="D257" s="81">
        <v>890.6</v>
      </c>
      <c r="E257" s="81">
        <v>9.25</v>
      </c>
      <c r="F257" s="81">
        <v>21.3</v>
      </c>
      <c r="G257" s="81">
        <v>1.06</v>
      </c>
      <c r="H257" s="67">
        <f t="shared" si="48"/>
        <v>1</v>
      </c>
      <c r="I257" s="99">
        <f t="shared" si="49"/>
        <v>7</v>
      </c>
      <c r="J257" s="99">
        <f t="shared" si="50"/>
        <v>2007</v>
      </c>
      <c r="K257" s="2" t="str">
        <f t="shared" si="47"/>
        <v>Summer</v>
      </c>
      <c r="L257" s="2"/>
      <c r="M257" s="3" t="str">
        <f t="shared" si="51"/>
        <v/>
      </c>
      <c r="N257" s="3" t="str">
        <f t="shared" si="55"/>
        <v/>
      </c>
      <c r="O257" s="3" t="str">
        <f t="shared" si="52"/>
        <v/>
      </c>
      <c r="P257" s="3" t="str">
        <f t="shared" si="52"/>
        <v/>
      </c>
      <c r="Q257" s="20">
        <f t="shared" si="53"/>
        <v>890.6</v>
      </c>
      <c r="R257" s="20">
        <f t="shared" si="53"/>
        <v>9.25</v>
      </c>
      <c r="S257" s="20">
        <f t="shared" si="53"/>
        <v>21.3</v>
      </c>
      <c r="T257" s="20">
        <f t="shared" si="56"/>
        <v>1.06</v>
      </c>
      <c r="U257" s="6" t="str">
        <f t="shared" si="54"/>
        <v/>
      </c>
      <c r="V257" s="6" t="str">
        <f t="shared" si="54"/>
        <v/>
      </c>
      <c r="W257" s="6" t="str">
        <f t="shared" si="54"/>
        <v/>
      </c>
      <c r="X257" s="6" t="str">
        <f t="shared" si="57"/>
        <v/>
      </c>
    </row>
    <row r="258" spans="1:24" ht="12.75" thickBot="1" x14ac:dyDescent="0.25">
      <c r="A258" s="82">
        <v>39211</v>
      </c>
      <c r="B258" s="81" t="s">
        <v>18</v>
      </c>
      <c r="C258" s="81" t="s">
        <v>19</v>
      </c>
      <c r="D258" s="81">
        <v>903</v>
      </c>
      <c r="E258" s="81">
        <v>10.83</v>
      </c>
      <c r="F258" s="81">
        <v>19.7</v>
      </c>
      <c r="G258" s="81">
        <v>34.1</v>
      </c>
      <c r="H258" s="67">
        <f t="shared" si="48"/>
        <v>1</v>
      </c>
      <c r="I258" s="99">
        <f t="shared" si="49"/>
        <v>5</v>
      </c>
      <c r="J258" s="99">
        <f t="shared" si="50"/>
        <v>2007</v>
      </c>
      <c r="K258" s="2" t="str">
        <f t="shared" si="47"/>
        <v>Spring</v>
      </c>
      <c r="L258" s="2"/>
      <c r="M258" s="3">
        <f t="shared" si="51"/>
        <v>903</v>
      </c>
      <c r="N258" s="3">
        <f t="shared" si="55"/>
        <v>10.83</v>
      </c>
      <c r="O258" s="3">
        <f t="shared" si="52"/>
        <v>19.7</v>
      </c>
      <c r="P258" s="3">
        <f t="shared" si="52"/>
        <v>34.1</v>
      </c>
      <c r="Q258" s="20" t="str">
        <f t="shared" si="53"/>
        <v/>
      </c>
      <c r="R258" s="20" t="str">
        <f t="shared" si="53"/>
        <v/>
      </c>
      <c r="S258" s="20" t="str">
        <f t="shared" si="53"/>
        <v/>
      </c>
      <c r="T258" s="20" t="str">
        <f t="shared" si="56"/>
        <v/>
      </c>
      <c r="U258" s="6" t="str">
        <f t="shared" si="54"/>
        <v/>
      </c>
      <c r="V258" s="6" t="str">
        <f t="shared" si="54"/>
        <v/>
      </c>
      <c r="W258" s="6" t="str">
        <f t="shared" si="54"/>
        <v/>
      </c>
      <c r="X258" s="6" t="str">
        <f t="shared" si="57"/>
        <v/>
      </c>
    </row>
    <row r="259" spans="1:24" ht="12.75" thickBot="1" x14ac:dyDescent="0.25">
      <c r="A259" s="82">
        <v>38986</v>
      </c>
      <c r="B259" s="81" t="s">
        <v>18</v>
      </c>
      <c r="C259" s="81" t="s">
        <v>19</v>
      </c>
      <c r="D259" s="81">
        <v>855</v>
      </c>
      <c r="E259" s="81">
        <v>11.87</v>
      </c>
      <c r="F259" s="81">
        <v>14.5</v>
      </c>
      <c r="G259" s="81">
        <v>0.71</v>
      </c>
      <c r="H259" s="67">
        <f t="shared" si="48"/>
        <v>1</v>
      </c>
      <c r="I259" s="99">
        <f t="shared" si="49"/>
        <v>9</v>
      </c>
      <c r="J259" s="99">
        <f t="shared" si="50"/>
        <v>2006</v>
      </c>
      <c r="K259" s="2" t="str">
        <f t="shared" si="47"/>
        <v>Fall</v>
      </c>
      <c r="L259" s="2"/>
      <c r="M259" s="3" t="str">
        <f t="shared" si="51"/>
        <v/>
      </c>
      <c r="N259" s="3" t="str">
        <f t="shared" si="55"/>
        <v/>
      </c>
      <c r="O259" s="3" t="str">
        <f t="shared" si="52"/>
        <v/>
      </c>
      <c r="P259" s="3" t="str">
        <f t="shared" si="52"/>
        <v/>
      </c>
      <c r="Q259" s="20" t="str">
        <f t="shared" si="53"/>
        <v/>
      </c>
      <c r="R259" s="20" t="str">
        <f t="shared" si="53"/>
        <v/>
      </c>
      <c r="S259" s="20" t="str">
        <f t="shared" si="53"/>
        <v/>
      </c>
      <c r="T259" s="20" t="str">
        <f t="shared" si="56"/>
        <v/>
      </c>
      <c r="U259" s="6">
        <f t="shared" si="54"/>
        <v>855</v>
      </c>
      <c r="V259" s="6">
        <f t="shared" si="54"/>
        <v>11.87</v>
      </c>
      <c r="W259" s="6">
        <f t="shared" si="54"/>
        <v>14.5</v>
      </c>
      <c r="X259" s="6">
        <f t="shared" si="57"/>
        <v>0.71</v>
      </c>
    </row>
    <row r="260" spans="1:24" ht="12.75" thickBot="1" x14ac:dyDescent="0.25">
      <c r="A260" s="82">
        <v>38909</v>
      </c>
      <c r="B260" s="81" t="s">
        <v>18</v>
      </c>
      <c r="C260" s="81" t="s">
        <v>19</v>
      </c>
      <c r="D260" s="81">
        <v>888</v>
      </c>
      <c r="E260" s="81">
        <v>9.35</v>
      </c>
      <c r="F260" s="81">
        <v>20.100000000000001</v>
      </c>
      <c r="G260" s="81">
        <v>0.25</v>
      </c>
      <c r="H260" s="67">
        <f t="shared" si="48"/>
        <v>1</v>
      </c>
      <c r="I260" s="99">
        <f t="shared" si="49"/>
        <v>7</v>
      </c>
      <c r="J260" s="99">
        <f t="shared" si="50"/>
        <v>2006</v>
      </c>
      <c r="K260" s="2" t="str">
        <f t="shared" si="47"/>
        <v>Summer</v>
      </c>
      <c r="L260" s="2"/>
      <c r="M260" s="3" t="str">
        <f t="shared" si="51"/>
        <v/>
      </c>
      <c r="N260" s="3" t="str">
        <f t="shared" si="55"/>
        <v/>
      </c>
      <c r="O260" s="3" t="str">
        <f t="shared" si="52"/>
        <v/>
      </c>
      <c r="P260" s="3" t="str">
        <f t="shared" si="52"/>
        <v/>
      </c>
      <c r="Q260" s="20">
        <f t="shared" si="53"/>
        <v>888</v>
      </c>
      <c r="R260" s="20">
        <f t="shared" si="53"/>
        <v>9.35</v>
      </c>
      <c r="S260" s="20">
        <f t="shared" si="53"/>
        <v>20.100000000000001</v>
      </c>
      <c r="T260" s="20">
        <f t="shared" si="56"/>
        <v>0.25</v>
      </c>
      <c r="U260" s="6" t="str">
        <f t="shared" si="54"/>
        <v/>
      </c>
      <c r="V260" s="6" t="str">
        <f t="shared" si="54"/>
        <v/>
      </c>
      <c r="W260" s="6" t="str">
        <f t="shared" si="54"/>
        <v/>
      </c>
      <c r="X260" s="6" t="str">
        <f t="shared" si="57"/>
        <v/>
      </c>
    </row>
    <row r="261" spans="1:24" ht="12.75" thickBot="1" x14ac:dyDescent="0.25">
      <c r="A261" s="82">
        <v>38853</v>
      </c>
      <c r="B261" s="81" t="s">
        <v>18</v>
      </c>
      <c r="C261" s="81" t="s">
        <v>19</v>
      </c>
      <c r="D261" s="81">
        <v>683</v>
      </c>
      <c r="E261" s="81">
        <v>10.66</v>
      </c>
      <c r="F261" s="81">
        <v>11.8</v>
      </c>
      <c r="G261" s="81" t="s">
        <v>24</v>
      </c>
      <c r="H261" s="67">
        <f t="shared" si="48"/>
        <v>1</v>
      </c>
      <c r="I261" s="99">
        <f t="shared" si="49"/>
        <v>5</v>
      </c>
      <c r="J261" s="99">
        <f t="shared" si="50"/>
        <v>2006</v>
      </c>
      <c r="K261" s="2" t="str">
        <f t="shared" si="47"/>
        <v>Spring</v>
      </c>
      <c r="L261" s="2"/>
      <c r="M261" s="3">
        <f t="shared" si="51"/>
        <v>683</v>
      </c>
      <c r="N261" s="3">
        <f t="shared" si="55"/>
        <v>10.66</v>
      </c>
      <c r="O261" s="3">
        <f t="shared" si="52"/>
        <v>11.8</v>
      </c>
      <c r="P261" s="3" t="str">
        <f t="shared" si="52"/>
        <v>NS</v>
      </c>
      <c r="Q261" s="20" t="str">
        <f t="shared" si="53"/>
        <v/>
      </c>
      <c r="R261" s="20" t="str">
        <f t="shared" si="53"/>
        <v/>
      </c>
      <c r="S261" s="20" t="str">
        <f t="shared" si="53"/>
        <v/>
      </c>
      <c r="T261" s="20" t="str">
        <f t="shared" si="56"/>
        <v/>
      </c>
      <c r="U261" s="6" t="str">
        <f t="shared" si="54"/>
        <v/>
      </c>
      <c r="V261" s="6" t="str">
        <f t="shared" si="54"/>
        <v/>
      </c>
      <c r="W261" s="6" t="str">
        <f t="shared" si="54"/>
        <v/>
      </c>
      <c r="X261" s="6" t="str">
        <f t="shared" si="57"/>
        <v/>
      </c>
    </row>
    <row r="262" spans="1:24" ht="12.75" thickBot="1" x14ac:dyDescent="0.25">
      <c r="A262" s="82">
        <v>38636</v>
      </c>
      <c r="B262" s="81" t="s">
        <v>18</v>
      </c>
      <c r="C262" s="81" t="s">
        <v>19</v>
      </c>
      <c r="D262" s="81">
        <v>906.2</v>
      </c>
      <c r="E262" s="81">
        <v>13.4</v>
      </c>
      <c r="F262" s="81">
        <v>12.8</v>
      </c>
      <c r="G262" s="81">
        <v>0.88</v>
      </c>
      <c r="H262" s="67">
        <f t="shared" si="48"/>
        <v>1</v>
      </c>
      <c r="I262" s="99">
        <f t="shared" si="49"/>
        <v>10</v>
      </c>
      <c r="J262" s="99">
        <f t="shared" si="50"/>
        <v>2005</v>
      </c>
      <c r="K262" s="2" t="str">
        <f t="shared" ref="K262:K327" si="58">IF($I262="","",IF($I262&lt;7,"Spring",IF($I262&lt;9,"Summer","Fall")))</f>
        <v>Fall</v>
      </c>
      <c r="L262" s="2"/>
      <c r="M262" s="3" t="str">
        <f t="shared" si="51"/>
        <v/>
      </c>
      <c r="N262" s="3" t="str">
        <f t="shared" si="55"/>
        <v/>
      </c>
      <c r="O262" s="3" t="str">
        <f t="shared" si="52"/>
        <v/>
      </c>
      <c r="P262" s="3" t="str">
        <f t="shared" si="52"/>
        <v/>
      </c>
      <c r="Q262" s="20" t="str">
        <f t="shared" si="53"/>
        <v/>
      </c>
      <c r="R262" s="20" t="str">
        <f t="shared" si="53"/>
        <v/>
      </c>
      <c r="S262" s="20" t="str">
        <f t="shared" si="53"/>
        <v/>
      </c>
      <c r="T262" s="20" t="str">
        <f t="shared" si="56"/>
        <v/>
      </c>
      <c r="U262" s="6">
        <f t="shared" si="54"/>
        <v>906.2</v>
      </c>
      <c r="V262" s="6">
        <f t="shared" si="54"/>
        <v>13.4</v>
      </c>
      <c r="W262" s="6">
        <f t="shared" si="54"/>
        <v>12.8</v>
      </c>
      <c r="X262" s="6">
        <f t="shared" si="57"/>
        <v>0.88</v>
      </c>
    </row>
    <row r="263" spans="1:24" ht="12.75" thickBot="1" x14ac:dyDescent="0.25">
      <c r="A263" s="82">
        <v>38545</v>
      </c>
      <c r="B263" s="81" t="s">
        <v>18</v>
      </c>
      <c r="C263" s="81" t="s">
        <v>19</v>
      </c>
      <c r="D263" s="81">
        <v>803.2</v>
      </c>
      <c r="E263" s="81">
        <v>7.84</v>
      </c>
      <c r="F263" s="81">
        <v>24</v>
      </c>
      <c r="G263" s="81">
        <v>87.44</v>
      </c>
      <c r="H263" s="67">
        <f t="shared" ref="H263:H328" si="59">IF(A263="","",VLOOKUP(B263,$AT$5:$AU$19,2,FALSE))</f>
        <v>1</v>
      </c>
      <c r="I263" s="99">
        <f t="shared" ref="I263:I328" si="60">IF(A263="","",MONTH(A263))</f>
        <v>7</v>
      </c>
      <c r="J263" s="99">
        <f t="shared" ref="J263:J328" si="61">IF(A263="","",YEAR(A263))</f>
        <v>2005</v>
      </c>
      <c r="K263" s="2" t="str">
        <f t="shared" si="58"/>
        <v>Summer</v>
      </c>
      <c r="L263" s="2"/>
      <c r="M263" s="3" t="str">
        <f t="shared" ref="M263:M328" si="62">IF($K263="Spring",IF(LEFT($D263,1)="&lt;",VALUE(MID($D263,2,4)),IF(LEFT($D263,1)="&gt;",VALUE(MID($D263,2,4)),$D263)),"")</f>
        <v/>
      </c>
      <c r="N263" s="3" t="str">
        <f t="shared" si="55"/>
        <v/>
      </c>
      <c r="O263" s="3" t="str">
        <f t="shared" ref="O263:P283" si="63">IF($K263="Spring",IF(LEFT(F263,1)="&lt;",VALUE(MID(F263,2,4)),IF(LEFT(F263,1)="&gt;",VALUE(MID(F263,2,4)),F263)),"")</f>
        <v/>
      </c>
      <c r="P263" s="3" t="str">
        <f t="shared" si="63"/>
        <v/>
      </c>
      <c r="Q263" s="20">
        <f t="shared" ref="Q263:S328" si="64">IF($K263="Summer",IF(LEFT(D263,1)="&lt;",VALUE(MID(D263,2,4)),IF(LEFT(D263,1)="&gt;",VALUE(MID(D263,2,4)),D263)),"")</f>
        <v>803.2</v>
      </c>
      <c r="R263" s="20">
        <f t="shared" si="64"/>
        <v>7.84</v>
      </c>
      <c r="S263" s="20">
        <f t="shared" si="64"/>
        <v>24</v>
      </c>
      <c r="T263" s="20">
        <f t="shared" si="56"/>
        <v>87.44</v>
      </c>
      <c r="U263" s="6" t="str">
        <f t="shared" ref="U263:W328" si="65">IF($K263="Fall",IF(LEFT(D263,1)="&lt;",VALUE(MID(D263,2,4)),IF(LEFT(D263,1)="&gt;",VALUE(MID(D263,2,4)),D263)),"")</f>
        <v/>
      </c>
      <c r="V263" s="6" t="str">
        <f t="shared" si="65"/>
        <v/>
      </c>
      <c r="W263" s="6" t="str">
        <f t="shared" si="65"/>
        <v/>
      </c>
      <c r="X263" s="6" t="str">
        <f t="shared" si="57"/>
        <v/>
      </c>
    </row>
    <row r="264" spans="1:24" ht="12.75" thickBot="1" x14ac:dyDescent="0.25">
      <c r="A264" s="82">
        <v>38482</v>
      </c>
      <c r="B264" s="81" t="s">
        <v>18</v>
      </c>
      <c r="C264" s="81" t="s">
        <v>19</v>
      </c>
      <c r="D264" s="81">
        <v>809.2</v>
      </c>
      <c r="E264" s="81">
        <v>12.32</v>
      </c>
      <c r="F264" s="81">
        <v>20.6</v>
      </c>
      <c r="G264" s="81">
        <v>29.2</v>
      </c>
      <c r="H264" s="67">
        <f t="shared" si="59"/>
        <v>1</v>
      </c>
      <c r="I264" s="99">
        <f t="shared" si="60"/>
        <v>5</v>
      </c>
      <c r="J264" s="99">
        <f t="shared" si="61"/>
        <v>2005</v>
      </c>
      <c r="K264" s="2" t="str">
        <f t="shared" si="58"/>
        <v>Spring</v>
      </c>
      <c r="L264" s="2"/>
      <c r="M264" s="3">
        <f t="shared" si="62"/>
        <v>809.2</v>
      </c>
      <c r="N264" s="3">
        <f t="shared" si="55"/>
        <v>12.32</v>
      </c>
      <c r="O264" s="3">
        <f t="shared" si="63"/>
        <v>20.6</v>
      </c>
      <c r="P264" s="3">
        <f t="shared" si="63"/>
        <v>29.2</v>
      </c>
      <c r="Q264" s="20" t="str">
        <f t="shared" si="64"/>
        <v/>
      </c>
      <c r="R264" s="20" t="str">
        <f t="shared" si="64"/>
        <v/>
      </c>
      <c r="S264" s="20" t="str">
        <f t="shared" si="64"/>
        <v/>
      </c>
      <c r="T264" s="20" t="str">
        <f t="shared" si="56"/>
        <v/>
      </c>
      <c r="U264" s="6" t="str">
        <f t="shared" si="65"/>
        <v/>
      </c>
      <c r="V264" s="6" t="str">
        <f t="shared" si="65"/>
        <v/>
      </c>
      <c r="W264" s="6" t="str">
        <f t="shared" si="65"/>
        <v/>
      </c>
      <c r="X264" s="6" t="str">
        <f t="shared" si="57"/>
        <v/>
      </c>
    </row>
    <row r="265" spans="1:24" ht="12.75" thickBot="1" x14ac:dyDescent="0.25">
      <c r="A265" s="82">
        <v>38259</v>
      </c>
      <c r="B265" s="81" t="s">
        <v>18</v>
      </c>
      <c r="C265" s="81" t="s">
        <v>19</v>
      </c>
      <c r="D265" s="81">
        <v>949</v>
      </c>
      <c r="E265" s="81">
        <v>9.26</v>
      </c>
      <c r="F265" s="81">
        <v>14.5</v>
      </c>
      <c r="G265" s="81">
        <v>0</v>
      </c>
      <c r="H265" s="67">
        <f t="shared" si="59"/>
        <v>1</v>
      </c>
      <c r="I265" s="99">
        <f t="shared" si="60"/>
        <v>9</v>
      </c>
      <c r="J265" s="99">
        <f t="shared" si="61"/>
        <v>2004</v>
      </c>
      <c r="K265" s="2" t="str">
        <f t="shared" si="58"/>
        <v>Fall</v>
      </c>
      <c r="L265" s="2"/>
      <c r="M265" s="3" t="str">
        <f t="shared" si="62"/>
        <v/>
      </c>
      <c r="N265" s="3" t="str">
        <f t="shared" si="55"/>
        <v/>
      </c>
      <c r="O265" s="3" t="str">
        <f t="shared" si="63"/>
        <v/>
      </c>
      <c r="P265" s="3" t="str">
        <f t="shared" si="63"/>
        <v/>
      </c>
      <c r="Q265" s="20" t="str">
        <f t="shared" si="64"/>
        <v/>
      </c>
      <c r="R265" s="20" t="str">
        <f t="shared" si="64"/>
        <v/>
      </c>
      <c r="S265" s="20" t="str">
        <f t="shared" si="64"/>
        <v/>
      </c>
      <c r="T265" s="20" t="str">
        <f t="shared" si="56"/>
        <v/>
      </c>
      <c r="U265" s="6">
        <f t="shared" si="65"/>
        <v>949</v>
      </c>
      <c r="V265" s="6">
        <f t="shared" si="65"/>
        <v>9.26</v>
      </c>
      <c r="W265" s="6">
        <f t="shared" si="65"/>
        <v>14.5</v>
      </c>
      <c r="X265" s="6">
        <f t="shared" si="57"/>
        <v>0</v>
      </c>
    </row>
    <row r="266" spans="1:24" ht="12.75" thickBot="1" x14ac:dyDescent="0.25">
      <c r="A266" s="82">
        <v>38181</v>
      </c>
      <c r="B266" s="81" t="s">
        <v>18</v>
      </c>
      <c r="C266" s="81" t="s">
        <v>19</v>
      </c>
      <c r="D266" s="81">
        <v>829</v>
      </c>
      <c r="E266" s="81">
        <v>10.65</v>
      </c>
      <c r="F266" s="81">
        <v>23</v>
      </c>
      <c r="G266" s="81">
        <v>19.899999999999999</v>
      </c>
      <c r="H266" s="67">
        <f t="shared" si="59"/>
        <v>1</v>
      </c>
      <c r="I266" s="99">
        <f t="shared" si="60"/>
        <v>7</v>
      </c>
      <c r="J266" s="99">
        <f t="shared" si="61"/>
        <v>2004</v>
      </c>
      <c r="K266" s="2" t="str">
        <f t="shared" si="58"/>
        <v>Summer</v>
      </c>
      <c r="L266" s="2"/>
      <c r="M266" s="3" t="str">
        <f t="shared" si="62"/>
        <v/>
      </c>
      <c r="N266" s="3" t="str">
        <f t="shared" si="55"/>
        <v/>
      </c>
      <c r="O266" s="3" t="str">
        <f t="shared" si="63"/>
        <v/>
      </c>
      <c r="P266" s="3" t="str">
        <f t="shared" si="63"/>
        <v/>
      </c>
      <c r="Q266" s="20">
        <f t="shared" si="64"/>
        <v>829</v>
      </c>
      <c r="R266" s="20">
        <f t="shared" si="64"/>
        <v>10.65</v>
      </c>
      <c r="S266" s="20">
        <f t="shared" si="64"/>
        <v>23</v>
      </c>
      <c r="T266" s="20">
        <f t="shared" si="56"/>
        <v>19.899999999999999</v>
      </c>
      <c r="U266" s="6" t="str">
        <f t="shared" si="65"/>
        <v/>
      </c>
      <c r="V266" s="6" t="str">
        <f t="shared" si="65"/>
        <v/>
      </c>
      <c r="W266" s="6" t="str">
        <f t="shared" si="65"/>
        <v/>
      </c>
      <c r="X266" s="6" t="str">
        <f t="shared" si="57"/>
        <v/>
      </c>
    </row>
    <row r="267" spans="1:24" ht="12.75" thickBot="1" x14ac:dyDescent="0.25">
      <c r="A267" s="82">
        <v>38153</v>
      </c>
      <c r="B267" s="81" t="s">
        <v>18</v>
      </c>
      <c r="C267" s="81" t="s">
        <v>19</v>
      </c>
      <c r="D267" s="81">
        <v>493</v>
      </c>
      <c r="E267" s="81">
        <v>8.15</v>
      </c>
      <c r="F267" s="81">
        <v>19</v>
      </c>
      <c r="G267" s="81" t="s">
        <v>24</v>
      </c>
      <c r="H267" s="67">
        <f t="shared" si="59"/>
        <v>1</v>
      </c>
      <c r="I267" s="99">
        <f t="shared" si="60"/>
        <v>6</v>
      </c>
      <c r="J267" s="99">
        <f t="shared" si="61"/>
        <v>2004</v>
      </c>
      <c r="K267" s="2" t="str">
        <f t="shared" si="58"/>
        <v>Spring</v>
      </c>
      <c r="L267" s="2"/>
      <c r="M267" s="3">
        <f t="shared" si="62"/>
        <v>493</v>
      </c>
      <c r="N267" s="3">
        <f t="shared" si="55"/>
        <v>8.15</v>
      </c>
      <c r="O267" s="3">
        <f t="shared" si="63"/>
        <v>19</v>
      </c>
      <c r="P267" s="3" t="str">
        <f t="shared" si="63"/>
        <v>NS</v>
      </c>
      <c r="Q267" s="20" t="str">
        <f t="shared" si="64"/>
        <v/>
      </c>
      <c r="R267" s="20" t="str">
        <f t="shared" si="64"/>
        <v/>
      </c>
      <c r="S267" s="20" t="str">
        <f t="shared" si="64"/>
        <v/>
      </c>
      <c r="T267" s="20" t="str">
        <f t="shared" si="56"/>
        <v/>
      </c>
      <c r="U267" s="6" t="str">
        <f t="shared" si="65"/>
        <v/>
      </c>
      <c r="V267" s="6" t="str">
        <f t="shared" si="65"/>
        <v/>
      </c>
      <c r="W267" s="6" t="str">
        <f t="shared" si="65"/>
        <v/>
      </c>
      <c r="X267" s="6" t="str">
        <f t="shared" si="57"/>
        <v/>
      </c>
    </row>
    <row r="268" spans="1:24" ht="12.75" thickBot="1" x14ac:dyDescent="0.25">
      <c r="A268" s="82">
        <v>38118</v>
      </c>
      <c r="B268" s="81" t="s">
        <v>18</v>
      </c>
      <c r="C268" s="81" t="s">
        <v>19</v>
      </c>
      <c r="D268" s="81">
        <v>658</v>
      </c>
      <c r="E268" s="81">
        <v>10.3</v>
      </c>
      <c r="F268" s="81">
        <v>16.3</v>
      </c>
      <c r="G268" s="81">
        <v>213.5</v>
      </c>
      <c r="H268" s="67">
        <f t="shared" si="59"/>
        <v>1</v>
      </c>
      <c r="I268" s="99">
        <f t="shared" si="60"/>
        <v>5</v>
      </c>
      <c r="J268" s="99">
        <f t="shared" si="61"/>
        <v>2004</v>
      </c>
      <c r="K268" s="2" t="str">
        <f t="shared" si="58"/>
        <v>Spring</v>
      </c>
      <c r="L268" s="2"/>
      <c r="M268" s="3">
        <f t="shared" si="62"/>
        <v>658</v>
      </c>
      <c r="N268" s="3">
        <f t="shared" si="55"/>
        <v>10.3</v>
      </c>
      <c r="O268" s="3">
        <f t="shared" si="63"/>
        <v>16.3</v>
      </c>
      <c r="P268" s="3">
        <f t="shared" si="63"/>
        <v>213.5</v>
      </c>
      <c r="Q268" s="20" t="str">
        <f t="shared" si="64"/>
        <v/>
      </c>
      <c r="R268" s="20" t="str">
        <f t="shared" si="64"/>
        <v/>
      </c>
      <c r="S268" s="20" t="str">
        <f t="shared" si="64"/>
        <v/>
      </c>
      <c r="T268" s="20" t="str">
        <f t="shared" si="56"/>
        <v/>
      </c>
      <c r="U268" s="6" t="str">
        <f t="shared" si="65"/>
        <v/>
      </c>
      <c r="V268" s="6" t="str">
        <f t="shared" si="65"/>
        <v/>
      </c>
      <c r="W268" s="6" t="str">
        <f t="shared" si="65"/>
        <v/>
      </c>
      <c r="X268" s="6" t="str">
        <f t="shared" si="57"/>
        <v/>
      </c>
    </row>
    <row r="269" spans="1:24" ht="12.75" thickBot="1" x14ac:dyDescent="0.25">
      <c r="A269" s="82">
        <v>37915</v>
      </c>
      <c r="B269" s="81" t="s">
        <v>18</v>
      </c>
      <c r="C269" s="81" t="s">
        <v>19</v>
      </c>
      <c r="D269" s="81" t="s">
        <v>24</v>
      </c>
      <c r="E269" s="81" t="s">
        <v>24</v>
      </c>
      <c r="F269" s="81" t="s">
        <v>24</v>
      </c>
      <c r="G269" s="81" t="s">
        <v>24</v>
      </c>
      <c r="H269" s="67">
        <f t="shared" si="59"/>
        <v>1</v>
      </c>
      <c r="I269" s="99">
        <f t="shared" si="60"/>
        <v>10</v>
      </c>
      <c r="J269" s="99">
        <f t="shared" si="61"/>
        <v>2003</v>
      </c>
      <c r="K269" s="2" t="str">
        <f t="shared" si="58"/>
        <v>Fall</v>
      </c>
      <c r="L269" s="2"/>
      <c r="M269" s="3" t="str">
        <f t="shared" si="62"/>
        <v/>
      </c>
      <c r="N269" s="3" t="str">
        <f t="shared" si="55"/>
        <v/>
      </c>
      <c r="O269" s="3" t="str">
        <f t="shared" si="63"/>
        <v/>
      </c>
      <c r="P269" s="3" t="str">
        <f t="shared" si="63"/>
        <v/>
      </c>
      <c r="Q269" s="20" t="str">
        <f t="shared" si="64"/>
        <v/>
      </c>
      <c r="R269" s="20" t="str">
        <f t="shared" si="64"/>
        <v/>
      </c>
      <c r="S269" s="20" t="str">
        <f t="shared" si="64"/>
        <v/>
      </c>
      <c r="T269" s="20" t="str">
        <f t="shared" si="56"/>
        <v/>
      </c>
      <c r="U269" s="6" t="str">
        <f t="shared" si="65"/>
        <v>NS</v>
      </c>
      <c r="V269" s="6" t="str">
        <f t="shared" si="65"/>
        <v>NS</v>
      </c>
      <c r="W269" s="6" t="str">
        <f t="shared" si="65"/>
        <v>NS</v>
      </c>
      <c r="X269" s="6" t="str">
        <f t="shared" si="57"/>
        <v>NS</v>
      </c>
    </row>
    <row r="270" spans="1:24" ht="12.75" thickBot="1" x14ac:dyDescent="0.25">
      <c r="A270" s="82">
        <v>37901</v>
      </c>
      <c r="B270" s="81" t="s">
        <v>18</v>
      </c>
      <c r="C270" s="81" t="s">
        <v>19</v>
      </c>
      <c r="D270" s="81">
        <v>930</v>
      </c>
      <c r="E270" s="81">
        <v>12.11</v>
      </c>
      <c r="F270" s="81">
        <v>11</v>
      </c>
      <c r="G270" s="81">
        <v>10.3</v>
      </c>
      <c r="H270" s="67">
        <f t="shared" si="59"/>
        <v>1</v>
      </c>
      <c r="I270" s="99">
        <f t="shared" si="60"/>
        <v>10</v>
      </c>
      <c r="J270" s="99">
        <f t="shared" si="61"/>
        <v>2003</v>
      </c>
      <c r="K270" s="2" t="str">
        <f t="shared" si="58"/>
        <v>Fall</v>
      </c>
      <c r="L270" s="2"/>
      <c r="M270" s="3" t="str">
        <f t="shared" si="62"/>
        <v/>
      </c>
      <c r="N270" s="3" t="str">
        <f t="shared" si="55"/>
        <v/>
      </c>
      <c r="O270" s="3" t="str">
        <f t="shared" si="63"/>
        <v/>
      </c>
      <c r="P270" s="3" t="str">
        <f t="shared" si="63"/>
        <v/>
      </c>
      <c r="Q270" s="20" t="str">
        <f t="shared" si="64"/>
        <v/>
      </c>
      <c r="R270" s="20" t="str">
        <f t="shared" si="64"/>
        <v/>
      </c>
      <c r="S270" s="20" t="str">
        <f t="shared" si="64"/>
        <v/>
      </c>
      <c r="T270" s="20" t="str">
        <f t="shared" si="56"/>
        <v/>
      </c>
      <c r="U270" s="6">
        <f t="shared" si="65"/>
        <v>930</v>
      </c>
      <c r="V270" s="6">
        <f t="shared" si="65"/>
        <v>12.11</v>
      </c>
      <c r="W270" s="6">
        <f t="shared" si="65"/>
        <v>11</v>
      </c>
      <c r="X270" s="6">
        <f t="shared" si="57"/>
        <v>10.3</v>
      </c>
    </row>
    <row r="271" spans="1:24" ht="12.75" thickBot="1" x14ac:dyDescent="0.25">
      <c r="A271" s="82">
        <v>42284</v>
      </c>
      <c r="B271" s="81" t="s">
        <v>20</v>
      </c>
      <c r="C271" s="81" t="s">
        <v>19</v>
      </c>
      <c r="D271" s="81" t="s">
        <v>77</v>
      </c>
      <c r="E271" s="81">
        <v>4.46</v>
      </c>
      <c r="F271" s="81">
        <v>14.1</v>
      </c>
      <c r="G271" s="81">
        <v>3.21</v>
      </c>
      <c r="H271" s="67">
        <f t="shared" si="59"/>
        <v>2</v>
      </c>
      <c r="I271" s="99">
        <f t="shared" si="60"/>
        <v>10</v>
      </c>
      <c r="J271" s="99">
        <f t="shared" si="61"/>
        <v>2015</v>
      </c>
      <c r="K271" s="2" t="str">
        <f t="shared" si="58"/>
        <v>Fall</v>
      </c>
      <c r="L271" s="2"/>
      <c r="M271" s="3" t="str">
        <f t="shared" si="62"/>
        <v/>
      </c>
      <c r="N271" s="3" t="str">
        <f t="shared" ref="N271:N336" si="66">IF($K271="Spring",IF(LEFT(E271,1)="&lt;",VALUE(MID(E271,2,4)),IF(LEFT(E271,1)="&gt;",VALUE(MID(E271,2,4)),E271)),"")</f>
        <v/>
      </c>
      <c r="O271" s="3" t="str">
        <f t="shared" si="63"/>
        <v/>
      </c>
      <c r="P271" s="3" t="str">
        <f t="shared" si="63"/>
        <v/>
      </c>
      <c r="Q271" s="20" t="str">
        <f t="shared" si="64"/>
        <v/>
      </c>
      <c r="R271" s="20" t="str">
        <f t="shared" si="64"/>
        <v/>
      </c>
      <c r="S271" s="20" t="str">
        <f t="shared" si="64"/>
        <v/>
      </c>
      <c r="T271" s="20" t="str">
        <f t="shared" ref="T271:T336" si="67">IF($K271="Summer",IF(LEFT(G271,1)="&lt;",VALUE(MID(G271,2,4)),IF(LEFT(G271,1)="&gt;",VALUE(MID(G271,2,4)),G271)),"")</f>
        <v/>
      </c>
      <c r="U271" s="6" t="str">
        <f t="shared" si="65"/>
        <v>AD</v>
      </c>
      <c r="V271" s="6">
        <f t="shared" si="65"/>
        <v>4.46</v>
      </c>
      <c r="W271" s="6">
        <f t="shared" si="65"/>
        <v>14.1</v>
      </c>
      <c r="X271" s="6">
        <f t="shared" ref="X271:X336" si="68">IF($K271="Fall",IF(LEFT(G271,1)="&lt;",VALUE(MID(G271,2,4)),IF(LEFT(G271,1)="&gt;",VALUE(MID(G271,2,4)),G271)),"")</f>
        <v>3.21</v>
      </c>
    </row>
    <row r="272" spans="1:24" ht="12.75" thickBot="1" x14ac:dyDescent="0.25">
      <c r="A272" s="82">
        <v>42207</v>
      </c>
      <c r="B272" s="81" t="s">
        <v>20</v>
      </c>
      <c r="C272" s="81" t="s">
        <v>19</v>
      </c>
      <c r="D272" s="81">
        <v>833</v>
      </c>
      <c r="E272" s="81" t="s">
        <v>77</v>
      </c>
      <c r="F272" s="81">
        <v>22.7</v>
      </c>
      <c r="G272" s="81">
        <v>9.2200000000000006</v>
      </c>
      <c r="H272" s="67">
        <f t="shared" si="59"/>
        <v>2</v>
      </c>
      <c r="I272" s="99">
        <f t="shared" si="60"/>
        <v>7</v>
      </c>
      <c r="J272" s="99">
        <f t="shared" si="61"/>
        <v>2015</v>
      </c>
      <c r="K272" s="2" t="str">
        <f t="shared" si="58"/>
        <v>Summer</v>
      </c>
      <c r="L272" s="2"/>
      <c r="M272" s="3" t="str">
        <f t="shared" si="62"/>
        <v/>
      </c>
      <c r="N272" s="3" t="str">
        <f t="shared" si="66"/>
        <v/>
      </c>
      <c r="O272" s="3" t="str">
        <f t="shared" si="63"/>
        <v/>
      </c>
      <c r="P272" s="3" t="str">
        <f t="shared" si="63"/>
        <v/>
      </c>
      <c r="Q272" s="20">
        <f t="shared" si="64"/>
        <v>833</v>
      </c>
      <c r="R272" s="20" t="str">
        <f t="shared" si="64"/>
        <v>AD</v>
      </c>
      <c r="S272" s="20">
        <f t="shared" si="64"/>
        <v>22.7</v>
      </c>
      <c r="T272" s="20">
        <f t="shared" si="67"/>
        <v>9.2200000000000006</v>
      </c>
      <c r="U272" s="6" t="str">
        <f t="shared" si="65"/>
        <v/>
      </c>
      <c r="V272" s="6" t="str">
        <f t="shared" si="65"/>
        <v/>
      </c>
      <c r="W272" s="6" t="str">
        <f t="shared" si="65"/>
        <v/>
      </c>
      <c r="X272" s="6" t="str">
        <f t="shared" si="68"/>
        <v/>
      </c>
    </row>
    <row r="273" spans="1:24" ht="12.75" thickBot="1" x14ac:dyDescent="0.25">
      <c r="A273" s="82">
        <v>42129</v>
      </c>
      <c r="B273" s="81" t="s">
        <v>20</v>
      </c>
      <c r="C273" s="81" t="s">
        <v>19</v>
      </c>
      <c r="D273" s="81">
        <v>878</v>
      </c>
      <c r="E273" s="81">
        <v>10.5</v>
      </c>
      <c r="F273" s="81">
        <v>19</v>
      </c>
      <c r="G273" s="81" t="s">
        <v>24</v>
      </c>
      <c r="H273" s="67">
        <f t="shared" si="59"/>
        <v>2</v>
      </c>
      <c r="I273" s="99">
        <f t="shared" si="60"/>
        <v>5</v>
      </c>
      <c r="J273" s="99">
        <f t="shared" si="61"/>
        <v>2015</v>
      </c>
      <c r="K273" s="2" t="str">
        <f t="shared" si="58"/>
        <v>Spring</v>
      </c>
      <c r="L273" s="2"/>
      <c r="M273" s="3">
        <f t="shared" si="62"/>
        <v>878</v>
      </c>
      <c r="N273" s="3">
        <f t="shared" si="66"/>
        <v>10.5</v>
      </c>
      <c r="O273" s="3">
        <f t="shared" si="63"/>
        <v>19</v>
      </c>
      <c r="P273" s="3" t="str">
        <f t="shared" si="63"/>
        <v>NS</v>
      </c>
      <c r="Q273" s="20" t="str">
        <f t="shared" si="64"/>
        <v/>
      </c>
      <c r="R273" s="20" t="str">
        <f t="shared" si="64"/>
        <v/>
      </c>
      <c r="S273" s="20" t="str">
        <f t="shared" si="64"/>
        <v/>
      </c>
      <c r="T273" s="20" t="str">
        <f t="shared" si="67"/>
        <v/>
      </c>
      <c r="U273" s="6" t="str">
        <f t="shared" si="65"/>
        <v/>
      </c>
      <c r="V273" s="6" t="str">
        <f t="shared" si="65"/>
        <v/>
      </c>
      <c r="W273" s="6" t="str">
        <f t="shared" si="65"/>
        <v/>
      </c>
      <c r="X273" s="6" t="str">
        <f t="shared" si="68"/>
        <v/>
      </c>
    </row>
    <row r="274" spans="1:24" ht="12.75" thickBot="1" x14ac:dyDescent="0.25">
      <c r="A274" s="82">
        <v>41919</v>
      </c>
      <c r="B274" s="81" t="s">
        <v>20</v>
      </c>
      <c r="C274" s="81" t="s">
        <v>19</v>
      </c>
      <c r="D274" s="81">
        <v>857</v>
      </c>
      <c r="E274" s="81">
        <v>9.89</v>
      </c>
      <c r="F274" s="81">
        <v>12</v>
      </c>
      <c r="G274" s="81">
        <v>1</v>
      </c>
      <c r="H274" s="67">
        <f t="shared" si="59"/>
        <v>2</v>
      </c>
      <c r="I274" s="99">
        <f t="shared" si="60"/>
        <v>10</v>
      </c>
      <c r="J274" s="99">
        <f t="shared" si="61"/>
        <v>2014</v>
      </c>
      <c r="K274" s="2" t="str">
        <f t="shared" si="58"/>
        <v>Fall</v>
      </c>
      <c r="L274" s="2"/>
      <c r="M274" s="3" t="str">
        <f t="shared" si="62"/>
        <v/>
      </c>
      <c r="N274" s="3" t="str">
        <f t="shared" si="66"/>
        <v/>
      </c>
      <c r="O274" s="3" t="str">
        <f t="shared" si="63"/>
        <v/>
      </c>
      <c r="P274" s="3" t="str">
        <f t="shared" si="63"/>
        <v/>
      </c>
      <c r="Q274" s="20" t="str">
        <f t="shared" si="64"/>
        <v/>
      </c>
      <c r="R274" s="20" t="str">
        <f t="shared" si="64"/>
        <v/>
      </c>
      <c r="S274" s="20" t="str">
        <f t="shared" si="64"/>
        <v/>
      </c>
      <c r="T274" s="20" t="str">
        <f t="shared" si="67"/>
        <v/>
      </c>
      <c r="U274" s="6">
        <f t="shared" si="65"/>
        <v>857</v>
      </c>
      <c r="V274" s="6">
        <f t="shared" si="65"/>
        <v>9.89</v>
      </c>
      <c r="W274" s="6">
        <f t="shared" si="65"/>
        <v>12</v>
      </c>
      <c r="X274" s="6">
        <f t="shared" si="68"/>
        <v>1</v>
      </c>
    </row>
    <row r="275" spans="1:24" ht="12.75" thickBot="1" x14ac:dyDescent="0.25">
      <c r="A275" s="82">
        <v>41842</v>
      </c>
      <c r="B275" s="81" t="s">
        <v>20</v>
      </c>
      <c r="C275" s="81" t="s">
        <v>19</v>
      </c>
      <c r="D275" s="81">
        <v>933</v>
      </c>
      <c r="E275" s="81">
        <v>10.77</v>
      </c>
      <c r="F275" s="81">
        <v>24.2</v>
      </c>
      <c r="G275" s="81">
        <v>33.9</v>
      </c>
      <c r="H275" s="67">
        <f t="shared" si="59"/>
        <v>2</v>
      </c>
      <c r="I275" s="99">
        <f t="shared" si="60"/>
        <v>7</v>
      </c>
      <c r="J275" s="99">
        <f t="shared" si="61"/>
        <v>2014</v>
      </c>
      <c r="K275" s="2" t="str">
        <f t="shared" si="58"/>
        <v>Summer</v>
      </c>
      <c r="L275" s="2"/>
      <c r="M275" s="3" t="str">
        <f t="shared" si="62"/>
        <v/>
      </c>
      <c r="N275" s="3" t="str">
        <f t="shared" si="66"/>
        <v/>
      </c>
      <c r="O275" s="3" t="str">
        <f t="shared" si="63"/>
        <v/>
      </c>
      <c r="P275" s="3" t="str">
        <f t="shared" si="63"/>
        <v/>
      </c>
      <c r="Q275" s="20">
        <f t="shared" si="64"/>
        <v>933</v>
      </c>
      <c r="R275" s="20">
        <f t="shared" si="64"/>
        <v>10.77</v>
      </c>
      <c r="S275" s="20">
        <f t="shared" si="64"/>
        <v>24.2</v>
      </c>
      <c r="T275" s="20">
        <f t="shared" si="67"/>
        <v>33.9</v>
      </c>
      <c r="U275" s="6" t="str">
        <f t="shared" si="65"/>
        <v/>
      </c>
      <c r="V275" s="6" t="str">
        <f t="shared" si="65"/>
        <v/>
      </c>
      <c r="W275" s="6" t="str">
        <f t="shared" si="65"/>
        <v/>
      </c>
      <c r="X275" s="6" t="str">
        <f t="shared" si="68"/>
        <v/>
      </c>
    </row>
    <row r="276" spans="1:24" ht="12.75" thickBot="1" x14ac:dyDescent="0.25">
      <c r="A276" s="82">
        <v>41765</v>
      </c>
      <c r="B276" s="81" t="s">
        <v>20</v>
      </c>
      <c r="C276" s="81" t="s">
        <v>19</v>
      </c>
      <c r="D276" s="81">
        <v>773</v>
      </c>
      <c r="E276" s="81">
        <v>13.44</v>
      </c>
      <c r="F276" s="81">
        <v>13.1</v>
      </c>
      <c r="G276" s="81" t="s">
        <v>24</v>
      </c>
      <c r="H276" s="67">
        <f t="shared" si="59"/>
        <v>2</v>
      </c>
      <c r="I276" s="99">
        <f t="shared" si="60"/>
        <v>5</v>
      </c>
      <c r="J276" s="99">
        <f t="shared" si="61"/>
        <v>2014</v>
      </c>
      <c r="K276" s="2" t="str">
        <f t="shared" si="58"/>
        <v>Spring</v>
      </c>
      <c r="L276" s="2"/>
      <c r="M276" s="3">
        <f t="shared" si="62"/>
        <v>773</v>
      </c>
      <c r="N276" s="3">
        <f t="shared" si="66"/>
        <v>13.44</v>
      </c>
      <c r="O276" s="3">
        <f t="shared" si="63"/>
        <v>13.1</v>
      </c>
      <c r="P276" s="3" t="str">
        <f t="shared" si="63"/>
        <v>NS</v>
      </c>
      <c r="Q276" s="20" t="str">
        <f t="shared" si="64"/>
        <v/>
      </c>
      <c r="R276" s="20" t="str">
        <f t="shared" si="64"/>
        <v/>
      </c>
      <c r="S276" s="20" t="str">
        <f t="shared" si="64"/>
        <v/>
      </c>
      <c r="T276" s="20" t="str">
        <f t="shared" si="67"/>
        <v/>
      </c>
      <c r="U276" s="6" t="str">
        <f t="shared" si="65"/>
        <v/>
      </c>
      <c r="V276" s="6" t="str">
        <f t="shared" si="65"/>
        <v/>
      </c>
      <c r="W276" s="6" t="str">
        <f t="shared" si="65"/>
        <v/>
      </c>
      <c r="X276" s="6" t="str">
        <f t="shared" si="68"/>
        <v/>
      </c>
    </row>
    <row r="277" spans="1:24" ht="12.75" thickBot="1" x14ac:dyDescent="0.25">
      <c r="A277" s="82">
        <v>41561</v>
      </c>
      <c r="B277" s="81" t="s">
        <v>20</v>
      </c>
      <c r="C277" s="81" t="s">
        <v>19</v>
      </c>
      <c r="D277" s="81">
        <v>916</v>
      </c>
      <c r="E277" s="81">
        <v>6.21</v>
      </c>
      <c r="F277" s="81">
        <v>13.5</v>
      </c>
      <c r="G277" s="81">
        <v>4.4000000000000004</v>
      </c>
      <c r="H277" s="67">
        <f t="shared" si="59"/>
        <v>2</v>
      </c>
      <c r="I277" s="99">
        <f t="shared" si="60"/>
        <v>10</v>
      </c>
      <c r="J277" s="99">
        <f t="shared" si="61"/>
        <v>2013</v>
      </c>
      <c r="K277" s="2" t="str">
        <f t="shared" si="58"/>
        <v>Fall</v>
      </c>
      <c r="L277" s="2"/>
      <c r="M277" s="3" t="str">
        <f t="shared" si="62"/>
        <v/>
      </c>
      <c r="N277" s="3" t="str">
        <f t="shared" si="66"/>
        <v/>
      </c>
      <c r="O277" s="3" t="str">
        <f t="shared" si="63"/>
        <v/>
      </c>
      <c r="P277" s="3" t="str">
        <f t="shared" si="63"/>
        <v/>
      </c>
      <c r="Q277" s="20" t="str">
        <f t="shared" si="64"/>
        <v/>
      </c>
      <c r="R277" s="20" t="str">
        <f t="shared" si="64"/>
        <v/>
      </c>
      <c r="S277" s="20" t="str">
        <f t="shared" si="64"/>
        <v/>
      </c>
      <c r="T277" s="20" t="str">
        <f t="shared" si="67"/>
        <v/>
      </c>
      <c r="U277" s="6">
        <f t="shared" si="65"/>
        <v>916</v>
      </c>
      <c r="V277" s="6">
        <f t="shared" si="65"/>
        <v>6.21</v>
      </c>
      <c r="W277" s="6">
        <f t="shared" si="65"/>
        <v>13.5</v>
      </c>
      <c r="X277" s="6">
        <f t="shared" si="68"/>
        <v>4.4000000000000004</v>
      </c>
    </row>
    <row r="278" spans="1:24" ht="12.75" thickBot="1" x14ac:dyDescent="0.25">
      <c r="A278" s="82">
        <v>41479</v>
      </c>
      <c r="B278" s="81" t="s">
        <v>20</v>
      </c>
      <c r="C278" s="81" t="s">
        <v>19</v>
      </c>
      <c r="D278" s="81">
        <v>819</v>
      </c>
      <c r="E278" s="81">
        <v>12.8</v>
      </c>
      <c r="F278" s="81">
        <v>21.8</v>
      </c>
      <c r="G278" s="81">
        <v>5.5</v>
      </c>
      <c r="H278" s="67">
        <f t="shared" si="59"/>
        <v>2</v>
      </c>
      <c r="I278" s="99">
        <f t="shared" si="60"/>
        <v>7</v>
      </c>
      <c r="J278" s="99">
        <f t="shared" si="61"/>
        <v>2013</v>
      </c>
      <c r="K278" s="2" t="str">
        <f t="shared" si="58"/>
        <v>Summer</v>
      </c>
      <c r="L278" s="2"/>
      <c r="M278" s="3" t="str">
        <f t="shared" si="62"/>
        <v/>
      </c>
      <c r="N278" s="3" t="str">
        <f t="shared" si="66"/>
        <v/>
      </c>
      <c r="O278" s="3" t="str">
        <f t="shared" si="63"/>
        <v/>
      </c>
      <c r="P278" s="3" t="str">
        <f t="shared" si="63"/>
        <v/>
      </c>
      <c r="Q278" s="20">
        <f t="shared" si="64"/>
        <v>819</v>
      </c>
      <c r="R278" s="20">
        <f t="shared" si="64"/>
        <v>12.8</v>
      </c>
      <c r="S278" s="20">
        <f t="shared" si="64"/>
        <v>21.8</v>
      </c>
      <c r="T278" s="20">
        <f t="shared" si="67"/>
        <v>5.5</v>
      </c>
      <c r="U278" s="6" t="str">
        <f t="shared" si="65"/>
        <v/>
      </c>
      <c r="V278" s="6" t="str">
        <f t="shared" si="65"/>
        <v/>
      </c>
      <c r="W278" s="6" t="str">
        <f t="shared" si="65"/>
        <v/>
      </c>
      <c r="X278" s="6" t="str">
        <f t="shared" si="68"/>
        <v/>
      </c>
    </row>
    <row r="279" spans="1:24" ht="12.75" thickBot="1" x14ac:dyDescent="0.25">
      <c r="A279" s="82">
        <v>41400</v>
      </c>
      <c r="B279" s="81" t="s">
        <v>20</v>
      </c>
      <c r="C279" s="81" t="s">
        <v>19</v>
      </c>
      <c r="D279" s="81">
        <v>720</v>
      </c>
      <c r="E279" s="81">
        <v>15.6</v>
      </c>
      <c r="F279" s="81">
        <v>18.5</v>
      </c>
      <c r="G279" s="81" t="s">
        <v>3</v>
      </c>
      <c r="H279" s="67">
        <f t="shared" si="59"/>
        <v>2</v>
      </c>
      <c r="I279" s="99">
        <f t="shared" si="60"/>
        <v>5</v>
      </c>
      <c r="J279" s="99">
        <f t="shared" si="61"/>
        <v>2013</v>
      </c>
      <c r="K279" s="2" t="str">
        <f t="shared" si="58"/>
        <v>Spring</v>
      </c>
      <c r="L279" s="2"/>
      <c r="M279" s="3">
        <f t="shared" si="62"/>
        <v>720</v>
      </c>
      <c r="N279" s="3">
        <f t="shared" si="66"/>
        <v>15.6</v>
      </c>
      <c r="O279" s="3">
        <f t="shared" si="63"/>
        <v>18.5</v>
      </c>
      <c r="P279" s="3" t="str">
        <f t="shared" si="63"/>
        <v>ns</v>
      </c>
      <c r="Q279" s="20" t="str">
        <f t="shared" si="64"/>
        <v/>
      </c>
      <c r="R279" s="20" t="str">
        <f t="shared" si="64"/>
        <v/>
      </c>
      <c r="S279" s="20" t="str">
        <f t="shared" si="64"/>
        <v/>
      </c>
      <c r="T279" s="20" t="str">
        <f t="shared" si="67"/>
        <v/>
      </c>
      <c r="U279" s="6" t="str">
        <f t="shared" si="65"/>
        <v/>
      </c>
      <c r="V279" s="6" t="str">
        <f t="shared" si="65"/>
        <v/>
      </c>
      <c r="W279" s="6" t="str">
        <f t="shared" si="65"/>
        <v/>
      </c>
      <c r="X279" s="6" t="str">
        <f t="shared" si="68"/>
        <v/>
      </c>
    </row>
    <row r="280" spans="1:24" ht="12.75" thickBot="1" x14ac:dyDescent="0.25">
      <c r="A280" s="82">
        <v>41190</v>
      </c>
      <c r="B280" s="81" t="s">
        <v>20</v>
      </c>
      <c r="C280" s="81" t="s">
        <v>19</v>
      </c>
      <c r="D280" s="81">
        <v>1059</v>
      </c>
      <c r="E280" s="81">
        <v>7.38</v>
      </c>
      <c r="F280" s="81">
        <v>10.6</v>
      </c>
      <c r="G280" s="81">
        <v>1</v>
      </c>
      <c r="H280" s="67">
        <f t="shared" si="59"/>
        <v>2</v>
      </c>
      <c r="I280" s="99">
        <f t="shared" si="60"/>
        <v>10</v>
      </c>
      <c r="J280" s="99">
        <f t="shared" si="61"/>
        <v>2012</v>
      </c>
      <c r="K280" s="2" t="str">
        <f t="shared" si="58"/>
        <v>Fall</v>
      </c>
      <c r="L280" s="2"/>
      <c r="M280" s="3" t="str">
        <f t="shared" si="62"/>
        <v/>
      </c>
      <c r="N280" s="3" t="str">
        <f t="shared" si="66"/>
        <v/>
      </c>
      <c r="O280" s="3" t="str">
        <f t="shared" si="63"/>
        <v/>
      </c>
      <c r="P280" s="3" t="str">
        <f t="shared" si="63"/>
        <v/>
      </c>
      <c r="Q280" s="20" t="str">
        <f t="shared" si="64"/>
        <v/>
      </c>
      <c r="R280" s="20" t="str">
        <f t="shared" si="64"/>
        <v/>
      </c>
      <c r="S280" s="20" t="str">
        <f t="shared" si="64"/>
        <v/>
      </c>
      <c r="T280" s="20" t="str">
        <f t="shared" si="67"/>
        <v/>
      </c>
      <c r="U280" s="6">
        <f t="shared" si="65"/>
        <v>1059</v>
      </c>
      <c r="V280" s="6">
        <f t="shared" si="65"/>
        <v>7.38</v>
      </c>
      <c r="W280" s="6">
        <f t="shared" si="65"/>
        <v>10.6</v>
      </c>
      <c r="X280" s="6">
        <f t="shared" si="68"/>
        <v>1</v>
      </c>
    </row>
    <row r="281" spans="1:24" ht="12.75" thickBot="1" x14ac:dyDescent="0.25">
      <c r="A281" s="82">
        <v>41114</v>
      </c>
      <c r="B281" s="81" t="s">
        <v>20</v>
      </c>
      <c r="C281" s="81" t="s">
        <v>19</v>
      </c>
      <c r="D281" s="81">
        <v>786</v>
      </c>
      <c r="E281" s="81">
        <v>11.39</v>
      </c>
      <c r="F281" s="81">
        <v>27.9</v>
      </c>
      <c r="G281" s="81">
        <v>12.7</v>
      </c>
      <c r="H281" s="67">
        <f t="shared" si="59"/>
        <v>2</v>
      </c>
      <c r="I281" s="99">
        <f t="shared" si="60"/>
        <v>7</v>
      </c>
      <c r="J281" s="99">
        <f t="shared" si="61"/>
        <v>2012</v>
      </c>
      <c r="K281" s="2" t="str">
        <f t="shared" si="58"/>
        <v>Summer</v>
      </c>
      <c r="L281" s="2"/>
      <c r="M281" s="3" t="str">
        <f t="shared" si="62"/>
        <v/>
      </c>
      <c r="N281" s="3" t="str">
        <f t="shared" si="66"/>
        <v/>
      </c>
      <c r="O281" s="3" t="str">
        <f t="shared" si="63"/>
        <v/>
      </c>
      <c r="P281" s="3" t="str">
        <f t="shared" si="63"/>
        <v/>
      </c>
      <c r="Q281" s="20">
        <f t="shared" si="64"/>
        <v>786</v>
      </c>
      <c r="R281" s="20">
        <f t="shared" si="64"/>
        <v>11.39</v>
      </c>
      <c r="S281" s="20">
        <f t="shared" si="64"/>
        <v>27.9</v>
      </c>
      <c r="T281" s="20">
        <f t="shared" si="67"/>
        <v>12.7</v>
      </c>
      <c r="U281" s="6" t="str">
        <f t="shared" si="65"/>
        <v/>
      </c>
      <c r="V281" s="6" t="str">
        <f t="shared" si="65"/>
        <v/>
      </c>
      <c r="W281" s="6" t="str">
        <f t="shared" si="65"/>
        <v/>
      </c>
      <c r="X281" s="6" t="str">
        <f t="shared" si="68"/>
        <v/>
      </c>
    </row>
    <row r="282" spans="1:24" ht="12.75" thickBot="1" x14ac:dyDescent="0.25">
      <c r="A282" s="82">
        <v>41037</v>
      </c>
      <c r="B282" s="81" t="s">
        <v>20</v>
      </c>
      <c r="C282" s="81" t="s">
        <v>19</v>
      </c>
      <c r="D282" s="81">
        <v>582</v>
      </c>
      <c r="E282" s="81">
        <v>13.4</v>
      </c>
      <c r="F282" s="81">
        <v>17.7</v>
      </c>
      <c r="G282" s="81" t="s">
        <v>3</v>
      </c>
      <c r="H282" s="67">
        <f t="shared" si="59"/>
        <v>2</v>
      </c>
      <c r="I282" s="99">
        <f t="shared" si="60"/>
        <v>5</v>
      </c>
      <c r="J282" s="99">
        <f t="shared" si="61"/>
        <v>2012</v>
      </c>
      <c r="K282" s="2" t="str">
        <f t="shared" si="58"/>
        <v>Spring</v>
      </c>
      <c r="L282" s="2"/>
      <c r="M282" s="3">
        <f t="shared" si="62"/>
        <v>582</v>
      </c>
      <c r="N282" s="3">
        <f t="shared" si="66"/>
        <v>13.4</v>
      </c>
      <c r="O282" s="3">
        <f t="shared" si="63"/>
        <v>17.7</v>
      </c>
      <c r="P282" s="3" t="str">
        <f t="shared" si="63"/>
        <v>ns</v>
      </c>
      <c r="Q282" s="20" t="str">
        <f t="shared" si="64"/>
        <v/>
      </c>
      <c r="R282" s="20" t="str">
        <f t="shared" si="64"/>
        <v/>
      </c>
      <c r="S282" s="20" t="str">
        <f t="shared" si="64"/>
        <v/>
      </c>
      <c r="T282" s="20" t="str">
        <f t="shared" si="67"/>
        <v/>
      </c>
      <c r="U282" s="6" t="str">
        <f t="shared" si="65"/>
        <v/>
      </c>
      <c r="V282" s="6" t="str">
        <f t="shared" si="65"/>
        <v/>
      </c>
      <c r="W282" s="6" t="str">
        <f t="shared" si="65"/>
        <v/>
      </c>
      <c r="X282" s="6" t="str">
        <f t="shared" si="68"/>
        <v/>
      </c>
    </row>
    <row r="283" spans="1:24" ht="12.75" thickBot="1" x14ac:dyDescent="0.25">
      <c r="A283" s="82">
        <v>40806</v>
      </c>
      <c r="B283" s="81" t="s">
        <v>20</v>
      </c>
      <c r="C283" s="81" t="s">
        <v>19</v>
      </c>
      <c r="D283" s="81">
        <v>1016</v>
      </c>
      <c r="E283" s="81" t="s">
        <v>77</v>
      </c>
      <c r="F283" s="81">
        <v>16.8</v>
      </c>
      <c r="G283" s="81">
        <v>3.4</v>
      </c>
      <c r="H283" s="67">
        <f t="shared" si="59"/>
        <v>2</v>
      </c>
      <c r="I283" s="99">
        <f t="shared" si="60"/>
        <v>9</v>
      </c>
      <c r="J283" s="99">
        <f t="shared" si="61"/>
        <v>2011</v>
      </c>
      <c r="K283" s="2" t="str">
        <f t="shared" si="58"/>
        <v>Fall</v>
      </c>
      <c r="L283" s="2"/>
      <c r="M283" s="3" t="str">
        <f t="shared" si="62"/>
        <v/>
      </c>
      <c r="N283" s="3" t="str">
        <f t="shared" si="66"/>
        <v/>
      </c>
      <c r="O283" s="3" t="str">
        <f t="shared" si="63"/>
        <v/>
      </c>
      <c r="P283" s="3" t="str">
        <f t="shared" si="63"/>
        <v/>
      </c>
      <c r="Q283" s="20" t="str">
        <f t="shared" si="64"/>
        <v/>
      </c>
      <c r="R283" s="20" t="str">
        <f t="shared" si="64"/>
        <v/>
      </c>
      <c r="S283" s="20" t="str">
        <f t="shared" si="64"/>
        <v/>
      </c>
      <c r="T283" s="20" t="str">
        <f t="shared" si="67"/>
        <v/>
      </c>
      <c r="U283" s="6">
        <f t="shared" si="65"/>
        <v>1016</v>
      </c>
      <c r="V283" s="6" t="str">
        <f t="shared" si="65"/>
        <v>AD</v>
      </c>
      <c r="W283" s="6">
        <f t="shared" si="65"/>
        <v>16.8</v>
      </c>
      <c r="X283" s="6">
        <f t="shared" si="68"/>
        <v>3.4</v>
      </c>
    </row>
    <row r="284" spans="1:24" ht="12.75" thickBot="1" x14ac:dyDescent="0.25">
      <c r="A284" s="82">
        <v>40750</v>
      </c>
      <c r="B284" s="81" t="s">
        <v>20</v>
      </c>
      <c r="C284" s="81" t="s">
        <v>19</v>
      </c>
      <c r="D284" s="81">
        <v>762</v>
      </c>
      <c r="E284" s="81">
        <v>5.8</v>
      </c>
      <c r="F284" s="81">
        <v>23.5</v>
      </c>
      <c r="G284" s="81">
        <v>52</v>
      </c>
      <c r="H284" s="80">
        <f t="shared" si="59"/>
        <v>2</v>
      </c>
      <c r="I284" s="99">
        <f t="shared" si="60"/>
        <v>7</v>
      </c>
      <c r="J284" s="99">
        <f t="shared" si="61"/>
        <v>2011</v>
      </c>
      <c r="K284" s="2" t="str">
        <f t="shared" si="58"/>
        <v>Summer</v>
      </c>
      <c r="L284" s="2"/>
      <c r="M284" s="3" t="str">
        <f t="shared" si="62"/>
        <v/>
      </c>
      <c r="N284" s="3" t="str">
        <f t="shared" si="66"/>
        <v/>
      </c>
      <c r="O284" s="3" t="str">
        <f t="shared" ref="O284:P347" si="69">IF($K284="Spring",IF(LEFT(F284,1)="&lt;",VALUE(MID(F284,2,4)),IF(LEFT(F284,1)="&gt;",VALUE(MID(F284,2,4)),F284)),"")</f>
        <v/>
      </c>
      <c r="P284" s="3" t="str">
        <f t="shared" si="69"/>
        <v/>
      </c>
      <c r="Q284" s="20">
        <f t="shared" si="64"/>
        <v>762</v>
      </c>
      <c r="R284" s="20">
        <f t="shared" si="64"/>
        <v>5.8</v>
      </c>
      <c r="S284" s="20">
        <f t="shared" si="64"/>
        <v>23.5</v>
      </c>
      <c r="T284" s="20">
        <f t="shared" si="67"/>
        <v>52</v>
      </c>
      <c r="U284" s="6" t="str">
        <f t="shared" si="65"/>
        <v/>
      </c>
      <c r="V284" s="6" t="str">
        <f t="shared" si="65"/>
        <v/>
      </c>
      <c r="W284" s="6" t="str">
        <f t="shared" si="65"/>
        <v/>
      </c>
      <c r="X284" s="6" t="str">
        <f t="shared" si="68"/>
        <v/>
      </c>
    </row>
    <row r="285" spans="1:24" ht="12.75" thickBot="1" x14ac:dyDescent="0.25">
      <c r="A285" s="82">
        <v>40674</v>
      </c>
      <c r="B285" s="81" t="s">
        <v>20</v>
      </c>
      <c r="C285" s="81" t="s">
        <v>19</v>
      </c>
      <c r="D285" s="81">
        <v>784.4</v>
      </c>
      <c r="E285" s="81">
        <v>14.23</v>
      </c>
      <c r="F285" s="81">
        <v>18.3</v>
      </c>
      <c r="G285" s="81" t="s">
        <v>3</v>
      </c>
      <c r="H285" s="80">
        <f t="shared" si="59"/>
        <v>2</v>
      </c>
      <c r="I285" s="99">
        <f t="shared" si="60"/>
        <v>5</v>
      </c>
      <c r="J285" s="99">
        <f t="shared" si="61"/>
        <v>2011</v>
      </c>
      <c r="K285" s="2" t="str">
        <f t="shared" si="58"/>
        <v>Spring</v>
      </c>
      <c r="L285" s="2"/>
      <c r="M285" s="3">
        <f t="shared" si="62"/>
        <v>784.4</v>
      </c>
      <c r="N285" s="3">
        <f t="shared" si="66"/>
        <v>14.23</v>
      </c>
      <c r="O285" s="3">
        <f t="shared" si="69"/>
        <v>18.3</v>
      </c>
      <c r="P285" s="3" t="str">
        <f t="shared" si="69"/>
        <v>ns</v>
      </c>
      <c r="Q285" s="20" t="str">
        <f t="shared" si="64"/>
        <v/>
      </c>
      <c r="R285" s="20" t="str">
        <f t="shared" si="64"/>
        <v/>
      </c>
      <c r="S285" s="20" t="str">
        <f t="shared" si="64"/>
        <v/>
      </c>
      <c r="T285" s="20" t="str">
        <f t="shared" si="67"/>
        <v/>
      </c>
      <c r="U285" s="6" t="str">
        <f t="shared" si="65"/>
        <v/>
      </c>
      <c r="V285" s="6" t="str">
        <f t="shared" si="65"/>
        <v/>
      </c>
      <c r="W285" s="6" t="str">
        <f t="shared" si="65"/>
        <v/>
      </c>
      <c r="X285" s="6" t="str">
        <f t="shared" si="68"/>
        <v/>
      </c>
    </row>
    <row r="286" spans="1:24" ht="12.75" thickBot="1" x14ac:dyDescent="0.25">
      <c r="A286" s="82">
        <v>40455</v>
      </c>
      <c r="B286" s="81" t="s">
        <v>20</v>
      </c>
      <c r="C286" s="81" t="s">
        <v>19</v>
      </c>
      <c r="D286" s="81">
        <v>959</v>
      </c>
      <c r="E286" s="81">
        <v>9.77</v>
      </c>
      <c r="F286" s="81">
        <v>11.8</v>
      </c>
      <c r="G286" s="81">
        <v>33</v>
      </c>
      <c r="H286" s="80">
        <f t="shared" si="59"/>
        <v>2</v>
      </c>
      <c r="I286" s="99">
        <f t="shared" si="60"/>
        <v>10</v>
      </c>
      <c r="J286" s="99">
        <f t="shared" si="61"/>
        <v>2010</v>
      </c>
      <c r="K286" s="2" t="str">
        <f t="shared" si="58"/>
        <v>Fall</v>
      </c>
      <c r="L286" s="2"/>
      <c r="M286" s="3" t="str">
        <f t="shared" si="62"/>
        <v/>
      </c>
      <c r="N286" s="3" t="str">
        <f t="shared" si="66"/>
        <v/>
      </c>
      <c r="O286" s="3" t="str">
        <f t="shared" si="69"/>
        <v/>
      </c>
      <c r="P286" s="3" t="str">
        <f t="shared" si="69"/>
        <v/>
      </c>
      <c r="Q286" s="20" t="str">
        <f t="shared" si="64"/>
        <v/>
      </c>
      <c r="R286" s="20" t="str">
        <f t="shared" si="64"/>
        <v/>
      </c>
      <c r="S286" s="20" t="str">
        <f t="shared" si="64"/>
        <v/>
      </c>
      <c r="T286" s="20" t="str">
        <f t="shared" si="67"/>
        <v/>
      </c>
      <c r="U286" s="6">
        <f t="shared" si="65"/>
        <v>959</v>
      </c>
      <c r="V286" s="6">
        <f t="shared" si="65"/>
        <v>9.77</v>
      </c>
      <c r="W286" s="6">
        <f t="shared" si="65"/>
        <v>11.8</v>
      </c>
      <c r="X286" s="6">
        <f t="shared" si="68"/>
        <v>33</v>
      </c>
    </row>
    <row r="287" spans="1:24" ht="12.75" thickBot="1" x14ac:dyDescent="0.25">
      <c r="A287" s="82">
        <v>40372</v>
      </c>
      <c r="B287" s="81" t="s">
        <v>20</v>
      </c>
      <c r="C287" s="81" t="s">
        <v>19</v>
      </c>
      <c r="D287" s="81">
        <v>717</v>
      </c>
      <c r="E287" s="81">
        <v>6.37</v>
      </c>
      <c r="F287" s="81">
        <v>21.8</v>
      </c>
      <c r="G287" s="81">
        <v>202</v>
      </c>
      <c r="H287" s="80">
        <f t="shared" si="59"/>
        <v>2</v>
      </c>
      <c r="I287" s="99">
        <f t="shared" si="60"/>
        <v>7</v>
      </c>
      <c r="J287" s="99">
        <f t="shared" si="61"/>
        <v>2010</v>
      </c>
      <c r="K287" s="2" t="str">
        <f t="shared" si="58"/>
        <v>Summer</v>
      </c>
      <c r="L287" s="2"/>
      <c r="M287" s="3" t="str">
        <f t="shared" si="62"/>
        <v/>
      </c>
      <c r="N287" s="3" t="str">
        <f t="shared" si="66"/>
        <v/>
      </c>
      <c r="O287" s="3" t="str">
        <f t="shared" si="69"/>
        <v/>
      </c>
      <c r="P287" s="3" t="str">
        <f t="shared" si="69"/>
        <v/>
      </c>
      <c r="Q287" s="20">
        <f t="shared" si="64"/>
        <v>717</v>
      </c>
      <c r="R287" s="20">
        <f t="shared" si="64"/>
        <v>6.37</v>
      </c>
      <c r="S287" s="20">
        <f t="shared" si="64"/>
        <v>21.8</v>
      </c>
      <c r="T287" s="20">
        <f t="shared" si="67"/>
        <v>202</v>
      </c>
      <c r="U287" s="6" t="str">
        <f t="shared" si="65"/>
        <v/>
      </c>
      <c r="V287" s="6" t="str">
        <f t="shared" si="65"/>
        <v/>
      </c>
      <c r="W287" s="6" t="str">
        <f t="shared" si="65"/>
        <v/>
      </c>
      <c r="X287" s="6" t="str">
        <f t="shared" si="68"/>
        <v/>
      </c>
    </row>
    <row r="288" spans="1:24" ht="12.75" thickBot="1" x14ac:dyDescent="0.25">
      <c r="A288" s="82">
        <v>40310</v>
      </c>
      <c r="B288" s="81" t="s">
        <v>20</v>
      </c>
      <c r="C288" s="81" t="s">
        <v>19</v>
      </c>
      <c r="D288" s="81">
        <v>847</v>
      </c>
      <c r="E288" s="81">
        <v>12.4</v>
      </c>
      <c r="F288" s="81">
        <v>11.2</v>
      </c>
      <c r="G288" s="81">
        <v>74</v>
      </c>
      <c r="H288" s="80">
        <f t="shared" si="59"/>
        <v>2</v>
      </c>
      <c r="I288" s="99">
        <f t="shared" si="60"/>
        <v>5</v>
      </c>
      <c r="J288" s="99">
        <f t="shared" si="61"/>
        <v>2010</v>
      </c>
      <c r="K288" s="2" t="str">
        <f t="shared" si="58"/>
        <v>Spring</v>
      </c>
      <c r="L288" s="2"/>
      <c r="M288" s="3">
        <f t="shared" si="62"/>
        <v>847</v>
      </c>
      <c r="N288" s="3">
        <f t="shared" si="66"/>
        <v>12.4</v>
      </c>
      <c r="O288" s="3">
        <f t="shared" si="69"/>
        <v>11.2</v>
      </c>
      <c r="P288" s="3">
        <f t="shared" si="69"/>
        <v>74</v>
      </c>
      <c r="Q288" s="20" t="str">
        <f t="shared" si="64"/>
        <v/>
      </c>
      <c r="R288" s="20" t="str">
        <f t="shared" si="64"/>
        <v/>
      </c>
      <c r="S288" s="20" t="str">
        <f t="shared" si="64"/>
        <v/>
      </c>
      <c r="T288" s="20" t="str">
        <f t="shared" si="67"/>
        <v/>
      </c>
      <c r="U288" s="6" t="str">
        <f t="shared" si="65"/>
        <v/>
      </c>
      <c r="V288" s="6" t="str">
        <f t="shared" si="65"/>
        <v/>
      </c>
      <c r="W288" s="6" t="str">
        <f t="shared" si="65"/>
        <v/>
      </c>
      <c r="X288" s="6" t="str">
        <f t="shared" si="68"/>
        <v/>
      </c>
    </row>
    <row r="289" spans="1:24" ht="12.75" thickBot="1" x14ac:dyDescent="0.25">
      <c r="A289" s="82">
        <v>40086</v>
      </c>
      <c r="B289" s="81" t="s">
        <v>20</v>
      </c>
      <c r="C289" s="81" t="s">
        <v>19</v>
      </c>
      <c r="D289" s="81">
        <v>832</v>
      </c>
      <c r="E289" s="81">
        <v>10.199999999999999</v>
      </c>
      <c r="F289" s="81">
        <v>15.3</v>
      </c>
      <c r="G289" s="81">
        <v>0.38</v>
      </c>
      <c r="H289" s="80">
        <f t="shared" si="59"/>
        <v>2</v>
      </c>
      <c r="I289" s="99">
        <f t="shared" si="60"/>
        <v>9</v>
      </c>
      <c r="J289" s="99">
        <f t="shared" si="61"/>
        <v>2009</v>
      </c>
      <c r="K289" s="2" t="str">
        <f t="shared" si="58"/>
        <v>Fall</v>
      </c>
      <c r="L289" s="2"/>
      <c r="M289" s="3" t="str">
        <f t="shared" si="62"/>
        <v/>
      </c>
      <c r="N289" s="3" t="str">
        <f t="shared" si="66"/>
        <v/>
      </c>
      <c r="O289" s="3" t="str">
        <f t="shared" si="69"/>
        <v/>
      </c>
      <c r="P289" s="3" t="str">
        <f t="shared" si="69"/>
        <v/>
      </c>
      <c r="Q289" s="20" t="str">
        <f t="shared" si="64"/>
        <v/>
      </c>
      <c r="R289" s="20" t="str">
        <f t="shared" si="64"/>
        <v/>
      </c>
      <c r="S289" s="20" t="str">
        <f t="shared" si="64"/>
        <v/>
      </c>
      <c r="T289" s="20" t="str">
        <f t="shared" si="67"/>
        <v/>
      </c>
      <c r="U289" s="6">
        <f t="shared" si="65"/>
        <v>832</v>
      </c>
      <c r="V289" s="6">
        <f t="shared" si="65"/>
        <v>10.199999999999999</v>
      </c>
      <c r="W289" s="6">
        <f t="shared" si="65"/>
        <v>15.3</v>
      </c>
      <c r="X289" s="6">
        <f t="shared" si="68"/>
        <v>0.38</v>
      </c>
    </row>
    <row r="290" spans="1:24" ht="12.75" thickBot="1" x14ac:dyDescent="0.25">
      <c r="A290" s="82">
        <v>40017</v>
      </c>
      <c r="B290" s="81" t="s">
        <v>20</v>
      </c>
      <c r="C290" s="81" t="s">
        <v>19</v>
      </c>
      <c r="D290" s="81">
        <v>862</v>
      </c>
      <c r="E290" s="81">
        <v>9.25</v>
      </c>
      <c r="F290" s="81">
        <v>20.3</v>
      </c>
      <c r="G290" s="81">
        <v>1</v>
      </c>
      <c r="H290" s="80">
        <f t="shared" si="59"/>
        <v>2</v>
      </c>
      <c r="I290" s="99">
        <f t="shared" si="60"/>
        <v>7</v>
      </c>
      <c r="J290" s="99">
        <f t="shared" si="61"/>
        <v>2009</v>
      </c>
      <c r="K290" s="2" t="str">
        <f t="shared" si="58"/>
        <v>Summer</v>
      </c>
      <c r="L290" s="2"/>
      <c r="M290" s="3" t="str">
        <f t="shared" si="62"/>
        <v/>
      </c>
      <c r="N290" s="3" t="str">
        <f t="shared" si="66"/>
        <v/>
      </c>
      <c r="O290" s="3" t="str">
        <f t="shared" si="69"/>
        <v/>
      </c>
      <c r="P290" s="3" t="str">
        <f t="shared" si="69"/>
        <v/>
      </c>
      <c r="Q290" s="20">
        <f t="shared" si="64"/>
        <v>862</v>
      </c>
      <c r="R290" s="20">
        <f t="shared" si="64"/>
        <v>9.25</v>
      </c>
      <c r="S290" s="20">
        <f t="shared" si="64"/>
        <v>20.3</v>
      </c>
      <c r="T290" s="20">
        <f t="shared" si="67"/>
        <v>1</v>
      </c>
      <c r="U290" s="6" t="str">
        <f t="shared" si="65"/>
        <v/>
      </c>
      <c r="V290" s="6" t="str">
        <f t="shared" si="65"/>
        <v/>
      </c>
      <c r="W290" s="6" t="str">
        <f t="shared" si="65"/>
        <v/>
      </c>
      <c r="X290" s="6" t="str">
        <f t="shared" si="68"/>
        <v/>
      </c>
    </row>
    <row r="291" spans="1:24" ht="12.75" thickBot="1" x14ac:dyDescent="0.25">
      <c r="A291" s="82">
        <v>39944</v>
      </c>
      <c r="B291" s="81" t="s">
        <v>20</v>
      </c>
      <c r="C291" s="81" t="s">
        <v>19</v>
      </c>
      <c r="D291" s="81">
        <v>767</v>
      </c>
      <c r="E291" s="81">
        <v>14.6</v>
      </c>
      <c r="F291" s="81">
        <v>16.5</v>
      </c>
      <c r="G291" s="81">
        <v>59</v>
      </c>
      <c r="H291" s="80">
        <f t="shared" si="59"/>
        <v>2</v>
      </c>
      <c r="I291" s="99">
        <f t="shared" si="60"/>
        <v>5</v>
      </c>
      <c r="J291" s="99">
        <f t="shared" si="61"/>
        <v>2009</v>
      </c>
      <c r="K291" s="2" t="str">
        <f t="shared" si="58"/>
        <v>Spring</v>
      </c>
      <c r="L291" s="2"/>
      <c r="M291" s="3">
        <f t="shared" si="62"/>
        <v>767</v>
      </c>
      <c r="N291" s="3">
        <f t="shared" si="66"/>
        <v>14.6</v>
      </c>
      <c r="O291" s="3">
        <f t="shared" si="69"/>
        <v>16.5</v>
      </c>
      <c r="P291" s="3">
        <f t="shared" si="69"/>
        <v>59</v>
      </c>
      <c r="Q291" s="20" t="str">
        <f t="shared" si="64"/>
        <v/>
      </c>
      <c r="R291" s="20" t="str">
        <f t="shared" si="64"/>
        <v/>
      </c>
      <c r="S291" s="20" t="str">
        <f t="shared" si="64"/>
        <v/>
      </c>
      <c r="T291" s="20" t="str">
        <f t="shared" si="67"/>
        <v/>
      </c>
      <c r="U291" s="6" t="str">
        <f t="shared" si="65"/>
        <v/>
      </c>
      <c r="V291" s="6" t="str">
        <f t="shared" si="65"/>
        <v/>
      </c>
      <c r="W291" s="6" t="str">
        <f t="shared" si="65"/>
        <v/>
      </c>
      <c r="X291" s="6" t="str">
        <f t="shared" si="68"/>
        <v/>
      </c>
    </row>
    <row r="292" spans="1:24" ht="12.75" thickBot="1" x14ac:dyDescent="0.25">
      <c r="A292" s="82">
        <v>39729</v>
      </c>
      <c r="B292" s="81" t="s">
        <v>20</v>
      </c>
      <c r="C292" s="81" t="s">
        <v>19</v>
      </c>
      <c r="D292" s="81">
        <v>755</v>
      </c>
      <c r="E292" s="81">
        <v>11.5</v>
      </c>
      <c r="F292" s="81">
        <v>15.3</v>
      </c>
      <c r="G292" s="81">
        <v>1.7</v>
      </c>
      <c r="H292" s="80">
        <f t="shared" si="59"/>
        <v>2</v>
      </c>
      <c r="I292" s="99">
        <f t="shared" si="60"/>
        <v>10</v>
      </c>
      <c r="J292" s="99">
        <f t="shared" si="61"/>
        <v>2008</v>
      </c>
      <c r="K292" s="2" t="str">
        <f t="shared" si="58"/>
        <v>Fall</v>
      </c>
      <c r="L292" s="2"/>
      <c r="M292" s="3" t="str">
        <f t="shared" si="62"/>
        <v/>
      </c>
      <c r="N292" s="3" t="str">
        <f t="shared" si="66"/>
        <v/>
      </c>
      <c r="O292" s="3" t="str">
        <f t="shared" si="69"/>
        <v/>
      </c>
      <c r="P292" s="3" t="str">
        <f t="shared" si="69"/>
        <v/>
      </c>
      <c r="Q292" s="20" t="str">
        <f t="shared" si="64"/>
        <v/>
      </c>
      <c r="R292" s="20" t="str">
        <f t="shared" si="64"/>
        <v/>
      </c>
      <c r="S292" s="20" t="str">
        <f t="shared" si="64"/>
        <v/>
      </c>
      <c r="T292" s="20" t="str">
        <f t="shared" si="67"/>
        <v/>
      </c>
      <c r="U292" s="6">
        <f t="shared" si="65"/>
        <v>755</v>
      </c>
      <c r="V292" s="6">
        <f t="shared" si="65"/>
        <v>11.5</v>
      </c>
      <c r="W292" s="6">
        <f t="shared" si="65"/>
        <v>15.3</v>
      </c>
      <c r="X292" s="6">
        <f t="shared" si="68"/>
        <v>1.7</v>
      </c>
    </row>
    <row r="293" spans="1:24" ht="12.75" thickBot="1" x14ac:dyDescent="0.25">
      <c r="A293" s="82">
        <v>39638</v>
      </c>
      <c r="B293" s="81" t="s">
        <v>20</v>
      </c>
      <c r="C293" s="81" t="s">
        <v>19</v>
      </c>
      <c r="D293" s="81">
        <v>750</v>
      </c>
      <c r="E293" s="81">
        <v>7.5</v>
      </c>
      <c r="F293" s="81">
        <v>22</v>
      </c>
      <c r="G293" s="81">
        <v>47.1</v>
      </c>
      <c r="H293" s="80">
        <f t="shared" si="59"/>
        <v>2</v>
      </c>
      <c r="I293" s="99">
        <f t="shared" si="60"/>
        <v>7</v>
      </c>
      <c r="J293" s="99">
        <f t="shared" si="61"/>
        <v>2008</v>
      </c>
      <c r="K293" s="2" t="str">
        <f t="shared" si="58"/>
        <v>Summer</v>
      </c>
      <c r="L293" s="2"/>
      <c r="M293" s="3" t="str">
        <f t="shared" si="62"/>
        <v/>
      </c>
      <c r="N293" s="3" t="str">
        <f t="shared" si="66"/>
        <v/>
      </c>
      <c r="O293" s="3" t="str">
        <f t="shared" si="69"/>
        <v/>
      </c>
      <c r="P293" s="3" t="str">
        <f t="shared" si="69"/>
        <v/>
      </c>
      <c r="Q293" s="20">
        <f t="shared" si="64"/>
        <v>750</v>
      </c>
      <c r="R293" s="20">
        <f t="shared" si="64"/>
        <v>7.5</v>
      </c>
      <c r="S293" s="20">
        <f t="shared" si="64"/>
        <v>22</v>
      </c>
      <c r="T293" s="20">
        <f t="shared" si="67"/>
        <v>47.1</v>
      </c>
      <c r="U293" s="6" t="str">
        <f t="shared" si="65"/>
        <v/>
      </c>
      <c r="V293" s="6" t="str">
        <f t="shared" si="65"/>
        <v/>
      </c>
      <c r="W293" s="6" t="str">
        <f t="shared" si="65"/>
        <v/>
      </c>
      <c r="X293" s="6" t="str">
        <f t="shared" si="68"/>
        <v/>
      </c>
    </row>
    <row r="294" spans="1:24" ht="12.75" thickBot="1" x14ac:dyDescent="0.25">
      <c r="A294" s="82">
        <v>39581</v>
      </c>
      <c r="B294" s="81" t="s">
        <v>20</v>
      </c>
      <c r="C294" s="81" t="s">
        <v>19</v>
      </c>
      <c r="D294" s="81">
        <v>841</v>
      </c>
      <c r="E294" s="81">
        <v>14.3</v>
      </c>
      <c r="F294" s="81">
        <v>15.7</v>
      </c>
      <c r="G294" s="81">
        <v>47.32</v>
      </c>
      <c r="H294" s="80">
        <f t="shared" si="59"/>
        <v>2</v>
      </c>
      <c r="I294" s="99">
        <f t="shared" si="60"/>
        <v>5</v>
      </c>
      <c r="J294" s="99">
        <f t="shared" si="61"/>
        <v>2008</v>
      </c>
      <c r="K294" s="2" t="str">
        <f t="shared" si="58"/>
        <v>Spring</v>
      </c>
      <c r="L294" s="2"/>
      <c r="M294" s="3">
        <f t="shared" si="62"/>
        <v>841</v>
      </c>
      <c r="N294" s="3">
        <f t="shared" si="66"/>
        <v>14.3</v>
      </c>
      <c r="O294" s="3">
        <f t="shared" si="69"/>
        <v>15.7</v>
      </c>
      <c r="P294" s="3">
        <f t="shared" si="69"/>
        <v>47.32</v>
      </c>
      <c r="Q294" s="20" t="str">
        <f t="shared" si="64"/>
        <v/>
      </c>
      <c r="R294" s="20" t="str">
        <f t="shared" si="64"/>
        <v/>
      </c>
      <c r="S294" s="20" t="str">
        <f t="shared" si="64"/>
        <v/>
      </c>
      <c r="T294" s="20" t="str">
        <f t="shared" si="67"/>
        <v/>
      </c>
      <c r="U294" s="6" t="str">
        <f t="shared" si="65"/>
        <v/>
      </c>
      <c r="V294" s="6" t="str">
        <f t="shared" si="65"/>
        <v/>
      </c>
      <c r="W294" s="6" t="str">
        <f t="shared" si="65"/>
        <v/>
      </c>
      <c r="X294" s="6" t="str">
        <f t="shared" si="68"/>
        <v/>
      </c>
    </row>
    <row r="295" spans="1:24" ht="12.75" thickBot="1" x14ac:dyDescent="0.25">
      <c r="A295" s="82">
        <v>39366</v>
      </c>
      <c r="B295" s="81" t="s">
        <v>20</v>
      </c>
      <c r="C295" s="81" t="s">
        <v>19</v>
      </c>
      <c r="D295" s="81">
        <v>768.4</v>
      </c>
      <c r="E295" s="81">
        <v>3.63</v>
      </c>
      <c r="F295" s="81">
        <v>15.3</v>
      </c>
      <c r="G295" s="81">
        <v>0.84</v>
      </c>
      <c r="H295" s="80">
        <f t="shared" si="59"/>
        <v>2</v>
      </c>
      <c r="I295" s="99">
        <f t="shared" si="60"/>
        <v>10</v>
      </c>
      <c r="J295" s="99">
        <f t="shared" si="61"/>
        <v>2007</v>
      </c>
      <c r="K295" s="2" t="str">
        <f t="shared" si="58"/>
        <v>Fall</v>
      </c>
      <c r="L295" s="2"/>
      <c r="M295" s="3" t="str">
        <f t="shared" si="62"/>
        <v/>
      </c>
      <c r="N295" s="3" t="str">
        <f t="shared" si="66"/>
        <v/>
      </c>
      <c r="O295" s="3" t="str">
        <f t="shared" si="69"/>
        <v/>
      </c>
      <c r="P295" s="3" t="str">
        <f t="shared" si="69"/>
        <v/>
      </c>
      <c r="Q295" s="20" t="str">
        <f t="shared" si="64"/>
        <v/>
      </c>
      <c r="R295" s="20" t="str">
        <f t="shared" si="64"/>
        <v/>
      </c>
      <c r="S295" s="20" t="str">
        <f t="shared" si="64"/>
        <v/>
      </c>
      <c r="T295" s="20" t="str">
        <f t="shared" si="67"/>
        <v/>
      </c>
      <c r="U295" s="6">
        <f t="shared" si="65"/>
        <v>768.4</v>
      </c>
      <c r="V295" s="6">
        <f t="shared" si="65"/>
        <v>3.63</v>
      </c>
      <c r="W295" s="6">
        <f t="shared" si="65"/>
        <v>15.3</v>
      </c>
      <c r="X295" s="6">
        <f t="shared" si="68"/>
        <v>0.84</v>
      </c>
    </row>
    <row r="296" spans="1:24" ht="12.75" thickBot="1" x14ac:dyDescent="0.25">
      <c r="A296" s="82">
        <v>39280</v>
      </c>
      <c r="B296" s="81" t="s">
        <v>20</v>
      </c>
      <c r="C296" s="81" t="s">
        <v>19</v>
      </c>
      <c r="D296" s="81">
        <v>922</v>
      </c>
      <c r="E296" s="81">
        <v>10.64</v>
      </c>
      <c r="F296" s="81">
        <v>23.9</v>
      </c>
      <c r="G296" s="81">
        <v>0.65</v>
      </c>
      <c r="H296" s="80">
        <f t="shared" si="59"/>
        <v>2</v>
      </c>
      <c r="I296" s="99">
        <f t="shared" si="60"/>
        <v>7</v>
      </c>
      <c r="J296" s="99">
        <f t="shared" si="61"/>
        <v>2007</v>
      </c>
      <c r="K296" s="2" t="str">
        <f t="shared" si="58"/>
        <v>Summer</v>
      </c>
      <c r="L296" s="2"/>
      <c r="M296" s="3" t="str">
        <f t="shared" si="62"/>
        <v/>
      </c>
      <c r="N296" s="3" t="str">
        <f t="shared" si="66"/>
        <v/>
      </c>
      <c r="O296" s="3" t="str">
        <f t="shared" si="69"/>
        <v/>
      </c>
      <c r="P296" s="3" t="str">
        <f t="shared" si="69"/>
        <v/>
      </c>
      <c r="Q296" s="20">
        <f t="shared" si="64"/>
        <v>922</v>
      </c>
      <c r="R296" s="20">
        <f t="shared" si="64"/>
        <v>10.64</v>
      </c>
      <c r="S296" s="20">
        <f t="shared" si="64"/>
        <v>23.9</v>
      </c>
      <c r="T296" s="20">
        <f t="shared" si="67"/>
        <v>0.65</v>
      </c>
      <c r="U296" s="6" t="str">
        <f t="shared" si="65"/>
        <v/>
      </c>
      <c r="V296" s="6" t="str">
        <f t="shared" si="65"/>
        <v/>
      </c>
      <c r="W296" s="6" t="str">
        <f t="shared" si="65"/>
        <v/>
      </c>
      <c r="X296" s="6" t="str">
        <f t="shared" si="68"/>
        <v/>
      </c>
    </row>
    <row r="297" spans="1:24" ht="12.75" thickBot="1" x14ac:dyDescent="0.25">
      <c r="A297" s="82">
        <v>39211</v>
      </c>
      <c r="B297" s="81" t="s">
        <v>20</v>
      </c>
      <c r="C297" s="81" t="s">
        <v>19</v>
      </c>
      <c r="D297" s="81">
        <v>916</v>
      </c>
      <c r="E297" s="81">
        <v>11.18</v>
      </c>
      <c r="F297" s="81">
        <v>18.899999999999999</v>
      </c>
      <c r="G297" s="81">
        <v>78.599999999999994</v>
      </c>
      <c r="H297" s="80">
        <f t="shared" si="59"/>
        <v>2</v>
      </c>
      <c r="I297" s="99">
        <f t="shared" si="60"/>
        <v>5</v>
      </c>
      <c r="J297" s="99">
        <f t="shared" si="61"/>
        <v>2007</v>
      </c>
      <c r="K297" s="2" t="str">
        <f t="shared" si="58"/>
        <v>Spring</v>
      </c>
      <c r="L297" s="2"/>
      <c r="M297" s="3">
        <f t="shared" si="62"/>
        <v>916</v>
      </c>
      <c r="N297" s="3">
        <f t="shared" si="66"/>
        <v>11.18</v>
      </c>
      <c r="O297" s="3">
        <f t="shared" si="69"/>
        <v>18.899999999999999</v>
      </c>
      <c r="P297" s="3">
        <f t="shared" si="69"/>
        <v>78.599999999999994</v>
      </c>
      <c r="Q297" s="20" t="str">
        <f t="shared" si="64"/>
        <v/>
      </c>
      <c r="R297" s="20" t="str">
        <f t="shared" si="64"/>
        <v/>
      </c>
      <c r="S297" s="20" t="str">
        <f t="shared" si="64"/>
        <v/>
      </c>
      <c r="T297" s="20" t="str">
        <f t="shared" si="67"/>
        <v/>
      </c>
      <c r="U297" s="6" t="str">
        <f t="shared" si="65"/>
        <v/>
      </c>
      <c r="V297" s="6" t="str">
        <f t="shared" si="65"/>
        <v/>
      </c>
      <c r="W297" s="6" t="str">
        <f t="shared" si="65"/>
        <v/>
      </c>
      <c r="X297" s="6" t="str">
        <f t="shared" si="68"/>
        <v/>
      </c>
    </row>
    <row r="298" spans="1:24" ht="12.75" thickBot="1" x14ac:dyDescent="0.25">
      <c r="A298" s="82">
        <v>38986</v>
      </c>
      <c r="B298" s="81" t="s">
        <v>20</v>
      </c>
      <c r="C298" s="81" t="s">
        <v>19</v>
      </c>
      <c r="D298" s="81">
        <v>976</v>
      </c>
      <c r="E298" s="81">
        <v>7.47</v>
      </c>
      <c r="F298" s="81">
        <v>17.3</v>
      </c>
      <c r="G298" s="81">
        <v>0.2</v>
      </c>
      <c r="H298" s="80">
        <f t="shared" si="59"/>
        <v>2</v>
      </c>
      <c r="I298" s="99">
        <f t="shared" si="60"/>
        <v>9</v>
      </c>
      <c r="J298" s="99">
        <f t="shared" si="61"/>
        <v>2006</v>
      </c>
      <c r="K298" s="2" t="str">
        <f t="shared" si="58"/>
        <v>Fall</v>
      </c>
      <c r="L298" s="2"/>
      <c r="M298" s="3" t="str">
        <f t="shared" si="62"/>
        <v/>
      </c>
      <c r="N298" s="3" t="str">
        <f t="shared" si="66"/>
        <v/>
      </c>
      <c r="O298" s="3" t="str">
        <f t="shared" si="69"/>
        <v/>
      </c>
      <c r="P298" s="3" t="str">
        <f t="shared" si="69"/>
        <v/>
      </c>
      <c r="Q298" s="20" t="str">
        <f t="shared" si="64"/>
        <v/>
      </c>
      <c r="R298" s="20" t="str">
        <f t="shared" si="64"/>
        <v/>
      </c>
      <c r="S298" s="20" t="str">
        <f t="shared" si="64"/>
        <v/>
      </c>
      <c r="T298" s="20" t="str">
        <f t="shared" si="67"/>
        <v/>
      </c>
      <c r="U298" s="6">
        <f t="shared" si="65"/>
        <v>976</v>
      </c>
      <c r="V298" s="6">
        <f t="shared" si="65"/>
        <v>7.47</v>
      </c>
      <c r="W298" s="6">
        <f t="shared" si="65"/>
        <v>17.3</v>
      </c>
      <c r="X298" s="6">
        <f t="shared" si="68"/>
        <v>0.2</v>
      </c>
    </row>
    <row r="299" spans="1:24" ht="12.75" thickBot="1" x14ac:dyDescent="0.25">
      <c r="A299" s="82">
        <v>38909</v>
      </c>
      <c r="B299" s="81" t="s">
        <v>20</v>
      </c>
      <c r="C299" s="81" t="s">
        <v>19</v>
      </c>
      <c r="D299" s="81">
        <v>1028</v>
      </c>
      <c r="E299" s="81">
        <v>9.33</v>
      </c>
      <c r="F299" s="81">
        <v>20.7</v>
      </c>
      <c r="G299" s="81" t="s">
        <v>77</v>
      </c>
      <c r="H299" s="80">
        <f t="shared" si="59"/>
        <v>2</v>
      </c>
      <c r="I299" s="99">
        <f t="shared" si="60"/>
        <v>7</v>
      </c>
      <c r="J299" s="99">
        <f t="shared" si="61"/>
        <v>2006</v>
      </c>
      <c r="K299" s="2" t="str">
        <f t="shared" si="58"/>
        <v>Summer</v>
      </c>
      <c r="L299" s="2"/>
      <c r="M299" s="3" t="str">
        <f t="shared" si="62"/>
        <v/>
      </c>
      <c r="N299" s="3" t="str">
        <f t="shared" si="66"/>
        <v/>
      </c>
      <c r="O299" s="3" t="str">
        <f t="shared" si="69"/>
        <v/>
      </c>
      <c r="P299" s="3" t="str">
        <f t="shared" si="69"/>
        <v/>
      </c>
      <c r="Q299" s="20">
        <f t="shared" si="64"/>
        <v>1028</v>
      </c>
      <c r="R299" s="20">
        <f t="shared" si="64"/>
        <v>9.33</v>
      </c>
      <c r="S299" s="20">
        <f t="shared" si="64"/>
        <v>20.7</v>
      </c>
      <c r="T299" s="20" t="str">
        <f t="shared" si="67"/>
        <v>AD</v>
      </c>
      <c r="U299" s="6" t="str">
        <f t="shared" si="65"/>
        <v/>
      </c>
      <c r="V299" s="6" t="str">
        <f t="shared" si="65"/>
        <v/>
      </c>
      <c r="W299" s="6" t="str">
        <f t="shared" si="65"/>
        <v/>
      </c>
      <c r="X299" s="6" t="str">
        <f t="shared" si="68"/>
        <v/>
      </c>
    </row>
    <row r="300" spans="1:24" ht="12.75" thickBot="1" x14ac:dyDescent="0.25">
      <c r="A300" s="82">
        <v>38853</v>
      </c>
      <c r="B300" s="81" t="s">
        <v>20</v>
      </c>
      <c r="C300" s="81" t="s">
        <v>19</v>
      </c>
      <c r="D300" s="81">
        <v>704</v>
      </c>
      <c r="E300" s="81">
        <v>9.1300000000000008</v>
      </c>
      <c r="F300" s="81">
        <v>11.4</v>
      </c>
      <c r="G300" s="81" t="s">
        <v>24</v>
      </c>
      <c r="H300" s="80">
        <f t="shared" si="59"/>
        <v>2</v>
      </c>
      <c r="I300" s="99">
        <f t="shared" si="60"/>
        <v>5</v>
      </c>
      <c r="J300" s="99">
        <f t="shared" si="61"/>
        <v>2006</v>
      </c>
      <c r="K300" s="2" t="str">
        <f t="shared" si="58"/>
        <v>Spring</v>
      </c>
      <c r="L300" s="2"/>
      <c r="M300" s="3">
        <f t="shared" si="62"/>
        <v>704</v>
      </c>
      <c r="N300" s="3">
        <f t="shared" si="66"/>
        <v>9.1300000000000008</v>
      </c>
      <c r="O300" s="3">
        <f t="shared" si="69"/>
        <v>11.4</v>
      </c>
      <c r="P300" s="3" t="str">
        <f t="shared" si="69"/>
        <v>NS</v>
      </c>
      <c r="Q300" s="20" t="str">
        <f t="shared" si="64"/>
        <v/>
      </c>
      <c r="R300" s="20" t="str">
        <f t="shared" si="64"/>
        <v/>
      </c>
      <c r="S300" s="20" t="str">
        <f t="shared" si="64"/>
        <v/>
      </c>
      <c r="T300" s="20" t="str">
        <f t="shared" si="67"/>
        <v/>
      </c>
      <c r="U300" s="6" t="str">
        <f t="shared" si="65"/>
        <v/>
      </c>
      <c r="V300" s="6" t="str">
        <f t="shared" si="65"/>
        <v/>
      </c>
      <c r="W300" s="6" t="str">
        <f t="shared" si="65"/>
        <v/>
      </c>
      <c r="X300" s="6" t="str">
        <f t="shared" si="68"/>
        <v/>
      </c>
    </row>
    <row r="301" spans="1:24" ht="12.75" thickBot="1" x14ac:dyDescent="0.25">
      <c r="A301" s="82">
        <v>38636</v>
      </c>
      <c r="B301" s="81" t="s">
        <v>20</v>
      </c>
      <c r="C301" s="81" t="s">
        <v>19</v>
      </c>
      <c r="D301" s="81">
        <v>912.2</v>
      </c>
      <c r="E301" s="81">
        <v>8.0839999999999996</v>
      </c>
      <c r="F301" s="81">
        <v>13.08</v>
      </c>
      <c r="G301" s="81">
        <v>2.3199999999999998</v>
      </c>
      <c r="H301" s="80">
        <f t="shared" si="59"/>
        <v>2</v>
      </c>
      <c r="I301" s="99">
        <f t="shared" si="60"/>
        <v>10</v>
      </c>
      <c r="J301" s="99">
        <f t="shared" si="61"/>
        <v>2005</v>
      </c>
      <c r="K301" s="2" t="str">
        <f t="shared" si="58"/>
        <v>Fall</v>
      </c>
      <c r="L301" s="2"/>
      <c r="M301" s="3" t="str">
        <f t="shared" si="62"/>
        <v/>
      </c>
      <c r="N301" s="3" t="str">
        <f t="shared" si="66"/>
        <v/>
      </c>
      <c r="O301" s="3" t="str">
        <f t="shared" si="69"/>
        <v/>
      </c>
      <c r="P301" s="3" t="str">
        <f t="shared" si="69"/>
        <v/>
      </c>
      <c r="Q301" s="20" t="str">
        <f t="shared" si="64"/>
        <v/>
      </c>
      <c r="R301" s="20" t="str">
        <f t="shared" si="64"/>
        <v/>
      </c>
      <c r="S301" s="20" t="str">
        <f t="shared" si="64"/>
        <v/>
      </c>
      <c r="T301" s="20" t="str">
        <f t="shared" si="67"/>
        <v/>
      </c>
      <c r="U301" s="6">
        <f t="shared" si="65"/>
        <v>912.2</v>
      </c>
      <c r="V301" s="6">
        <f t="shared" si="65"/>
        <v>8.0839999999999996</v>
      </c>
      <c r="W301" s="6">
        <f t="shared" si="65"/>
        <v>13.08</v>
      </c>
      <c r="X301" s="6">
        <f t="shared" si="68"/>
        <v>2.3199999999999998</v>
      </c>
    </row>
    <row r="302" spans="1:24" ht="12.75" thickBot="1" x14ac:dyDescent="0.25">
      <c r="A302" s="82">
        <v>38545</v>
      </c>
      <c r="B302" s="81" t="s">
        <v>20</v>
      </c>
      <c r="C302" s="81" t="s">
        <v>19</v>
      </c>
      <c r="D302" s="81">
        <v>884</v>
      </c>
      <c r="E302" s="81">
        <v>9.89</v>
      </c>
      <c r="F302" s="81">
        <v>25.46</v>
      </c>
      <c r="G302" s="81">
        <v>91.6</v>
      </c>
      <c r="H302" s="80">
        <f t="shared" si="59"/>
        <v>2</v>
      </c>
      <c r="I302" s="99">
        <f t="shared" si="60"/>
        <v>7</v>
      </c>
      <c r="J302" s="99">
        <f t="shared" si="61"/>
        <v>2005</v>
      </c>
      <c r="K302" s="2" t="str">
        <f t="shared" si="58"/>
        <v>Summer</v>
      </c>
      <c r="L302" s="2"/>
      <c r="M302" s="3" t="str">
        <f t="shared" si="62"/>
        <v/>
      </c>
      <c r="N302" s="3" t="str">
        <f t="shared" si="66"/>
        <v/>
      </c>
      <c r="O302" s="3" t="str">
        <f t="shared" si="69"/>
        <v/>
      </c>
      <c r="P302" s="3" t="str">
        <f t="shared" si="69"/>
        <v/>
      </c>
      <c r="Q302" s="20">
        <f t="shared" si="64"/>
        <v>884</v>
      </c>
      <c r="R302" s="20">
        <f t="shared" si="64"/>
        <v>9.89</v>
      </c>
      <c r="S302" s="20">
        <f t="shared" si="64"/>
        <v>25.46</v>
      </c>
      <c r="T302" s="20">
        <f t="shared" si="67"/>
        <v>91.6</v>
      </c>
      <c r="U302" s="6" t="str">
        <f t="shared" si="65"/>
        <v/>
      </c>
      <c r="V302" s="6" t="str">
        <f t="shared" si="65"/>
        <v/>
      </c>
      <c r="W302" s="6" t="str">
        <f t="shared" si="65"/>
        <v/>
      </c>
      <c r="X302" s="6" t="str">
        <f t="shared" si="68"/>
        <v/>
      </c>
    </row>
    <row r="303" spans="1:24" ht="12.75" thickBot="1" x14ac:dyDescent="0.25">
      <c r="A303" s="82">
        <v>38452</v>
      </c>
      <c r="B303" s="81" t="s">
        <v>20</v>
      </c>
      <c r="C303" s="81" t="s">
        <v>19</v>
      </c>
      <c r="D303" s="81">
        <v>827.4</v>
      </c>
      <c r="E303" s="81">
        <v>12.34</v>
      </c>
      <c r="F303" s="81">
        <v>20.100000000000001</v>
      </c>
      <c r="G303" s="81">
        <v>18.03</v>
      </c>
      <c r="H303" s="80">
        <f t="shared" si="59"/>
        <v>2</v>
      </c>
      <c r="I303" s="99">
        <f t="shared" si="60"/>
        <v>4</v>
      </c>
      <c r="J303" s="99">
        <f t="shared" si="61"/>
        <v>2005</v>
      </c>
      <c r="K303" s="2" t="str">
        <f t="shared" si="58"/>
        <v>Spring</v>
      </c>
      <c r="L303" s="2"/>
      <c r="M303" s="3">
        <f t="shared" si="62"/>
        <v>827.4</v>
      </c>
      <c r="N303" s="3">
        <f t="shared" si="66"/>
        <v>12.34</v>
      </c>
      <c r="O303" s="3">
        <f t="shared" si="69"/>
        <v>20.100000000000001</v>
      </c>
      <c r="P303" s="3">
        <f t="shared" si="69"/>
        <v>18.03</v>
      </c>
      <c r="Q303" s="20" t="str">
        <f t="shared" si="64"/>
        <v/>
      </c>
      <c r="R303" s="20" t="str">
        <f t="shared" si="64"/>
        <v/>
      </c>
      <c r="S303" s="20" t="str">
        <f t="shared" si="64"/>
        <v/>
      </c>
      <c r="T303" s="20" t="str">
        <f t="shared" si="67"/>
        <v/>
      </c>
      <c r="U303" s="6" t="str">
        <f t="shared" si="65"/>
        <v/>
      </c>
      <c r="V303" s="6" t="str">
        <f t="shared" si="65"/>
        <v/>
      </c>
      <c r="W303" s="6" t="str">
        <f t="shared" si="65"/>
        <v/>
      </c>
      <c r="X303" s="6" t="str">
        <f t="shared" si="68"/>
        <v/>
      </c>
    </row>
    <row r="304" spans="1:24" ht="12.75" thickBot="1" x14ac:dyDescent="0.25">
      <c r="A304" s="82">
        <v>38259</v>
      </c>
      <c r="B304" s="81" t="s">
        <v>20</v>
      </c>
      <c r="C304" s="81" t="s">
        <v>19</v>
      </c>
      <c r="D304" s="81">
        <v>1089</v>
      </c>
      <c r="E304" s="81">
        <v>6.99</v>
      </c>
      <c r="F304" s="81">
        <v>14.1</v>
      </c>
      <c r="G304" s="81">
        <v>0</v>
      </c>
      <c r="H304" s="80">
        <f t="shared" si="59"/>
        <v>2</v>
      </c>
      <c r="I304" s="99">
        <f t="shared" si="60"/>
        <v>9</v>
      </c>
      <c r="J304" s="99">
        <f t="shared" si="61"/>
        <v>2004</v>
      </c>
      <c r="K304" s="2" t="str">
        <f t="shared" si="58"/>
        <v>Fall</v>
      </c>
      <c r="L304" s="2"/>
      <c r="M304" s="3" t="str">
        <f t="shared" si="62"/>
        <v/>
      </c>
      <c r="N304" s="3" t="str">
        <f t="shared" si="66"/>
        <v/>
      </c>
      <c r="O304" s="3" t="str">
        <f t="shared" si="69"/>
        <v/>
      </c>
      <c r="P304" s="3" t="str">
        <f t="shared" si="69"/>
        <v/>
      </c>
      <c r="Q304" s="20" t="str">
        <f t="shared" si="64"/>
        <v/>
      </c>
      <c r="R304" s="20" t="str">
        <f t="shared" si="64"/>
        <v/>
      </c>
      <c r="S304" s="20" t="str">
        <f t="shared" si="64"/>
        <v/>
      </c>
      <c r="T304" s="20" t="str">
        <f t="shared" si="67"/>
        <v/>
      </c>
      <c r="U304" s="6">
        <f t="shared" si="65"/>
        <v>1089</v>
      </c>
      <c r="V304" s="6">
        <f t="shared" si="65"/>
        <v>6.99</v>
      </c>
      <c r="W304" s="6">
        <f t="shared" si="65"/>
        <v>14.1</v>
      </c>
      <c r="X304" s="6">
        <f t="shared" si="68"/>
        <v>0</v>
      </c>
    </row>
    <row r="305" spans="1:24" ht="12.75" thickBot="1" x14ac:dyDescent="0.25">
      <c r="A305" s="82">
        <v>38181</v>
      </c>
      <c r="B305" s="81" t="s">
        <v>20</v>
      </c>
      <c r="C305" s="81" t="s">
        <v>19</v>
      </c>
      <c r="D305" s="81">
        <v>868</v>
      </c>
      <c r="E305" s="81">
        <v>9.36</v>
      </c>
      <c r="F305" s="81">
        <v>22.3</v>
      </c>
      <c r="G305" s="81">
        <v>10.1</v>
      </c>
      <c r="H305" s="80">
        <f t="shared" si="59"/>
        <v>2</v>
      </c>
      <c r="I305" s="99">
        <f t="shared" si="60"/>
        <v>7</v>
      </c>
      <c r="J305" s="99">
        <f t="shared" si="61"/>
        <v>2004</v>
      </c>
      <c r="K305" s="2" t="str">
        <f t="shared" si="58"/>
        <v>Summer</v>
      </c>
      <c r="L305" s="2"/>
      <c r="M305" s="3" t="str">
        <f t="shared" si="62"/>
        <v/>
      </c>
      <c r="N305" s="3" t="str">
        <f t="shared" si="66"/>
        <v/>
      </c>
      <c r="O305" s="3" t="str">
        <f t="shared" si="69"/>
        <v/>
      </c>
      <c r="P305" s="3" t="str">
        <f t="shared" si="69"/>
        <v/>
      </c>
      <c r="Q305" s="20">
        <f t="shared" si="64"/>
        <v>868</v>
      </c>
      <c r="R305" s="20">
        <f t="shared" si="64"/>
        <v>9.36</v>
      </c>
      <c r="S305" s="20">
        <f t="shared" si="64"/>
        <v>22.3</v>
      </c>
      <c r="T305" s="20">
        <f t="shared" si="67"/>
        <v>10.1</v>
      </c>
      <c r="U305" s="6" t="str">
        <f t="shared" si="65"/>
        <v/>
      </c>
      <c r="V305" s="6" t="str">
        <f t="shared" si="65"/>
        <v/>
      </c>
      <c r="W305" s="6" t="str">
        <f t="shared" si="65"/>
        <v/>
      </c>
      <c r="X305" s="6" t="str">
        <f t="shared" si="68"/>
        <v/>
      </c>
    </row>
    <row r="306" spans="1:24" ht="12.75" thickBot="1" x14ac:dyDescent="0.25">
      <c r="A306" s="82">
        <v>38153</v>
      </c>
      <c r="B306" s="81" t="s">
        <v>20</v>
      </c>
      <c r="C306" s="81" t="s">
        <v>19</v>
      </c>
      <c r="D306" s="81">
        <v>489</v>
      </c>
      <c r="E306" s="81">
        <v>7.41</v>
      </c>
      <c r="F306" s="81">
        <v>19.3</v>
      </c>
      <c r="G306" s="81" t="s">
        <v>24</v>
      </c>
      <c r="H306" s="80">
        <f t="shared" si="59"/>
        <v>2</v>
      </c>
      <c r="I306" s="99">
        <f t="shared" si="60"/>
        <v>6</v>
      </c>
      <c r="J306" s="99">
        <f t="shared" si="61"/>
        <v>2004</v>
      </c>
      <c r="K306" s="2" t="str">
        <f t="shared" si="58"/>
        <v>Spring</v>
      </c>
      <c r="L306" s="2"/>
      <c r="M306" s="3">
        <f t="shared" si="62"/>
        <v>489</v>
      </c>
      <c r="N306" s="3">
        <f t="shared" si="66"/>
        <v>7.41</v>
      </c>
      <c r="O306" s="3">
        <f t="shared" si="69"/>
        <v>19.3</v>
      </c>
      <c r="P306" s="3" t="str">
        <f t="shared" si="69"/>
        <v>NS</v>
      </c>
      <c r="Q306" s="20" t="str">
        <f t="shared" si="64"/>
        <v/>
      </c>
      <c r="R306" s="20" t="str">
        <f t="shared" si="64"/>
        <v/>
      </c>
      <c r="S306" s="20" t="str">
        <f t="shared" si="64"/>
        <v/>
      </c>
      <c r="T306" s="20" t="str">
        <f t="shared" si="67"/>
        <v/>
      </c>
      <c r="U306" s="6" t="str">
        <f t="shared" si="65"/>
        <v/>
      </c>
      <c r="V306" s="6" t="str">
        <f t="shared" si="65"/>
        <v/>
      </c>
      <c r="W306" s="6" t="str">
        <f t="shared" si="65"/>
        <v/>
      </c>
      <c r="X306" s="6" t="str">
        <f t="shared" si="68"/>
        <v/>
      </c>
    </row>
    <row r="307" spans="1:24" ht="12.75" thickBot="1" x14ac:dyDescent="0.25">
      <c r="A307" s="82">
        <v>38118</v>
      </c>
      <c r="B307" s="81" t="s">
        <v>20</v>
      </c>
      <c r="C307" s="81" t="s">
        <v>19</v>
      </c>
      <c r="D307" s="81">
        <v>689</v>
      </c>
      <c r="E307" s="81">
        <v>9.8000000000000007</v>
      </c>
      <c r="F307" s="81">
        <v>15</v>
      </c>
      <c r="G307" s="81">
        <v>146.69999999999999</v>
      </c>
      <c r="H307" s="80">
        <f t="shared" si="59"/>
        <v>2</v>
      </c>
      <c r="I307" s="99">
        <f t="shared" si="60"/>
        <v>5</v>
      </c>
      <c r="J307" s="99">
        <f t="shared" si="61"/>
        <v>2004</v>
      </c>
      <c r="K307" s="2" t="str">
        <f t="shared" si="58"/>
        <v>Spring</v>
      </c>
      <c r="L307" s="2"/>
      <c r="M307" s="3">
        <f t="shared" si="62"/>
        <v>689</v>
      </c>
      <c r="N307" s="3">
        <f t="shared" si="66"/>
        <v>9.8000000000000007</v>
      </c>
      <c r="O307" s="3">
        <f t="shared" si="69"/>
        <v>15</v>
      </c>
      <c r="P307" s="3">
        <f t="shared" si="69"/>
        <v>146.69999999999999</v>
      </c>
      <c r="Q307" s="20" t="str">
        <f t="shared" si="64"/>
        <v/>
      </c>
      <c r="R307" s="20" t="str">
        <f t="shared" si="64"/>
        <v/>
      </c>
      <c r="S307" s="20" t="str">
        <f t="shared" si="64"/>
        <v/>
      </c>
      <c r="T307" s="20" t="str">
        <f t="shared" si="67"/>
        <v/>
      </c>
      <c r="U307" s="6" t="str">
        <f t="shared" si="65"/>
        <v/>
      </c>
      <c r="V307" s="6" t="str">
        <f t="shared" si="65"/>
        <v/>
      </c>
      <c r="W307" s="6" t="str">
        <f t="shared" si="65"/>
        <v/>
      </c>
      <c r="X307" s="6" t="str">
        <f t="shared" si="68"/>
        <v/>
      </c>
    </row>
    <row r="308" spans="1:24" ht="12.75" thickBot="1" x14ac:dyDescent="0.25">
      <c r="A308" s="82">
        <v>37917</v>
      </c>
      <c r="B308" s="81" t="s">
        <v>20</v>
      </c>
      <c r="C308" s="81" t="s">
        <v>19</v>
      </c>
      <c r="D308" s="81" t="s">
        <v>24</v>
      </c>
      <c r="E308" s="81" t="s">
        <v>24</v>
      </c>
      <c r="F308" s="81" t="s">
        <v>24</v>
      </c>
      <c r="G308" s="81" t="s">
        <v>24</v>
      </c>
      <c r="H308" s="80">
        <f t="shared" si="59"/>
        <v>2</v>
      </c>
      <c r="I308" s="99">
        <f t="shared" si="60"/>
        <v>10</v>
      </c>
      <c r="J308" s="99">
        <f t="shared" si="61"/>
        <v>2003</v>
      </c>
      <c r="K308" s="2" t="str">
        <f t="shared" si="58"/>
        <v>Fall</v>
      </c>
      <c r="L308" s="2"/>
      <c r="M308" s="3" t="str">
        <f t="shared" si="62"/>
        <v/>
      </c>
      <c r="N308" s="3" t="str">
        <f t="shared" si="66"/>
        <v/>
      </c>
      <c r="O308" s="3" t="str">
        <f t="shared" si="69"/>
        <v/>
      </c>
      <c r="P308" s="3" t="str">
        <f t="shared" si="69"/>
        <v/>
      </c>
      <c r="Q308" s="20" t="str">
        <f t="shared" si="64"/>
        <v/>
      </c>
      <c r="R308" s="20" t="str">
        <f t="shared" si="64"/>
        <v/>
      </c>
      <c r="S308" s="20" t="str">
        <f t="shared" si="64"/>
        <v/>
      </c>
      <c r="T308" s="20" t="str">
        <f t="shared" si="67"/>
        <v/>
      </c>
      <c r="U308" s="6" t="str">
        <f t="shared" si="65"/>
        <v>NS</v>
      </c>
      <c r="V308" s="6" t="str">
        <f t="shared" si="65"/>
        <v>NS</v>
      </c>
      <c r="W308" s="6" t="str">
        <f t="shared" si="65"/>
        <v>NS</v>
      </c>
      <c r="X308" s="6" t="str">
        <f t="shared" si="68"/>
        <v>NS</v>
      </c>
    </row>
    <row r="309" spans="1:24" ht="12.75" thickBot="1" x14ac:dyDescent="0.25">
      <c r="A309" s="82">
        <v>37901</v>
      </c>
      <c r="B309" s="81" t="s">
        <v>20</v>
      </c>
      <c r="C309" s="81" t="s">
        <v>19</v>
      </c>
      <c r="D309" s="81">
        <v>998</v>
      </c>
      <c r="E309" s="81">
        <v>9.6</v>
      </c>
      <c r="F309" s="81">
        <v>10.9</v>
      </c>
      <c r="G309" s="81">
        <v>11.3</v>
      </c>
      <c r="H309" s="80">
        <f t="shared" si="59"/>
        <v>2</v>
      </c>
      <c r="I309" s="99">
        <f t="shared" si="60"/>
        <v>10</v>
      </c>
      <c r="J309" s="99">
        <f t="shared" si="61"/>
        <v>2003</v>
      </c>
      <c r="K309" s="2" t="str">
        <f t="shared" si="58"/>
        <v>Fall</v>
      </c>
      <c r="L309" s="2"/>
      <c r="M309" s="3" t="str">
        <f t="shared" si="62"/>
        <v/>
      </c>
      <c r="N309" s="3" t="str">
        <f t="shared" si="66"/>
        <v/>
      </c>
      <c r="O309" s="3" t="str">
        <f t="shared" si="69"/>
        <v/>
      </c>
      <c r="P309" s="3" t="str">
        <f t="shared" si="69"/>
        <v/>
      </c>
      <c r="Q309" s="20" t="str">
        <f t="shared" si="64"/>
        <v/>
      </c>
      <c r="R309" s="20" t="str">
        <f t="shared" si="64"/>
        <v/>
      </c>
      <c r="S309" s="20" t="str">
        <f t="shared" si="64"/>
        <v/>
      </c>
      <c r="T309" s="20" t="str">
        <f t="shared" si="67"/>
        <v/>
      </c>
      <c r="U309" s="6">
        <f t="shared" si="65"/>
        <v>998</v>
      </c>
      <c r="V309" s="6">
        <f t="shared" si="65"/>
        <v>9.6</v>
      </c>
      <c r="W309" s="6">
        <f t="shared" si="65"/>
        <v>10.9</v>
      </c>
      <c r="X309" s="6">
        <f t="shared" si="68"/>
        <v>11.3</v>
      </c>
    </row>
    <row r="310" spans="1:24" customFormat="1" ht="15" customHeight="1" thickBot="1" x14ac:dyDescent="0.25">
      <c r="A310" s="82">
        <v>42289</v>
      </c>
      <c r="B310" s="81" t="s">
        <v>63</v>
      </c>
      <c r="C310" s="81" t="s">
        <v>59</v>
      </c>
      <c r="D310" s="81" t="s">
        <v>24</v>
      </c>
      <c r="E310" s="81">
        <v>5.13</v>
      </c>
      <c r="F310" s="81">
        <v>15.2</v>
      </c>
      <c r="G310" s="81">
        <v>2.1</v>
      </c>
      <c r="H310" s="100">
        <f t="shared" si="59"/>
        <v>1</v>
      </c>
      <c r="I310" s="100">
        <f t="shared" si="60"/>
        <v>10</v>
      </c>
      <c r="J310" s="100">
        <f t="shared" si="61"/>
        <v>2015</v>
      </c>
      <c r="K310" s="2" t="str">
        <f t="shared" si="58"/>
        <v>Fall</v>
      </c>
      <c r="M310" s="3" t="str">
        <f t="shared" si="62"/>
        <v/>
      </c>
      <c r="N310" s="3" t="str">
        <f t="shared" si="66"/>
        <v/>
      </c>
      <c r="O310" s="3" t="str">
        <f t="shared" si="69"/>
        <v/>
      </c>
      <c r="P310" s="3" t="str">
        <f t="shared" si="69"/>
        <v/>
      </c>
      <c r="Q310" s="20" t="str">
        <f t="shared" si="64"/>
        <v/>
      </c>
      <c r="R310" s="20" t="str">
        <f t="shared" si="64"/>
        <v/>
      </c>
      <c r="S310" s="20" t="str">
        <f t="shared" si="64"/>
        <v/>
      </c>
      <c r="T310" s="20" t="str">
        <f t="shared" si="67"/>
        <v/>
      </c>
      <c r="U310" s="6" t="str">
        <f t="shared" si="65"/>
        <v>NS</v>
      </c>
      <c r="V310" s="6">
        <f t="shared" si="65"/>
        <v>5.13</v>
      </c>
      <c r="W310" s="6">
        <f t="shared" si="65"/>
        <v>15.2</v>
      </c>
      <c r="X310" s="6">
        <f t="shared" si="68"/>
        <v>2.1</v>
      </c>
    </row>
    <row r="311" spans="1:24" customFormat="1" ht="15" customHeight="1" thickBot="1" x14ac:dyDescent="0.25">
      <c r="A311" s="94">
        <v>42219</v>
      </c>
      <c r="B311" s="95" t="s">
        <v>63</v>
      </c>
      <c r="C311" s="95" t="s">
        <v>59</v>
      </c>
      <c r="D311" s="95" t="s">
        <v>24</v>
      </c>
      <c r="E311" s="95">
        <v>5.07</v>
      </c>
      <c r="F311" s="95">
        <v>19.100000000000001</v>
      </c>
      <c r="G311" s="95">
        <v>6.9</v>
      </c>
      <c r="H311" s="100">
        <f t="shared" si="59"/>
        <v>1</v>
      </c>
      <c r="I311" s="100">
        <f t="shared" si="60"/>
        <v>8</v>
      </c>
      <c r="J311" s="100">
        <f t="shared" si="61"/>
        <v>2015</v>
      </c>
      <c r="K311" s="2" t="str">
        <f t="shared" si="58"/>
        <v>Summer</v>
      </c>
      <c r="M311" s="3" t="str">
        <f t="shared" si="62"/>
        <v/>
      </c>
      <c r="N311" s="3" t="str">
        <f t="shared" si="66"/>
        <v/>
      </c>
      <c r="O311" s="3" t="str">
        <f t="shared" si="69"/>
        <v/>
      </c>
      <c r="P311" s="3" t="str">
        <f t="shared" si="69"/>
        <v/>
      </c>
      <c r="Q311" s="20" t="str">
        <f t="shared" si="64"/>
        <v>NS</v>
      </c>
      <c r="R311" s="20">
        <f t="shared" si="64"/>
        <v>5.07</v>
      </c>
      <c r="S311" s="20">
        <f t="shared" si="64"/>
        <v>19.100000000000001</v>
      </c>
      <c r="T311" s="20">
        <f t="shared" si="67"/>
        <v>6.9</v>
      </c>
      <c r="U311" s="6" t="str">
        <f t="shared" si="65"/>
        <v/>
      </c>
      <c r="V311" s="6" t="str">
        <f t="shared" si="65"/>
        <v/>
      </c>
      <c r="W311" s="6" t="str">
        <f t="shared" si="65"/>
        <v/>
      </c>
      <c r="X311" s="6" t="str">
        <f t="shared" si="68"/>
        <v/>
      </c>
    </row>
    <row r="312" spans="1:24" customFormat="1" ht="15" customHeight="1" thickBot="1" x14ac:dyDescent="0.25">
      <c r="A312" s="103">
        <v>42158</v>
      </c>
      <c r="B312" s="104" t="s">
        <v>63</v>
      </c>
      <c r="C312" s="104" t="s">
        <v>59</v>
      </c>
      <c r="D312" s="104">
        <v>1029</v>
      </c>
      <c r="E312" s="104">
        <v>8.44</v>
      </c>
      <c r="F312" s="104">
        <v>16.3</v>
      </c>
      <c r="G312" s="105">
        <v>18.600000000000001</v>
      </c>
      <c r="H312" s="100">
        <f t="shared" si="59"/>
        <v>1</v>
      </c>
      <c r="I312" s="100">
        <f t="shared" si="60"/>
        <v>6</v>
      </c>
      <c r="J312" s="100">
        <f t="shared" si="61"/>
        <v>2015</v>
      </c>
      <c r="K312" s="2" t="str">
        <f t="shared" si="58"/>
        <v>Spring</v>
      </c>
      <c r="M312" s="3">
        <f t="shared" si="62"/>
        <v>1029</v>
      </c>
      <c r="N312" s="3">
        <f t="shared" si="66"/>
        <v>8.44</v>
      </c>
      <c r="O312" s="3">
        <f t="shared" si="69"/>
        <v>16.3</v>
      </c>
      <c r="P312" s="3">
        <f t="shared" si="69"/>
        <v>18.600000000000001</v>
      </c>
      <c r="Q312" s="20" t="str">
        <f t="shared" si="64"/>
        <v/>
      </c>
      <c r="R312" s="20" t="str">
        <f t="shared" si="64"/>
        <v/>
      </c>
      <c r="S312" s="20" t="str">
        <f t="shared" si="64"/>
        <v/>
      </c>
      <c r="T312" s="20" t="str">
        <f t="shared" si="67"/>
        <v/>
      </c>
      <c r="U312" s="6" t="str">
        <f t="shared" si="65"/>
        <v/>
      </c>
      <c r="V312" s="6" t="str">
        <f t="shared" si="65"/>
        <v/>
      </c>
      <c r="W312" s="6" t="str">
        <f t="shared" si="65"/>
        <v/>
      </c>
      <c r="X312" s="6" t="str">
        <f t="shared" si="68"/>
        <v/>
      </c>
    </row>
    <row r="313" spans="1:24" ht="12.75" thickBot="1" x14ac:dyDescent="0.25">
      <c r="A313" s="82">
        <v>41891</v>
      </c>
      <c r="B313" s="81" t="s">
        <v>63</v>
      </c>
      <c r="C313" s="81" t="s">
        <v>59</v>
      </c>
      <c r="D313" s="81">
        <v>1016</v>
      </c>
      <c r="E313" s="81">
        <v>9.82</v>
      </c>
      <c r="F313" s="81">
        <v>9.6999999999999993</v>
      </c>
      <c r="G313" s="81">
        <v>18.3</v>
      </c>
      <c r="H313" s="80">
        <f t="shared" si="59"/>
        <v>1</v>
      </c>
      <c r="I313" s="99">
        <f t="shared" si="60"/>
        <v>9</v>
      </c>
      <c r="J313" s="99">
        <f t="shared" si="61"/>
        <v>2014</v>
      </c>
      <c r="K313" s="2" t="str">
        <f t="shared" si="58"/>
        <v>Fall</v>
      </c>
      <c r="L313" s="2"/>
      <c r="M313" s="3" t="str">
        <f t="shared" si="62"/>
        <v/>
      </c>
      <c r="N313" s="3" t="str">
        <f t="shared" si="66"/>
        <v/>
      </c>
      <c r="O313" s="3" t="str">
        <f t="shared" si="69"/>
        <v/>
      </c>
      <c r="P313" s="3" t="str">
        <f t="shared" si="69"/>
        <v/>
      </c>
      <c r="Q313" s="20" t="str">
        <f t="shared" si="64"/>
        <v/>
      </c>
      <c r="R313" s="20" t="str">
        <f t="shared" si="64"/>
        <v/>
      </c>
      <c r="S313" s="20" t="str">
        <f t="shared" si="64"/>
        <v/>
      </c>
      <c r="T313" s="20" t="str">
        <f t="shared" si="67"/>
        <v/>
      </c>
      <c r="U313" s="6">
        <f t="shared" si="65"/>
        <v>1016</v>
      </c>
      <c r="V313" s="6">
        <f t="shared" si="65"/>
        <v>9.82</v>
      </c>
      <c r="W313" s="6">
        <f t="shared" si="65"/>
        <v>9.6999999999999993</v>
      </c>
      <c r="X313" s="6">
        <f t="shared" si="68"/>
        <v>18.3</v>
      </c>
    </row>
    <row r="314" spans="1:24" ht="12.75" thickBot="1" x14ac:dyDescent="0.25">
      <c r="A314" s="82">
        <v>41848</v>
      </c>
      <c r="B314" s="81" t="s">
        <v>63</v>
      </c>
      <c r="C314" s="81" t="s">
        <v>59</v>
      </c>
      <c r="D314" s="81">
        <v>1292</v>
      </c>
      <c r="E314" s="81">
        <v>7.29</v>
      </c>
      <c r="F314" s="81">
        <v>17.399999999999999</v>
      </c>
      <c r="G314" s="81">
        <v>6.4</v>
      </c>
      <c r="H314" s="80">
        <f t="shared" si="59"/>
        <v>1</v>
      </c>
      <c r="I314" s="99">
        <f t="shared" si="60"/>
        <v>7</v>
      </c>
      <c r="J314" s="99">
        <f t="shared" si="61"/>
        <v>2014</v>
      </c>
      <c r="K314" s="2" t="str">
        <f t="shared" si="58"/>
        <v>Summer</v>
      </c>
      <c r="L314" s="2"/>
      <c r="M314" s="3" t="str">
        <f t="shared" si="62"/>
        <v/>
      </c>
      <c r="N314" s="3" t="str">
        <f t="shared" si="66"/>
        <v/>
      </c>
      <c r="O314" s="3" t="str">
        <f t="shared" si="69"/>
        <v/>
      </c>
      <c r="P314" s="3" t="str">
        <f t="shared" si="69"/>
        <v/>
      </c>
      <c r="Q314" s="20">
        <f t="shared" si="64"/>
        <v>1292</v>
      </c>
      <c r="R314" s="20">
        <f t="shared" si="64"/>
        <v>7.29</v>
      </c>
      <c r="S314" s="20">
        <f t="shared" si="64"/>
        <v>17.399999999999999</v>
      </c>
      <c r="T314" s="20">
        <f t="shared" si="67"/>
        <v>6.4</v>
      </c>
      <c r="U314" s="6" t="str">
        <f t="shared" si="65"/>
        <v/>
      </c>
      <c r="V314" s="6" t="str">
        <f t="shared" si="65"/>
        <v/>
      </c>
      <c r="W314" s="6" t="str">
        <f t="shared" si="65"/>
        <v/>
      </c>
      <c r="X314" s="6" t="str">
        <f t="shared" si="68"/>
        <v/>
      </c>
    </row>
    <row r="315" spans="1:24" ht="12.75" thickBot="1" x14ac:dyDescent="0.25">
      <c r="A315" s="82">
        <v>41771</v>
      </c>
      <c r="B315" s="81" t="s">
        <v>63</v>
      </c>
      <c r="C315" s="81" t="s">
        <v>59</v>
      </c>
      <c r="D315" s="81" t="s">
        <v>24</v>
      </c>
      <c r="E315" s="81" t="s">
        <v>24</v>
      </c>
      <c r="F315" s="81" t="s">
        <v>24</v>
      </c>
      <c r="G315" s="81" t="s">
        <v>24</v>
      </c>
      <c r="H315" s="80">
        <f t="shared" si="59"/>
        <v>1</v>
      </c>
      <c r="I315" s="99">
        <f t="shared" si="60"/>
        <v>5</v>
      </c>
      <c r="J315" s="99">
        <f t="shared" si="61"/>
        <v>2014</v>
      </c>
      <c r="K315" s="2" t="str">
        <f t="shared" si="58"/>
        <v>Spring</v>
      </c>
      <c r="L315" s="2"/>
      <c r="M315" s="3" t="str">
        <f t="shared" si="62"/>
        <v>NS</v>
      </c>
      <c r="N315" s="3" t="str">
        <f t="shared" si="66"/>
        <v>NS</v>
      </c>
      <c r="O315" s="3" t="str">
        <f t="shared" si="69"/>
        <v>NS</v>
      </c>
      <c r="P315" s="3" t="str">
        <f t="shared" si="69"/>
        <v>NS</v>
      </c>
      <c r="Q315" s="20" t="str">
        <f t="shared" si="64"/>
        <v/>
      </c>
      <c r="R315" s="20" t="str">
        <f t="shared" si="64"/>
        <v/>
      </c>
      <c r="S315" s="20" t="str">
        <f t="shared" si="64"/>
        <v/>
      </c>
      <c r="T315" s="20" t="str">
        <f t="shared" si="67"/>
        <v/>
      </c>
      <c r="U315" s="6" t="str">
        <f t="shared" si="65"/>
        <v/>
      </c>
      <c r="V315" s="6" t="str">
        <f t="shared" si="65"/>
        <v/>
      </c>
      <c r="W315" s="6" t="str">
        <f t="shared" si="65"/>
        <v/>
      </c>
      <c r="X315" s="6" t="str">
        <f t="shared" si="68"/>
        <v/>
      </c>
    </row>
    <row r="316" spans="1:24" ht="12.75" thickBot="1" x14ac:dyDescent="0.25">
      <c r="A316" s="82">
        <v>41768</v>
      </c>
      <c r="B316" s="81" t="s">
        <v>63</v>
      </c>
      <c r="C316" s="81" t="s">
        <v>59</v>
      </c>
      <c r="D316" s="81">
        <v>1082</v>
      </c>
      <c r="E316" s="81">
        <v>15.12</v>
      </c>
      <c r="F316" s="81">
        <v>16.7</v>
      </c>
      <c r="G316" s="81">
        <v>27.1</v>
      </c>
      <c r="H316" s="80">
        <f t="shared" si="59"/>
        <v>1</v>
      </c>
      <c r="I316" s="99">
        <f t="shared" si="60"/>
        <v>5</v>
      </c>
      <c r="J316" s="99">
        <f t="shared" si="61"/>
        <v>2014</v>
      </c>
      <c r="K316" s="2" t="str">
        <f t="shared" si="58"/>
        <v>Spring</v>
      </c>
      <c r="L316" s="2"/>
      <c r="M316" s="3">
        <f t="shared" si="62"/>
        <v>1082</v>
      </c>
      <c r="N316" s="3">
        <f t="shared" si="66"/>
        <v>15.12</v>
      </c>
      <c r="O316" s="3">
        <f t="shared" si="69"/>
        <v>16.7</v>
      </c>
      <c r="P316" s="3">
        <f t="shared" si="69"/>
        <v>27.1</v>
      </c>
      <c r="Q316" s="20" t="str">
        <f t="shared" si="64"/>
        <v/>
      </c>
      <c r="R316" s="20" t="str">
        <f t="shared" si="64"/>
        <v/>
      </c>
      <c r="S316" s="20" t="str">
        <f t="shared" si="64"/>
        <v/>
      </c>
      <c r="T316" s="20" t="str">
        <f t="shared" si="67"/>
        <v/>
      </c>
      <c r="U316" s="6" t="str">
        <f t="shared" si="65"/>
        <v/>
      </c>
      <c r="V316" s="6" t="str">
        <f t="shared" si="65"/>
        <v/>
      </c>
      <c r="W316" s="6" t="str">
        <f t="shared" si="65"/>
        <v/>
      </c>
      <c r="X316" s="6" t="str">
        <f t="shared" si="68"/>
        <v/>
      </c>
    </row>
    <row r="317" spans="1:24" ht="12.75" thickBot="1" x14ac:dyDescent="0.25">
      <c r="A317" s="82">
        <v>41559</v>
      </c>
      <c r="B317" s="81" t="s">
        <v>63</v>
      </c>
      <c r="C317" s="81" t="s">
        <v>59</v>
      </c>
      <c r="D317" s="81">
        <v>974</v>
      </c>
      <c r="E317" s="81">
        <v>4.12</v>
      </c>
      <c r="F317" s="81">
        <v>14.1</v>
      </c>
      <c r="G317" s="81">
        <v>5.7</v>
      </c>
      <c r="H317" s="80">
        <f t="shared" si="59"/>
        <v>1</v>
      </c>
      <c r="I317" s="99">
        <f t="shared" si="60"/>
        <v>10</v>
      </c>
      <c r="J317" s="99">
        <f t="shared" si="61"/>
        <v>2013</v>
      </c>
      <c r="K317" s="2" t="str">
        <f t="shared" si="58"/>
        <v>Fall</v>
      </c>
      <c r="L317" s="2"/>
      <c r="M317" s="3" t="str">
        <f t="shared" si="62"/>
        <v/>
      </c>
      <c r="N317" s="3" t="str">
        <f t="shared" si="66"/>
        <v/>
      </c>
      <c r="O317" s="3" t="str">
        <f t="shared" si="69"/>
        <v/>
      </c>
      <c r="P317" s="3" t="str">
        <f t="shared" si="69"/>
        <v/>
      </c>
      <c r="Q317" s="20" t="str">
        <f t="shared" si="64"/>
        <v/>
      </c>
      <c r="R317" s="20" t="str">
        <f t="shared" si="64"/>
        <v/>
      </c>
      <c r="S317" s="20" t="str">
        <f t="shared" si="64"/>
        <v/>
      </c>
      <c r="T317" s="20" t="str">
        <f t="shared" si="67"/>
        <v/>
      </c>
      <c r="U317" s="6">
        <f t="shared" si="65"/>
        <v>974</v>
      </c>
      <c r="V317" s="6">
        <f t="shared" si="65"/>
        <v>4.12</v>
      </c>
      <c r="W317" s="6">
        <f t="shared" si="65"/>
        <v>14.1</v>
      </c>
      <c r="X317" s="6">
        <f t="shared" si="68"/>
        <v>5.7</v>
      </c>
    </row>
    <row r="318" spans="1:24" ht="12.75" thickBot="1" x14ac:dyDescent="0.25">
      <c r="A318" s="82">
        <v>41491</v>
      </c>
      <c r="B318" s="81" t="s">
        <v>63</v>
      </c>
      <c r="C318" s="81" t="s">
        <v>59</v>
      </c>
      <c r="D318" s="81">
        <v>1173</v>
      </c>
      <c r="E318" s="81">
        <v>4.6900000000000004</v>
      </c>
      <c r="F318" s="81">
        <v>16.600000000000001</v>
      </c>
      <c r="G318" s="81">
        <v>1.1000000000000001</v>
      </c>
      <c r="H318" s="80">
        <f t="shared" si="59"/>
        <v>1</v>
      </c>
      <c r="I318" s="99">
        <f t="shared" si="60"/>
        <v>8</v>
      </c>
      <c r="J318" s="99">
        <f t="shared" si="61"/>
        <v>2013</v>
      </c>
      <c r="K318" s="2" t="str">
        <f t="shared" si="58"/>
        <v>Summer</v>
      </c>
      <c r="L318" s="2"/>
      <c r="M318" s="3" t="str">
        <f t="shared" si="62"/>
        <v/>
      </c>
      <c r="N318" s="3" t="str">
        <f t="shared" si="66"/>
        <v/>
      </c>
      <c r="O318" s="3" t="str">
        <f t="shared" si="69"/>
        <v/>
      </c>
      <c r="P318" s="3" t="str">
        <f t="shared" si="69"/>
        <v/>
      </c>
      <c r="Q318" s="20">
        <f t="shared" si="64"/>
        <v>1173</v>
      </c>
      <c r="R318" s="20">
        <f t="shared" si="64"/>
        <v>4.6900000000000004</v>
      </c>
      <c r="S318" s="20">
        <f t="shared" si="64"/>
        <v>16.600000000000001</v>
      </c>
      <c r="T318" s="20">
        <f t="shared" si="67"/>
        <v>1.1000000000000001</v>
      </c>
      <c r="U318" s="6" t="str">
        <f t="shared" si="65"/>
        <v/>
      </c>
      <c r="V318" s="6" t="str">
        <f t="shared" si="65"/>
        <v/>
      </c>
      <c r="W318" s="6" t="str">
        <f t="shared" si="65"/>
        <v/>
      </c>
      <c r="X318" s="6" t="str">
        <f t="shared" si="68"/>
        <v/>
      </c>
    </row>
    <row r="319" spans="1:24" ht="12.75" thickBot="1" x14ac:dyDescent="0.25">
      <c r="A319" s="82">
        <v>41485</v>
      </c>
      <c r="B319" s="81" t="s">
        <v>63</v>
      </c>
      <c r="C319" s="81" t="s">
        <v>59</v>
      </c>
      <c r="D319" s="81" t="s">
        <v>3</v>
      </c>
      <c r="E319" s="81" t="s">
        <v>3</v>
      </c>
      <c r="F319" s="81" t="s">
        <v>3</v>
      </c>
      <c r="G319" s="81" t="s">
        <v>3</v>
      </c>
      <c r="H319" s="80">
        <f t="shared" si="59"/>
        <v>1</v>
      </c>
      <c r="I319" s="99">
        <f t="shared" si="60"/>
        <v>7</v>
      </c>
      <c r="J319" s="99">
        <f t="shared" si="61"/>
        <v>2013</v>
      </c>
      <c r="K319" s="2" t="str">
        <f t="shared" si="58"/>
        <v>Summer</v>
      </c>
      <c r="L319" s="2"/>
      <c r="M319" s="3" t="str">
        <f t="shared" si="62"/>
        <v/>
      </c>
      <c r="N319" s="3" t="str">
        <f t="shared" si="66"/>
        <v/>
      </c>
      <c r="O319" s="3" t="str">
        <f t="shared" si="69"/>
        <v/>
      </c>
      <c r="P319" s="3" t="str">
        <f t="shared" si="69"/>
        <v/>
      </c>
      <c r="Q319" s="20" t="str">
        <f t="shared" si="64"/>
        <v>ns</v>
      </c>
      <c r="R319" s="20" t="str">
        <f t="shared" si="64"/>
        <v>ns</v>
      </c>
      <c r="S319" s="20" t="str">
        <f t="shared" si="64"/>
        <v>ns</v>
      </c>
      <c r="T319" s="20" t="str">
        <f t="shared" si="67"/>
        <v>ns</v>
      </c>
      <c r="U319" s="6" t="str">
        <f t="shared" si="65"/>
        <v/>
      </c>
      <c r="V319" s="6" t="str">
        <f t="shared" si="65"/>
        <v/>
      </c>
      <c r="W319" s="6" t="str">
        <f t="shared" si="65"/>
        <v/>
      </c>
      <c r="X319" s="6" t="str">
        <f t="shared" si="68"/>
        <v/>
      </c>
    </row>
    <row r="320" spans="1:24" ht="12.75" thickBot="1" x14ac:dyDescent="0.25">
      <c r="A320" s="82">
        <v>41412</v>
      </c>
      <c r="B320" s="81" t="s">
        <v>63</v>
      </c>
      <c r="C320" s="81" t="s">
        <v>59</v>
      </c>
      <c r="D320" s="81">
        <v>1020</v>
      </c>
      <c r="E320" s="81">
        <v>6.74</v>
      </c>
      <c r="F320" s="81">
        <v>12.4</v>
      </c>
      <c r="G320" s="81">
        <v>9.4</v>
      </c>
      <c r="H320" s="80">
        <f t="shared" si="59"/>
        <v>1</v>
      </c>
      <c r="I320" s="99">
        <f t="shared" si="60"/>
        <v>5</v>
      </c>
      <c r="J320" s="99">
        <f t="shared" si="61"/>
        <v>2013</v>
      </c>
      <c r="K320" s="2" t="str">
        <f t="shared" si="58"/>
        <v>Spring</v>
      </c>
      <c r="L320" s="2"/>
      <c r="M320" s="3">
        <f t="shared" si="62"/>
        <v>1020</v>
      </c>
      <c r="N320" s="3">
        <f t="shared" si="66"/>
        <v>6.74</v>
      </c>
      <c r="O320" s="3">
        <f t="shared" si="69"/>
        <v>12.4</v>
      </c>
      <c r="P320" s="3">
        <f t="shared" si="69"/>
        <v>9.4</v>
      </c>
      <c r="Q320" s="20" t="str">
        <f t="shared" si="64"/>
        <v/>
      </c>
      <c r="R320" s="20" t="str">
        <f t="shared" si="64"/>
        <v/>
      </c>
      <c r="S320" s="20" t="str">
        <f t="shared" si="64"/>
        <v/>
      </c>
      <c r="T320" s="20" t="str">
        <f t="shared" si="67"/>
        <v/>
      </c>
      <c r="U320" s="6" t="str">
        <f t="shared" si="65"/>
        <v/>
      </c>
      <c r="V320" s="6" t="str">
        <f t="shared" si="65"/>
        <v/>
      </c>
      <c r="W320" s="6" t="str">
        <f t="shared" si="65"/>
        <v/>
      </c>
      <c r="X320" s="6" t="str">
        <f t="shared" si="68"/>
        <v/>
      </c>
    </row>
    <row r="321" spans="1:24" ht="12.75" thickBot="1" x14ac:dyDescent="0.25">
      <c r="A321" s="82">
        <v>41189</v>
      </c>
      <c r="B321" s="81" t="s">
        <v>63</v>
      </c>
      <c r="C321" s="81" t="s">
        <v>59</v>
      </c>
      <c r="D321" s="81" t="s">
        <v>3</v>
      </c>
      <c r="E321" s="81" t="s">
        <v>3</v>
      </c>
      <c r="F321" s="81" t="s">
        <v>3</v>
      </c>
      <c r="G321" s="81" t="s">
        <v>3</v>
      </c>
      <c r="H321" s="80">
        <f t="shared" si="59"/>
        <v>1</v>
      </c>
      <c r="I321" s="99">
        <f t="shared" si="60"/>
        <v>10</v>
      </c>
      <c r="J321" s="99">
        <f t="shared" si="61"/>
        <v>2012</v>
      </c>
      <c r="K321" s="2" t="str">
        <f t="shared" si="58"/>
        <v>Fall</v>
      </c>
      <c r="L321" s="2"/>
      <c r="M321" s="3" t="str">
        <f t="shared" si="62"/>
        <v/>
      </c>
      <c r="N321" s="3" t="str">
        <f t="shared" si="66"/>
        <v/>
      </c>
      <c r="O321" s="3" t="str">
        <f t="shared" si="69"/>
        <v/>
      </c>
      <c r="P321" s="3" t="str">
        <f t="shared" si="69"/>
        <v/>
      </c>
      <c r="Q321" s="20" t="str">
        <f t="shared" si="64"/>
        <v/>
      </c>
      <c r="R321" s="20" t="str">
        <f t="shared" si="64"/>
        <v/>
      </c>
      <c r="S321" s="20" t="str">
        <f t="shared" si="64"/>
        <v/>
      </c>
      <c r="T321" s="20" t="str">
        <f t="shared" si="67"/>
        <v/>
      </c>
      <c r="U321" s="6" t="str">
        <f t="shared" si="65"/>
        <v>ns</v>
      </c>
      <c r="V321" s="6" t="str">
        <f t="shared" si="65"/>
        <v>ns</v>
      </c>
      <c r="W321" s="6" t="str">
        <f t="shared" si="65"/>
        <v>ns</v>
      </c>
      <c r="X321" s="6" t="str">
        <f t="shared" si="68"/>
        <v>ns</v>
      </c>
    </row>
    <row r="322" spans="1:24" ht="12.75" thickBot="1" x14ac:dyDescent="0.25">
      <c r="A322" s="82">
        <v>41188</v>
      </c>
      <c r="B322" s="81" t="s">
        <v>63</v>
      </c>
      <c r="C322" s="81" t="s">
        <v>59</v>
      </c>
      <c r="D322" s="81">
        <v>1140</v>
      </c>
      <c r="E322" s="81">
        <v>1.38</v>
      </c>
      <c r="F322" s="81">
        <v>7.6</v>
      </c>
      <c r="G322" s="81">
        <v>0.41</v>
      </c>
      <c r="H322" s="80">
        <f t="shared" si="59"/>
        <v>1</v>
      </c>
      <c r="I322" s="99">
        <f t="shared" si="60"/>
        <v>10</v>
      </c>
      <c r="J322" s="99">
        <f t="shared" si="61"/>
        <v>2012</v>
      </c>
      <c r="K322" s="2" t="str">
        <f t="shared" si="58"/>
        <v>Fall</v>
      </c>
      <c r="L322" s="2"/>
      <c r="M322" s="3" t="str">
        <f t="shared" si="62"/>
        <v/>
      </c>
      <c r="N322" s="3" t="str">
        <f t="shared" si="66"/>
        <v/>
      </c>
      <c r="O322" s="3" t="str">
        <f t="shared" si="69"/>
        <v/>
      </c>
      <c r="P322" s="3" t="str">
        <f t="shared" si="69"/>
        <v/>
      </c>
      <c r="Q322" s="20" t="str">
        <f t="shared" si="64"/>
        <v/>
      </c>
      <c r="R322" s="20" t="str">
        <f t="shared" si="64"/>
        <v/>
      </c>
      <c r="S322" s="20" t="str">
        <f t="shared" si="64"/>
        <v/>
      </c>
      <c r="T322" s="20" t="str">
        <f t="shared" si="67"/>
        <v/>
      </c>
      <c r="U322" s="6">
        <f t="shared" si="65"/>
        <v>1140</v>
      </c>
      <c r="V322" s="6">
        <f t="shared" si="65"/>
        <v>1.38</v>
      </c>
      <c r="W322" s="6">
        <f t="shared" si="65"/>
        <v>7.6</v>
      </c>
      <c r="X322" s="6">
        <f t="shared" si="68"/>
        <v>0.41</v>
      </c>
    </row>
    <row r="323" spans="1:24" ht="12.75" thickBot="1" x14ac:dyDescent="0.25">
      <c r="A323" s="82">
        <v>41121</v>
      </c>
      <c r="B323" s="81" t="s">
        <v>63</v>
      </c>
      <c r="C323" s="81" t="s">
        <v>59</v>
      </c>
      <c r="D323" s="81" t="s">
        <v>3</v>
      </c>
      <c r="E323" s="81" t="s">
        <v>3</v>
      </c>
      <c r="F323" s="81" t="s">
        <v>3</v>
      </c>
      <c r="G323" s="81" t="s">
        <v>3</v>
      </c>
      <c r="H323" s="80">
        <f t="shared" si="59"/>
        <v>1</v>
      </c>
      <c r="I323" s="99">
        <f t="shared" si="60"/>
        <v>7</v>
      </c>
      <c r="J323" s="99">
        <f t="shared" si="61"/>
        <v>2012</v>
      </c>
      <c r="K323" s="2" t="str">
        <f t="shared" si="58"/>
        <v>Summer</v>
      </c>
      <c r="L323" s="2"/>
      <c r="M323" s="3" t="str">
        <f t="shared" si="62"/>
        <v/>
      </c>
      <c r="N323" s="3" t="str">
        <f t="shared" si="66"/>
        <v/>
      </c>
      <c r="O323" s="3" t="str">
        <f t="shared" si="69"/>
        <v/>
      </c>
      <c r="P323" s="3" t="str">
        <f t="shared" si="69"/>
        <v/>
      </c>
      <c r="Q323" s="20" t="str">
        <f t="shared" si="64"/>
        <v>ns</v>
      </c>
      <c r="R323" s="20" t="str">
        <f t="shared" si="64"/>
        <v>ns</v>
      </c>
      <c r="S323" s="20" t="str">
        <f t="shared" si="64"/>
        <v>ns</v>
      </c>
      <c r="T323" s="20" t="str">
        <f t="shared" si="67"/>
        <v>ns</v>
      </c>
      <c r="U323" s="6" t="str">
        <f t="shared" si="65"/>
        <v/>
      </c>
      <c r="V323" s="6" t="str">
        <f t="shared" si="65"/>
        <v/>
      </c>
      <c r="W323" s="6" t="str">
        <f t="shared" si="65"/>
        <v/>
      </c>
      <c r="X323" s="6" t="str">
        <f t="shared" si="68"/>
        <v/>
      </c>
    </row>
    <row r="324" spans="1:24" ht="13.5" thickBot="1" x14ac:dyDescent="0.25">
      <c r="A324" s="96">
        <v>41117</v>
      </c>
      <c r="B324" s="97" t="s">
        <v>63</v>
      </c>
      <c r="C324" s="97" t="s">
        <v>59</v>
      </c>
      <c r="D324" s="97">
        <v>352</v>
      </c>
      <c r="E324" s="97">
        <v>7.45</v>
      </c>
      <c r="F324" s="97">
        <v>21.9</v>
      </c>
      <c r="G324" s="97">
        <v>64.5</v>
      </c>
      <c r="H324" s="80">
        <f t="shared" si="59"/>
        <v>1</v>
      </c>
      <c r="I324" s="99">
        <f t="shared" si="60"/>
        <v>7</v>
      </c>
      <c r="J324" s="99">
        <f t="shared" si="61"/>
        <v>2012</v>
      </c>
      <c r="K324" s="2" t="str">
        <f t="shared" si="58"/>
        <v>Summer</v>
      </c>
      <c r="L324" s="2"/>
      <c r="M324" s="3" t="str">
        <f t="shared" si="62"/>
        <v/>
      </c>
      <c r="N324" s="3" t="str">
        <f t="shared" si="66"/>
        <v/>
      </c>
      <c r="O324" s="3" t="str">
        <f t="shared" si="69"/>
        <v/>
      </c>
      <c r="P324" s="3" t="str">
        <f t="shared" si="69"/>
        <v/>
      </c>
      <c r="Q324" s="20">
        <f t="shared" si="64"/>
        <v>352</v>
      </c>
      <c r="R324" s="20">
        <f t="shared" si="64"/>
        <v>7.45</v>
      </c>
      <c r="S324" s="20">
        <f t="shared" si="64"/>
        <v>21.9</v>
      </c>
      <c r="T324" s="20">
        <f t="shared" si="67"/>
        <v>64.5</v>
      </c>
      <c r="U324" s="6" t="str">
        <f t="shared" si="65"/>
        <v/>
      </c>
      <c r="V324" s="6" t="str">
        <f t="shared" si="65"/>
        <v/>
      </c>
      <c r="W324" s="6" t="str">
        <f t="shared" si="65"/>
        <v/>
      </c>
      <c r="X324" s="6" t="str">
        <f t="shared" si="68"/>
        <v/>
      </c>
    </row>
    <row r="325" spans="1:24" ht="13.5" thickBot="1" x14ac:dyDescent="0.25">
      <c r="A325" s="96">
        <v>41034</v>
      </c>
      <c r="B325" s="97" t="s">
        <v>63</v>
      </c>
      <c r="C325" s="97" t="s">
        <v>59</v>
      </c>
      <c r="D325" s="97">
        <v>661</v>
      </c>
      <c r="E325" s="97">
        <v>8.4700000000000006</v>
      </c>
      <c r="F325" s="97">
        <v>13.8</v>
      </c>
      <c r="G325" s="97">
        <v>65.599999999999994</v>
      </c>
      <c r="H325" s="80">
        <f t="shared" si="59"/>
        <v>1</v>
      </c>
      <c r="I325" s="99">
        <f t="shared" si="60"/>
        <v>5</v>
      </c>
      <c r="J325" s="99">
        <f t="shared" si="61"/>
        <v>2012</v>
      </c>
      <c r="K325" s="2" t="str">
        <f t="shared" si="58"/>
        <v>Spring</v>
      </c>
      <c r="L325" s="2"/>
      <c r="M325" s="3">
        <f t="shared" si="62"/>
        <v>661</v>
      </c>
      <c r="N325" s="3">
        <f t="shared" si="66"/>
        <v>8.4700000000000006</v>
      </c>
      <c r="O325" s="3">
        <f t="shared" si="69"/>
        <v>13.8</v>
      </c>
      <c r="P325" s="3">
        <f t="shared" si="69"/>
        <v>65.599999999999994</v>
      </c>
      <c r="Q325" s="20" t="str">
        <f t="shared" si="64"/>
        <v/>
      </c>
      <c r="R325" s="20" t="str">
        <f t="shared" si="64"/>
        <v/>
      </c>
      <c r="S325" s="20" t="str">
        <f t="shared" si="64"/>
        <v/>
      </c>
      <c r="T325" s="20" t="str">
        <f t="shared" si="67"/>
        <v/>
      </c>
      <c r="U325" s="6" t="str">
        <f t="shared" si="65"/>
        <v/>
      </c>
      <c r="V325" s="6" t="str">
        <f t="shared" si="65"/>
        <v/>
      </c>
      <c r="W325" s="6" t="str">
        <f t="shared" si="65"/>
        <v/>
      </c>
      <c r="X325" s="6" t="str">
        <f t="shared" si="68"/>
        <v/>
      </c>
    </row>
    <row r="326" spans="1:24" ht="13.5" thickBot="1" x14ac:dyDescent="0.25">
      <c r="A326" s="96">
        <v>40831</v>
      </c>
      <c r="B326" s="97" t="s">
        <v>63</v>
      </c>
      <c r="C326" s="97" t="s">
        <v>59</v>
      </c>
      <c r="D326" s="97">
        <v>985</v>
      </c>
      <c r="E326" s="97">
        <v>7.85</v>
      </c>
      <c r="F326" s="97">
        <v>10.5</v>
      </c>
      <c r="G326" s="97">
        <v>13.5</v>
      </c>
      <c r="H326" s="80">
        <f t="shared" si="59"/>
        <v>1</v>
      </c>
      <c r="I326" s="99">
        <f t="shared" si="60"/>
        <v>10</v>
      </c>
      <c r="J326" s="99">
        <f t="shared" si="61"/>
        <v>2011</v>
      </c>
      <c r="K326" s="2" t="str">
        <f t="shared" si="58"/>
        <v>Fall</v>
      </c>
      <c r="L326" s="2"/>
      <c r="M326" s="3" t="str">
        <f t="shared" si="62"/>
        <v/>
      </c>
      <c r="N326" s="3" t="str">
        <f t="shared" si="66"/>
        <v/>
      </c>
      <c r="O326" s="3" t="str">
        <f t="shared" si="69"/>
        <v/>
      </c>
      <c r="P326" s="3" t="str">
        <f t="shared" si="69"/>
        <v/>
      </c>
      <c r="Q326" s="20" t="str">
        <f t="shared" si="64"/>
        <v/>
      </c>
      <c r="R326" s="20" t="str">
        <f t="shared" si="64"/>
        <v/>
      </c>
      <c r="S326" s="20" t="str">
        <f t="shared" si="64"/>
        <v/>
      </c>
      <c r="T326" s="20" t="str">
        <f t="shared" si="67"/>
        <v/>
      </c>
      <c r="U326" s="6">
        <f t="shared" si="65"/>
        <v>985</v>
      </c>
      <c r="V326" s="6">
        <f t="shared" si="65"/>
        <v>7.85</v>
      </c>
      <c r="W326" s="6">
        <f t="shared" si="65"/>
        <v>10.5</v>
      </c>
      <c r="X326" s="6">
        <f t="shared" si="68"/>
        <v>13.5</v>
      </c>
    </row>
    <row r="327" spans="1:24" customFormat="1" ht="15" customHeight="1" thickBot="1" x14ac:dyDescent="0.25">
      <c r="A327" s="96">
        <v>42290</v>
      </c>
      <c r="B327" s="98" t="s">
        <v>64</v>
      </c>
      <c r="C327" s="98" t="s">
        <v>59</v>
      </c>
      <c r="D327" s="98" t="s">
        <v>24</v>
      </c>
      <c r="E327" s="97">
        <v>8.58</v>
      </c>
      <c r="F327" s="97">
        <v>12.6</v>
      </c>
      <c r="G327" s="97">
        <v>0.41</v>
      </c>
      <c r="H327" s="100">
        <f t="shared" si="59"/>
        <v>2</v>
      </c>
      <c r="I327" s="100">
        <f t="shared" si="60"/>
        <v>10</v>
      </c>
      <c r="J327" s="100">
        <f t="shared" si="61"/>
        <v>2015</v>
      </c>
      <c r="K327" s="2" t="str">
        <f t="shared" si="58"/>
        <v>Fall</v>
      </c>
      <c r="M327" s="3" t="str">
        <f t="shared" si="62"/>
        <v/>
      </c>
      <c r="N327" s="3" t="str">
        <f t="shared" si="66"/>
        <v/>
      </c>
      <c r="O327" s="3" t="str">
        <f t="shared" si="69"/>
        <v/>
      </c>
      <c r="P327" s="3" t="str">
        <f t="shared" si="69"/>
        <v/>
      </c>
      <c r="Q327" s="20" t="str">
        <f t="shared" si="64"/>
        <v/>
      </c>
      <c r="R327" s="20" t="str">
        <f t="shared" si="64"/>
        <v/>
      </c>
      <c r="S327" s="20" t="str">
        <f t="shared" si="64"/>
        <v/>
      </c>
      <c r="T327" s="20" t="str">
        <f t="shared" si="67"/>
        <v/>
      </c>
      <c r="U327" s="6" t="str">
        <f t="shared" si="65"/>
        <v>NS</v>
      </c>
      <c r="V327" s="6">
        <f t="shared" si="65"/>
        <v>8.58</v>
      </c>
      <c r="W327" s="6">
        <f t="shared" si="65"/>
        <v>12.6</v>
      </c>
      <c r="X327" s="6">
        <f t="shared" si="68"/>
        <v>0.41</v>
      </c>
    </row>
    <row r="328" spans="1:24" ht="13.5" thickBot="1" x14ac:dyDescent="0.25">
      <c r="A328" s="96">
        <v>42220</v>
      </c>
      <c r="B328" s="98" t="s">
        <v>64</v>
      </c>
      <c r="C328" s="98" t="s">
        <v>59</v>
      </c>
      <c r="D328" s="98" t="s">
        <v>24</v>
      </c>
      <c r="E328" s="97">
        <v>3.01</v>
      </c>
      <c r="F328" s="97">
        <v>19</v>
      </c>
      <c r="G328" s="97">
        <v>0</v>
      </c>
      <c r="H328" s="80">
        <f t="shared" si="59"/>
        <v>2</v>
      </c>
      <c r="I328" s="99">
        <f t="shared" si="60"/>
        <v>8</v>
      </c>
      <c r="J328" s="99">
        <f t="shared" si="61"/>
        <v>2015</v>
      </c>
      <c r="K328" s="2" t="str">
        <f t="shared" ref="K328:K391" si="70">IF($I328="","",IF($I328&lt;7,"Spring",IF($I328&lt;9,"Summer","Fall")))</f>
        <v>Summer</v>
      </c>
      <c r="L328" s="2"/>
      <c r="M328" s="3" t="str">
        <f t="shared" si="62"/>
        <v/>
      </c>
      <c r="N328" s="3" t="str">
        <f t="shared" si="66"/>
        <v/>
      </c>
      <c r="O328" s="3" t="str">
        <f t="shared" si="69"/>
        <v/>
      </c>
      <c r="P328" s="3" t="str">
        <f t="shared" si="69"/>
        <v/>
      </c>
      <c r="Q328" s="20" t="str">
        <f t="shared" si="64"/>
        <v>NS</v>
      </c>
      <c r="R328" s="20">
        <f t="shared" si="64"/>
        <v>3.01</v>
      </c>
      <c r="S328" s="20">
        <f t="shared" si="64"/>
        <v>19</v>
      </c>
      <c r="T328" s="20">
        <f t="shared" si="67"/>
        <v>0</v>
      </c>
      <c r="U328" s="6" t="str">
        <f t="shared" si="65"/>
        <v/>
      </c>
      <c r="V328" s="6" t="str">
        <f t="shared" si="65"/>
        <v/>
      </c>
      <c r="W328" s="6" t="str">
        <f t="shared" si="65"/>
        <v/>
      </c>
      <c r="X328" s="6" t="str">
        <f t="shared" si="68"/>
        <v/>
      </c>
    </row>
    <row r="329" spans="1:24" ht="13.5" thickBot="1" x14ac:dyDescent="0.25">
      <c r="A329" s="96">
        <v>42159</v>
      </c>
      <c r="B329" s="98" t="s">
        <v>64</v>
      </c>
      <c r="C329" s="98" t="s">
        <v>59</v>
      </c>
      <c r="D329" s="97">
        <v>1060</v>
      </c>
      <c r="E329" s="97">
        <v>7.96</v>
      </c>
      <c r="F329" s="97">
        <v>13.6</v>
      </c>
      <c r="G329" s="97">
        <v>5.69</v>
      </c>
      <c r="H329" s="80">
        <f t="shared" ref="H329:H347" si="71">IF(A329="","",VLOOKUP(B329,$AT$5:$AU$19,2,FALSE))</f>
        <v>2</v>
      </c>
      <c r="I329" s="99">
        <f t="shared" ref="I329:I392" si="72">IF(A329="","",MONTH(A329))</f>
        <v>6</v>
      </c>
      <c r="J329" s="99">
        <f t="shared" ref="J329:J392" si="73">IF(A329="","",YEAR(A329))</f>
        <v>2015</v>
      </c>
      <c r="K329" s="2" t="str">
        <f t="shared" si="70"/>
        <v>Spring</v>
      </c>
      <c r="L329" s="2"/>
      <c r="M329" s="3">
        <f t="shared" ref="M329:M392" si="74">IF($K329="Spring",IF(LEFT($D329,1)="&lt;",VALUE(MID($D329,2,4)),IF(LEFT($D329,1)="&gt;",VALUE(MID($D329,2,4)),$D329)),"")</f>
        <v>1060</v>
      </c>
      <c r="N329" s="3">
        <f t="shared" si="66"/>
        <v>7.96</v>
      </c>
      <c r="O329" s="3">
        <f t="shared" si="69"/>
        <v>13.6</v>
      </c>
      <c r="P329" s="3">
        <f t="shared" si="69"/>
        <v>5.69</v>
      </c>
      <c r="Q329" s="20" t="str">
        <f t="shared" ref="Q329:S392" si="75">IF($K329="Summer",IF(LEFT(D329,1)="&lt;",VALUE(MID(D329,2,4)),IF(LEFT(D329,1)="&gt;",VALUE(MID(D329,2,4)),D329)),"")</f>
        <v/>
      </c>
      <c r="R329" s="20" t="str">
        <f t="shared" si="75"/>
        <v/>
      </c>
      <c r="S329" s="20" t="str">
        <f t="shared" si="75"/>
        <v/>
      </c>
      <c r="T329" s="20" t="str">
        <f t="shared" si="67"/>
        <v/>
      </c>
      <c r="U329" s="6" t="str">
        <f t="shared" ref="U329:W392" si="76">IF($K329="Fall",IF(LEFT(D329,1)="&lt;",VALUE(MID(D329,2,4)),IF(LEFT(D329,1)="&gt;",VALUE(MID(D329,2,4)),D329)),"")</f>
        <v/>
      </c>
      <c r="V329" s="6" t="str">
        <f t="shared" si="76"/>
        <v/>
      </c>
      <c r="W329" s="6" t="str">
        <f t="shared" si="76"/>
        <v/>
      </c>
      <c r="X329" s="6" t="str">
        <f t="shared" si="68"/>
        <v/>
      </c>
    </row>
    <row r="330" spans="1:24" ht="13.5" thickBot="1" x14ac:dyDescent="0.25">
      <c r="A330" s="96">
        <v>41891</v>
      </c>
      <c r="B330" s="97" t="s">
        <v>64</v>
      </c>
      <c r="C330" s="97" t="s">
        <v>59</v>
      </c>
      <c r="D330" s="97">
        <v>1047</v>
      </c>
      <c r="E330" s="97">
        <v>10.5</v>
      </c>
      <c r="F330" s="97">
        <v>9.1999999999999993</v>
      </c>
      <c r="G330" s="97">
        <v>8.1</v>
      </c>
      <c r="H330" s="80">
        <f t="shared" si="71"/>
        <v>2</v>
      </c>
      <c r="I330" s="99">
        <f t="shared" si="72"/>
        <v>9</v>
      </c>
      <c r="J330" s="99">
        <f t="shared" si="73"/>
        <v>2014</v>
      </c>
      <c r="K330" s="2" t="str">
        <f t="shared" si="70"/>
        <v>Fall</v>
      </c>
      <c r="L330" s="2"/>
      <c r="M330" s="3" t="str">
        <f t="shared" si="74"/>
        <v/>
      </c>
      <c r="N330" s="3" t="str">
        <f t="shared" si="66"/>
        <v/>
      </c>
      <c r="O330" s="3" t="str">
        <f t="shared" si="69"/>
        <v/>
      </c>
      <c r="P330" s="3" t="str">
        <f t="shared" si="69"/>
        <v/>
      </c>
      <c r="Q330" s="20" t="str">
        <f t="shared" si="75"/>
        <v/>
      </c>
      <c r="R330" s="20" t="str">
        <f t="shared" si="75"/>
        <v/>
      </c>
      <c r="S330" s="20" t="str">
        <f t="shared" si="75"/>
        <v/>
      </c>
      <c r="T330" s="20" t="str">
        <f t="shared" si="67"/>
        <v/>
      </c>
      <c r="U330" s="6">
        <f t="shared" si="76"/>
        <v>1047</v>
      </c>
      <c r="V330" s="6">
        <f t="shared" si="76"/>
        <v>10.5</v>
      </c>
      <c r="W330" s="6">
        <f t="shared" si="76"/>
        <v>9.1999999999999993</v>
      </c>
      <c r="X330" s="6">
        <f t="shared" si="68"/>
        <v>8.1</v>
      </c>
    </row>
    <row r="331" spans="1:24" ht="13.5" thickBot="1" x14ac:dyDescent="0.25">
      <c r="A331" s="96">
        <v>41848</v>
      </c>
      <c r="B331" s="97" t="s">
        <v>64</v>
      </c>
      <c r="C331" s="97" t="s">
        <v>59</v>
      </c>
      <c r="D331" s="97">
        <v>1870</v>
      </c>
      <c r="E331" s="97" t="s">
        <v>77</v>
      </c>
      <c r="F331" s="97">
        <v>18.3</v>
      </c>
      <c r="G331" s="97">
        <v>0</v>
      </c>
      <c r="H331" s="80">
        <f t="shared" si="71"/>
        <v>2</v>
      </c>
      <c r="I331" s="99">
        <f t="shared" si="72"/>
        <v>7</v>
      </c>
      <c r="J331" s="99">
        <f t="shared" si="73"/>
        <v>2014</v>
      </c>
      <c r="K331" s="2" t="str">
        <f t="shared" si="70"/>
        <v>Summer</v>
      </c>
      <c r="L331" s="2"/>
      <c r="M331" s="3" t="str">
        <f t="shared" si="74"/>
        <v/>
      </c>
      <c r="N331" s="3" t="str">
        <f t="shared" si="66"/>
        <v/>
      </c>
      <c r="O331" s="3" t="str">
        <f t="shared" si="69"/>
        <v/>
      </c>
      <c r="P331" s="3" t="str">
        <f t="shared" si="69"/>
        <v/>
      </c>
      <c r="Q331" s="20">
        <f t="shared" si="75"/>
        <v>1870</v>
      </c>
      <c r="R331" s="20" t="str">
        <f t="shared" si="75"/>
        <v>AD</v>
      </c>
      <c r="S331" s="20">
        <f t="shared" si="75"/>
        <v>18.3</v>
      </c>
      <c r="T331" s="20">
        <f t="shared" si="67"/>
        <v>0</v>
      </c>
      <c r="U331" s="6" t="str">
        <f t="shared" si="76"/>
        <v/>
      </c>
      <c r="V331" s="6" t="str">
        <f t="shared" si="76"/>
        <v/>
      </c>
      <c r="W331" s="6" t="str">
        <f t="shared" si="76"/>
        <v/>
      </c>
      <c r="X331" s="6" t="str">
        <f t="shared" si="68"/>
        <v/>
      </c>
    </row>
    <row r="332" spans="1:24" ht="13.5" thickBot="1" x14ac:dyDescent="0.25">
      <c r="A332" s="96">
        <v>41771</v>
      </c>
      <c r="B332" s="97" t="s">
        <v>64</v>
      </c>
      <c r="C332" s="97" t="s">
        <v>59</v>
      </c>
      <c r="D332" s="97" t="s">
        <v>24</v>
      </c>
      <c r="E332" s="97" t="s">
        <v>24</v>
      </c>
      <c r="F332" s="97" t="s">
        <v>24</v>
      </c>
      <c r="G332" s="97" t="s">
        <v>24</v>
      </c>
      <c r="H332" s="80">
        <f t="shared" si="71"/>
        <v>2</v>
      </c>
      <c r="I332" s="99">
        <f t="shared" si="72"/>
        <v>5</v>
      </c>
      <c r="J332" s="99">
        <f t="shared" si="73"/>
        <v>2014</v>
      </c>
      <c r="K332" s="2" t="str">
        <f t="shared" si="70"/>
        <v>Spring</v>
      </c>
      <c r="L332" s="2"/>
      <c r="M332" s="3" t="str">
        <f t="shared" si="74"/>
        <v>NS</v>
      </c>
      <c r="N332" s="3" t="str">
        <f t="shared" si="66"/>
        <v>NS</v>
      </c>
      <c r="O332" s="3" t="str">
        <f t="shared" si="69"/>
        <v>NS</v>
      </c>
      <c r="P332" s="3" t="str">
        <f t="shared" si="69"/>
        <v>NS</v>
      </c>
      <c r="Q332" s="20" t="str">
        <f t="shared" si="75"/>
        <v/>
      </c>
      <c r="R332" s="20" t="str">
        <f t="shared" si="75"/>
        <v/>
      </c>
      <c r="S332" s="20" t="str">
        <f t="shared" si="75"/>
        <v/>
      </c>
      <c r="T332" s="20" t="str">
        <f t="shared" si="67"/>
        <v/>
      </c>
      <c r="U332" s="6" t="str">
        <f t="shared" si="76"/>
        <v/>
      </c>
      <c r="V332" s="6" t="str">
        <f t="shared" si="76"/>
        <v/>
      </c>
      <c r="W332" s="6" t="str">
        <f t="shared" si="76"/>
        <v/>
      </c>
      <c r="X332" s="6" t="str">
        <f t="shared" si="68"/>
        <v/>
      </c>
    </row>
    <row r="333" spans="1:24" ht="13.5" thickBot="1" x14ac:dyDescent="0.25">
      <c r="A333" s="96">
        <v>41769</v>
      </c>
      <c r="B333" s="97" t="s">
        <v>64</v>
      </c>
      <c r="C333" s="97" t="s">
        <v>59</v>
      </c>
      <c r="D333" s="97">
        <v>931</v>
      </c>
      <c r="E333" s="97">
        <v>12.33</v>
      </c>
      <c r="F333" s="97">
        <v>17.600000000000001</v>
      </c>
      <c r="G333" s="97">
        <v>2.8</v>
      </c>
      <c r="H333" s="80">
        <f t="shared" si="71"/>
        <v>2</v>
      </c>
      <c r="I333" s="99">
        <f t="shared" si="72"/>
        <v>5</v>
      </c>
      <c r="J333" s="99">
        <f t="shared" si="73"/>
        <v>2014</v>
      </c>
      <c r="K333" s="2" t="str">
        <f t="shared" si="70"/>
        <v>Spring</v>
      </c>
      <c r="L333" s="2"/>
      <c r="M333" s="3">
        <f t="shared" si="74"/>
        <v>931</v>
      </c>
      <c r="N333" s="3">
        <f t="shared" si="66"/>
        <v>12.33</v>
      </c>
      <c r="O333" s="3">
        <f t="shared" si="69"/>
        <v>17.600000000000001</v>
      </c>
      <c r="P333" s="3">
        <f t="shared" si="69"/>
        <v>2.8</v>
      </c>
      <c r="Q333" s="20" t="str">
        <f t="shared" si="75"/>
        <v/>
      </c>
      <c r="R333" s="20" t="str">
        <f t="shared" si="75"/>
        <v/>
      </c>
      <c r="S333" s="20" t="str">
        <f t="shared" si="75"/>
        <v/>
      </c>
      <c r="T333" s="20" t="str">
        <f t="shared" si="67"/>
        <v/>
      </c>
      <c r="U333" s="6" t="str">
        <f t="shared" si="76"/>
        <v/>
      </c>
      <c r="V333" s="6" t="str">
        <f t="shared" si="76"/>
        <v/>
      </c>
      <c r="W333" s="6" t="str">
        <f t="shared" si="76"/>
        <v/>
      </c>
      <c r="X333" s="6" t="str">
        <f t="shared" si="68"/>
        <v/>
      </c>
    </row>
    <row r="334" spans="1:24" ht="13.5" thickBot="1" x14ac:dyDescent="0.25">
      <c r="A334" s="96">
        <v>41559</v>
      </c>
      <c r="B334" s="97" t="s">
        <v>64</v>
      </c>
      <c r="C334" s="97" t="s">
        <v>59</v>
      </c>
      <c r="D334" s="97">
        <v>986</v>
      </c>
      <c r="E334" s="97">
        <v>8.1300000000000008</v>
      </c>
      <c r="F334" s="97">
        <v>14.3</v>
      </c>
      <c r="G334" s="97">
        <v>0.8</v>
      </c>
      <c r="H334" s="80">
        <f t="shared" si="71"/>
        <v>2</v>
      </c>
      <c r="I334" s="99">
        <f t="shared" si="72"/>
        <v>10</v>
      </c>
      <c r="J334" s="99">
        <f t="shared" si="73"/>
        <v>2013</v>
      </c>
      <c r="K334" s="2" t="str">
        <f t="shared" si="70"/>
        <v>Fall</v>
      </c>
      <c r="L334" s="2"/>
      <c r="M334" s="3" t="str">
        <f t="shared" si="74"/>
        <v/>
      </c>
      <c r="N334" s="3" t="str">
        <f t="shared" si="66"/>
        <v/>
      </c>
      <c r="O334" s="3" t="str">
        <f t="shared" si="69"/>
        <v/>
      </c>
      <c r="P334" s="3" t="str">
        <f t="shared" si="69"/>
        <v/>
      </c>
      <c r="Q334" s="20" t="str">
        <f t="shared" si="75"/>
        <v/>
      </c>
      <c r="R334" s="20" t="str">
        <f t="shared" si="75"/>
        <v/>
      </c>
      <c r="S334" s="20" t="str">
        <f t="shared" si="75"/>
        <v/>
      </c>
      <c r="T334" s="20" t="str">
        <f t="shared" si="67"/>
        <v/>
      </c>
      <c r="U334" s="6">
        <f t="shared" si="76"/>
        <v>986</v>
      </c>
      <c r="V334" s="6">
        <f t="shared" si="76"/>
        <v>8.1300000000000008</v>
      </c>
      <c r="W334" s="6">
        <f t="shared" si="76"/>
        <v>14.3</v>
      </c>
      <c r="X334" s="6">
        <f t="shared" si="68"/>
        <v>0.8</v>
      </c>
    </row>
    <row r="335" spans="1:24" ht="13.5" thickBot="1" x14ac:dyDescent="0.25">
      <c r="A335" s="96">
        <v>41485</v>
      </c>
      <c r="B335" s="97" t="s">
        <v>64</v>
      </c>
      <c r="C335" s="97" t="s">
        <v>59</v>
      </c>
      <c r="D335" s="97" t="s">
        <v>3</v>
      </c>
      <c r="E335" s="97" t="s">
        <v>3</v>
      </c>
      <c r="F335" s="97" t="s">
        <v>3</v>
      </c>
      <c r="G335" s="97" t="s">
        <v>3</v>
      </c>
      <c r="H335" s="80">
        <f t="shared" si="71"/>
        <v>2</v>
      </c>
      <c r="I335" s="99">
        <f t="shared" si="72"/>
        <v>7</v>
      </c>
      <c r="J335" s="99">
        <f t="shared" si="73"/>
        <v>2013</v>
      </c>
      <c r="K335" s="2" t="str">
        <f t="shared" si="70"/>
        <v>Summer</v>
      </c>
      <c r="L335" s="2"/>
      <c r="M335" s="3" t="str">
        <f t="shared" si="74"/>
        <v/>
      </c>
      <c r="N335" s="3" t="str">
        <f t="shared" si="66"/>
        <v/>
      </c>
      <c r="O335" s="3" t="str">
        <f t="shared" si="69"/>
        <v/>
      </c>
      <c r="P335" s="3" t="str">
        <f t="shared" si="69"/>
        <v/>
      </c>
      <c r="Q335" s="20" t="str">
        <f t="shared" si="75"/>
        <v>ns</v>
      </c>
      <c r="R335" s="20" t="str">
        <f t="shared" si="75"/>
        <v>ns</v>
      </c>
      <c r="S335" s="20" t="str">
        <f t="shared" si="75"/>
        <v>ns</v>
      </c>
      <c r="T335" s="20" t="str">
        <f t="shared" si="67"/>
        <v>ns</v>
      </c>
      <c r="U335" s="6" t="str">
        <f t="shared" si="76"/>
        <v/>
      </c>
      <c r="V335" s="6" t="str">
        <f t="shared" si="76"/>
        <v/>
      </c>
      <c r="W335" s="6" t="str">
        <f t="shared" si="76"/>
        <v/>
      </c>
      <c r="X335" s="6" t="str">
        <f t="shared" si="68"/>
        <v/>
      </c>
    </row>
    <row r="336" spans="1:24" ht="13.5" thickBot="1" x14ac:dyDescent="0.25">
      <c r="A336" s="96">
        <v>41412</v>
      </c>
      <c r="B336" s="97" t="s">
        <v>64</v>
      </c>
      <c r="C336" s="97" t="s">
        <v>59</v>
      </c>
      <c r="D336" s="97">
        <v>956</v>
      </c>
      <c r="E336" s="97">
        <v>9.11</v>
      </c>
      <c r="F336" s="97">
        <v>12.6</v>
      </c>
      <c r="G336" s="97">
        <v>17.100000000000001</v>
      </c>
      <c r="H336" s="80">
        <f t="shared" si="71"/>
        <v>2</v>
      </c>
      <c r="I336" s="99">
        <f t="shared" si="72"/>
        <v>5</v>
      </c>
      <c r="J336" s="99">
        <f t="shared" si="73"/>
        <v>2013</v>
      </c>
      <c r="K336" s="2" t="str">
        <f t="shared" si="70"/>
        <v>Spring</v>
      </c>
      <c r="L336" s="2"/>
      <c r="M336" s="3">
        <f t="shared" si="74"/>
        <v>956</v>
      </c>
      <c r="N336" s="3">
        <f t="shared" si="66"/>
        <v>9.11</v>
      </c>
      <c r="O336" s="3">
        <f t="shared" si="69"/>
        <v>12.6</v>
      </c>
      <c r="P336" s="3">
        <f t="shared" si="69"/>
        <v>17.100000000000001</v>
      </c>
      <c r="Q336" s="20" t="str">
        <f t="shared" si="75"/>
        <v/>
      </c>
      <c r="R336" s="20" t="str">
        <f t="shared" si="75"/>
        <v/>
      </c>
      <c r="S336" s="20" t="str">
        <f t="shared" si="75"/>
        <v/>
      </c>
      <c r="T336" s="20" t="str">
        <f t="shared" si="67"/>
        <v/>
      </c>
      <c r="U336" s="6" t="str">
        <f t="shared" si="76"/>
        <v/>
      </c>
      <c r="V336" s="6" t="str">
        <f t="shared" si="76"/>
        <v/>
      </c>
      <c r="W336" s="6" t="str">
        <f t="shared" si="76"/>
        <v/>
      </c>
      <c r="X336" s="6" t="str">
        <f t="shared" si="68"/>
        <v/>
      </c>
    </row>
    <row r="337" spans="1:24" ht="13.5" thickBot="1" x14ac:dyDescent="0.25">
      <c r="A337" s="96">
        <v>41189</v>
      </c>
      <c r="B337" s="97" t="s">
        <v>64</v>
      </c>
      <c r="C337" s="97" t="s">
        <v>59</v>
      </c>
      <c r="D337" s="97" t="s">
        <v>3</v>
      </c>
      <c r="E337" s="97" t="s">
        <v>3</v>
      </c>
      <c r="F337" s="97" t="s">
        <v>3</v>
      </c>
      <c r="G337" s="97" t="s">
        <v>3</v>
      </c>
      <c r="H337" s="80">
        <f t="shared" si="71"/>
        <v>2</v>
      </c>
      <c r="I337" s="99">
        <f t="shared" si="72"/>
        <v>10</v>
      </c>
      <c r="J337" s="99">
        <f t="shared" si="73"/>
        <v>2012</v>
      </c>
      <c r="K337" s="2" t="str">
        <f t="shared" si="70"/>
        <v>Fall</v>
      </c>
      <c r="L337" s="2"/>
      <c r="M337" s="3" t="str">
        <f t="shared" si="74"/>
        <v/>
      </c>
      <c r="N337" s="3" t="str">
        <f t="shared" ref="N337:N400" si="77">IF($K337="Spring",IF(LEFT(E337,1)="&lt;",VALUE(MID(E337,2,4)),IF(LEFT(E337,1)="&gt;",VALUE(MID(E337,2,4)),E337)),"")</f>
        <v/>
      </c>
      <c r="O337" s="3" t="str">
        <f t="shared" si="69"/>
        <v/>
      </c>
      <c r="P337" s="3" t="str">
        <f t="shared" si="69"/>
        <v/>
      </c>
      <c r="Q337" s="20" t="str">
        <f t="shared" si="75"/>
        <v/>
      </c>
      <c r="R337" s="20" t="str">
        <f t="shared" si="75"/>
        <v/>
      </c>
      <c r="S337" s="20" t="str">
        <f t="shared" si="75"/>
        <v/>
      </c>
      <c r="T337" s="20" t="str">
        <f t="shared" ref="T337:T400" si="78">IF($K337="Summer",IF(LEFT(G337,1)="&lt;",VALUE(MID(G337,2,4)),IF(LEFT(G337,1)="&gt;",VALUE(MID(G337,2,4)),G337)),"")</f>
        <v/>
      </c>
      <c r="U337" s="6" t="str">
        <f t="shared" si="76"/>
        <v>ns</v>
      </c>
      <c r="V337" s="6" t="str">
        <f t="shared" si="76"/>
        <v>ns</v>
      </c>
      <c r="W337" s="6" t="str">
        <f t="shared" si="76"/>
        <v>ns</v>
      </c>
      <c r="X337" s="6" t="str">
        <f t="shared" ref="X337:X400" si="79">IF($K337="Fall",IF(LEFT(G337,1)="&lt;",VALUE(MID(G337,2,4)),IF(LEFT(G337,1)="&gt;",VALUE(MID(G337,2,4)),G337)),"")</f>
        <v>ns</v>
      </c>
    </row>
    <row r="338" spans="1:24" ht="13.5" thickBot="1" x14ac:dyDescent="0.25">
      <c r="A338" s="96">
        <v>41188</v>
      </c>
      <c r="B338" s="97" t="s">
        <v>64</v>
      </c>
      <c r="C338" s="97" t="s">
        <v>59</v>
      </c>
      <c r="D338" s="97">
        <v>245</v>
      </c>
      <c r="E338" s="97">
        <v>4.54</v>
      </c>
      <c r="F338" s="97">
        <v>6.5</v>
      </c>
      <c r="G338" s="97">
        <v>0</v>
      </c>
      <c r="H338" s="80">
        <f t="shared" si="71"/>
        <v>2</v>
      </c>
      <c r="I338" s="99">
        <f t="shared" si="72"/>
        <v>10</v>
      </c>
      <c r="J338" s="99">
        <f t="shared" si="73"/>
        <v>2012</v>
      </c>
      <c r="K338" s="2" t="str">
        <f t="shared" si="70"/>
        <v>Fall</v>
      </c>
      <c r="L338" s="2"/>
      <c r="M338" s="3" t="str">
        <f t="shared" si="74"/>
        <v/>
      </c>
      <c r="N338" s="3" t="str">
        <f t="shared" si="77"/>
        <v/>
      </c>
      <c r="O338" s="3" t="str">
        <f t="shared" si="69"/>
        <v/>
      </c>
      <c r="P338" s="3" t="str">
        <f t="shared" si="69"/>
        <v/>
      </c>
      <c r="Q338" s="20" t="str">
        <f t="shared" si="75"/>
        <v/>
      </c>
      <c r="R338" s="20" t="str">
        <f t="shared" si="75"/>
        <v/>
      </c>
      <c r="S338" s="20" t="str">
        <f t="shared" si="75"/>
        <v/>
      </c>
      <c r="T338" s="20" t="str">
        <f t="shared" si="78"/>
        <v/>
      </c>
      <c r="U338" s="6">
        <f t="shared" si="76"/>
        <v>245</v>
      </c>
      <c r="V338" s="6">
        <f t="shared" si="76"/>
        <v>4.54</v>
      </c>
      <c r="W338" s="6">
        <f t="shared" si="76"/>
        <v>6.5</v>
      </c>
      <c r="X338" s="6">
        <f t="shared" si="79"/>
        <v>0</v>
      </c>
    </row>
    <row r="339" spans="1:24" ht="13.5" thickBot="1" x14ac:dyDescent="0.25">
      <c r="A339" s="96">
        <v>41121</v>
      </c>
      <c r="B339" s="97" t="s">
        <v>64</v>
      </c>
      <c r="C339" s="97" t="s">
        <v>59</v>
      </c>
      <c r="D339" s="97" t="s">
        <v>3</v>
      </c>
      <c r="E339" s="97" t="s">
        <v>3</v>
      </c>
      <c r="F339" s="97" t="s">
        <v>3</v>
      </c>
      <c r="G339" s="97" t="s">
        <v>3</v>
      </c>
      <c r="H339" s="80">
        <f t="shared" si="71"/>
        <v>2</v>
      </c>
      <c r="I339" s="99">
        <f t="shared" si="72"/>
        <v>7</v>
      </c>
      <c r="J339" s="99">
        <f t="shared" si="73"/>
        <v>2012</v>
      </c>
      <c r="K339" s="2" t="str">
        <f t="shared" si="70"/>
        <v>Summer</v>
      </c>
      <c r="L339" s="2"/>
      <c r="M339" s="3" t="str">
        <f t="shared" si="74"/>
        <v/>
      </c>
      <c r="N339" s="3" t="str">
        <f t="shared" si="77"/>
        <v/>
      </c>
      <c r="O339" s="3" t="str">
        <f t="shared" si="69"/>
        <v/>
      </c>
      <c r="P339" s="3" t="str">
        <f t="shared" si="69"/>
        <v/>
      </c>
      <c r="Q339" s="20" t="str">
        <f t="shared" si="75"/>
        <v>ns</v>
      </c>
      <c r="R339" s="20" t="str">
        <f t="shared" si="75"/>
        <v>ns</v>
      </c>
      <c r="S339" s="20" t="str">
        <f t="shared" si="75"/>
        <v>ns</v>
      </c>
      <c r="T339" s="20" t="str">
        <f t="shared" si="78"/>
        <v>ns</v>
      </c>
      <c r="U339" s="6" t="str">
        <f t="shared" si="76"/>
        <v/>
      </c>
      <c r="V339" s="6" t="str">
        <f t="shared" si="76"/>
        <v/>
      </c>
      <c r="W339" s="6" t="str">
        <f t="shared" si="76"/>
        <v/>
      </c>
      <c r="X339" s="6" t="str">
        <f t="shared" si="79"/>
        <v/>
      </c>
    </row>
    <row r="340" spans="1:24" ht="13.5" thickBot="1" x14ac:dyDescent="0.25">
      <c r="A340" s="96">
        <v>41117</v>
      </c>
      <c r="B340" s="97" t="s">
        <v>64</v>
      </c>
      <c r="C340" s="97" t="s">
        <v>59</v>
      </c>
      <c r="D340" s="97">
        <v>535</v>
      </c>
      <c r="E340" s="97">
        <v>7.73</v>
      </c>
      <c r="F340" s="97">
        <v>22.4</v>
      </c>
      <c r="G340" s="97">
        <v>14.4</v>
      </c>
      <c r="H340" s="80">
        <f t="shared" si="71"/>
        <v>2</v>
      </c>
      <c r="I340" s="99">
        <f t="shared" si="72"/>
        <v>7</v>
      </c>
      <c r="J340" s="99">
        <f t="shared" si="73"/>
        <v>2012</v>
      </c>
      <c r="K340" s="2" t="str">
        <f t="shared" si="70"/>
        <v>Summer</v>
      </c>
      <c r="L340" s="2"/>
      <c r="M340" s="3" t="str">
        <f t="shared" si="74"/>
        <v/>
      </c>
      <c r="N340" s="3" t="str">
        <f t="shared" si="77"/>
        <v/>
      </c>
      <c r="O340" s="3" t="str">
        <f t="shared" si="69"/>
        <v/>
      </c>
      <c r="P340" s="3" t="str">
        <f t="shared" si="69"/>
        <v/>
      </c>
      <c r="Q340" s="20">
        <f t="shared" si="75"/>
        <v>535</v>
      </c>
      <c r="R340" s="20">
        <f t="shared" si="75"/>
        <v>7.73</v>
      </c>
      <c r="S340" s="20">
        <f t="shared" si="75"/>
        <v>22.4</v>
      </c>
      <c r="T340" s="20">
        <f t="shared" si="78"/>
        <v>14.4</v>
      </c>
      <c r="U340" s="6" t="str">
        <f t="shared" si="76"/>
        <v/>
      </c>
      <c r="V340" s="6" t="str">
        <f t="shared" si="76"/>
        <v/>
      </c>
      <c r="W340" s="6" t="str">
        <f t="shared" si="76"/>
        <v/>
      </c>
      <c r="X340" s="6" t="str">
        <f t="shared" si="79"/>
        <v/>
      </c>
    </row>
    <row r="341" spans="1:24" ht="13.5" thickBot="1" x14ac:dyDescent="0.25">
      <c r="A341" s="96">
        <v>41048</v>
      </c>
      <c r="B341" s="97" t="s">
        <v>64</v>
      </c>
      <c r="C341" s="97" t="s">
        <v>59</v>
      </c>
      <c r="D341" s="97" t="s">
        <v>3</v>
      </c>
      <c r="E341" s="97" t="s">
        <v>3</v>
      </c>
      <c r="F341" s="97" t="s">
        <v>3</v>
      </c>
      <c r="G341" s="97" t="s">
        <v>3</v>
      </c>
      <c r="H341" s="80">
        <f t="shared" si="71"/>
        <v>2</v>
      </c>
      <c r="I341" s="99">
        <f t="shared" si="72"/>
        <v>5</v>
      </c>
      <c r="J341" s="99">
        <f t="shared" si="73"/>
        <v>2012</v>
      </c>
      <c r="K341" s="2" t="str">
        <f t="shared" si="70"/>
        <v>Spring</v>
      </c>
      <c r="L341" s="2"/>
      <c r="M341" s="3" t="str">
        <f t="shared" si="74"/>
        <v>ns</v>
      </c>
      <c r="N341" s="3" t="str">
        <f t="shared" si="77"/>
        <v>ns</v>
      </c>
      <c r="O341" s="3" t="str">
        <f t="shared" si="69"/>
        <v>ns</v>
      </c>
      <c r="P341" s="3" t="str">
        <f t="shared" si="69"/>
        <v>ns</v>
      </c>
      <c r="Q341" s="20" t="str">
        <f t="shared" si="75"/>
        <v/>
      </c>
      <c r="R341" s="20" t="str">
        <f t="shared" si="75"/>
        <v/>
      </c>
      <c r="S341" s="20" t="str">
        <f t="shared" si="75"/>
        <v/>
      </c>
      <c r="T341" s="20" t="str">
        <f t="shared" si="78"/>
        <v/>
      </c>
      <c r="U341" s="6" t="str">
        <f t="shared" si="76"/>
        <v/>
      </c>
      <c r="V341" s="6" t="str">
        <f t="shared" si="76"/>
        <v/>
      </c>
      <c r="W341" s="6" t="str">
        <f t="shared" si="76"/>
        <v/>
      </c>
      <c r="X341" s="6" t="str">
        <f t="shared" si="79"/>
        <v/>
      </c>
    </row>
    <row r="342" spans="1:24" ht="13.5" thickBot="1" x14ac:dyDescent="0.25">
      <c r="A342" s="96">
        <v>41034</v>
      </c>
      <c r="B342" s="97" t="s">
        <v>64</v>
      </c>
      <c r="C342" s="97" t="s">
        <v>59</v>
      </c>
      <c r="D342" s="97">
        <v>631</v>
      </c>
      <c r="E342" s="97">
        <v>8.58</v>
      </c>
      <c r="F342" s="97">
        <v>14.2</v>
      </c>
      <c r="G342" s="97">
        <v>58.37</v>
      </c>
      <c r="H342" s="80">
        <f t="shared" si="71"/>
        <v>2</v>
      </c>
      <c r="I342" s="99">
        <f t="shared" si="72"/>
        <v>5</v>
      </c>
      <c r="J342" s="99">
        <f t="shared" si="73"/>
        <v>2012</v>
      </c>
      <c r="K342" s="2" t="str">
        <f t="shared" si="70"/>
        <v>Spring</v>
      </c>
      <c r="L342" s="2"/>
      <c r="M342" s="3">
        <f t="shared" si="74"/>
        <v>631</v>
      </c>
      <c r="N342" s="3">
        <f t="shared" si="77"/>
        <v>8.58</v>
      </c>
      <c r="O342" s="3">
        <f t="shared" si="69"/>
        <v>14.2</v>
      </c>
      <c r="P342" s="3">
        <f t="shared" si="69"/>
        <v>58.37</v>
      </c>
      <c r="Q342" s="20" t="str">
        <f t="shared" si="75"/>
        <v/>
      </c>
      <c r="R342" s="20" t="str">
        <f t="shared" si="75"/>
        <v/>
      </c>
      <c r="S342" s="20" t="str">
        <f t="shared" si="75"/>
        <v/>
      </c>
      <c r="T342" s="20" t="str">
        <f t="shared" si="78"/>
        <v/>
      </c>
      <c r="U342" s="6" t="str">
        <f t="shared" si="76"/>
        <v/>
      </c>
      <c r="V342" s="6" t="str">
        <f t="shared" si="76"/>
        <v/>
      </c>
      <c r="W342" s="6" t="str">
        <f t="shared" si="76"/>
        <v/>
      </c>
      <c r="X342" s="6" t="str">
        <f t="shared" si="79"/>
        <v/>
      </c>
    </row>
    <row r="343" spans="1:24" ht="13.5" thickBot="1" x14ac:dyDescent="0.25">
      <c r="A343" s="96">
        <v>41034</v>
      </c>
      <c r="B343" s="97" t="s">
        <v>64</v>
      </c>
      <c r="C343" s="97" t="s">
        <v>59</v>
      </c>
      <c r="D343" s="97" t="s">
        <v>3</v>
      </c>
      <c r="E343" s="97" t="s">
        <v>3</v>
      </c>
      <c r="F343" s="97" t="s">
        <v>3</v>
      </c>
      <c r="G343" s="97" t="s">
        <v>3</v>
      </c>
      <c r="H343" s="80">
        <f t="shared" si="71"/>
        <v>2</v>
      </c>
      <c r="I343" s="99">
        <f t="shared" si="72"/>
        <v>5</v>
      </c>
      <c r="J343" s="99">
        <f t="shared" si="73"/>
        <v>2012</v>
      </c>
      <c r="K343" s="2" t="str">
        <f t="shared" si="70"/>
        <v>Spring</v>
      </c>
      <c r="L343" s="2"/>
      <c r="M343" s="3" t="str">
        <f t="shared" si="74"/>
        <v>ns</v>
      </c>
      <c r="N343" s="3" t="str">
        <f t="shared" si="77"/>
        <v>ns</v>
      </c>
      <c r="O343" s="3" t="str">
        <f t="shared" si="69"/>
        <v>ns</v>
      </c>
      <c r="P343" s="3" t="str">
        <f t="shared" si="69"/>
        <v>ns</v>
      </c>
      <c r="Q343" s="20" t="str">
        <f t="shared" si="75"/>
        <v/>
      </c>
      <c r="R343" s="20" t="str">
        <f t="shared" si="75"/>
        <v/>
      </c>
      <c r="S343" s="20" t="str">
        <f t="shared" si="75"/>
        <v/>
      </c>
      <c r="T343" s="20" t="str">
        <f t="shared" si="78"/>
        <v/>
      </c>
      <c r="U343" s="6" t="str">
        <f t="shared" si="76"/>
        <v/>
      </c>
      <c r="V343" s="6" t="str">
        <f t="shared" si="76"/>
        <v/>
      </c>
      <c r="W343" s="6" t="str">
        <f t="shared" si="76"/>
        <v/>
      </c>
      <c r="X343" s="6" t="str">
        <f t="shared" si="79"/>
        <v/>
      </c>
    </row>
    <row r="344" spans="1:24" ht="13.5" thickBot="1" x14ac:dyDescent="0.25">
      <c r="A344" s="96">
        <v>40831</v>
      </c>
      <c r="B344" s="97" t="s">
        <v>64</v>
      </c>
      <c r="C344" s="97" t="s">
        <v>59</v>
      </c>
      <c r="D344" s="97">
        <v>1038</v>
      </c>
      <c r="E344" s="97">
        <v>8.56</v>
      </c>
      <c r="F344" s="97">
        <v>10.4</v>
      </c>
      <c r="G344" s="97">
        <v>7</v>
      </c>
      <c r="H344" s="80">
        <f t="shared" si="71"/>
        <v>2</v>
      </c>
      <c r="I344" s="99">
        <f t="shared" si="72"/>
        <v>10</v>
      </c>
      <c r="J344" s="99">
        <f t="shared" si="73"/>
        <v>2011</v>
      </c>
      <c r="K344" s="2" t="str">
        <f t="shared" si="70"/>
        <v>Fall</v>
      </c>
      <c r="L344" s="2"/>
      <c r="M344" s="3" t="str">
        <f t="shared" si="74"/>
        <v/>
      </c>
      <c r="N344" s="3" t="str">
        <f t="shared" si="77"/>
        <v/>
      </c>
      <c r="O344" s="3" t="str">
        <f t="shared" si="69"/>
        <v/>
      </c>
      <c r="P344" s="3" t="str">
        <f t="shared" si="69"/>
        <v/>
      </c>
      <c r="Q344" s="20" t="str">
        <f t="shared" si="75"/>
        <v/>
      </c>
      <c r="R344" s="20" t="str">
        <f t="shared" si="75"/>
        <v/>
      </c>
      <c r="S344" s="20" t="str">
        <f t="shared" si="75"/>
        <v/>
      </c>
      <c r="T344" s="20" t="str">
        <f t="shared" si="78"/>
        <v/>
      </c>
      <c r="U344" s="6">
        <f t="shared" si="76"/>
        <v>1038</v>
      </c>
      <c r="V344" s="6">
        <f t="shared" si="76"/>
        <v>8.56</v>
      </c>
      <c r="W344" s="6">
        <f t="shared" si="76"/>
        <v>10.4</v>
      </c>
      <c r="X344" s="6">
        <f t="shared" si="79"/>
        <v>7</v>
      </c>
    </row>
    <row r="345" spans="1:24" ht="13.5" thickBot="1" x14ac:dyDescent="0.25">
      <c r="A345" s="96">
        <v>40760</v>
      </c>
      <c r="B345" s="97" t="s">
        <v>64</v>
      </c>
      <c r="C345" s="97" t="s">
        <v>59</v>
      </c>
      <c r="D345" s="97">
        <v>1146</v>
      </c>
      <c r="E345" s="97">
        <v>10.07</v>
      </c>
      <c r="F345" s="97">
        <v>17.2</v>
      </c>
      <c r="G345" s="97">
        <v>0.1</v>
      </c>
      <c r="H345" s="80">
        <f t="shared" si="71"/>
        <v>2</v>
      </c>
      <c r="I345" s="99">
        <f t="shared" si="72"/>
        <v>8</v>
      </c>
      <c r="J345" s="99">
        <f t="shared" si="73"/>
        <v>2011</v>
      </c>
      <c r="K345" s="2" t="str">
        <f t="shared" si="70"/>
        <v>Summer</v>
      </c>
      <c r="L345" s="2"/>
      <c r="M345" s="3" t="str">
        <f t="shared" si="74"/>
        <v/>
      </c>
      <c r="N345" s="3" t="str">
        <f t="shared" si="77"/>
        <v/>
      </c>
      <c r="O345" s="3" t="str">
        <f t="shared" si="69"/>
        <v/>
      </c>
      <c r="P345" s="3" t="str">
        <f t="shared" si="69"/>
        <v/>
      </c>
      <c r="Q345" s="20">
        <f t="shared" si="75"/>
        <v>1146</v>
      </c>
      <c r="R345" s="20">
        <f t="shared" si="75"/>
        <v>10.07</v>
      </c>
      <c r="S345" s="20">
        <f t="shared" si="75"/>
        <v>17.2</v>
      </c>
      <c r="T345" s="20">
        <f t="shared" si="78"/>
        <v>0.1</v>
      </c>
      <c r="U345" s="6" t="str">
        <f t="shared" si="76"/>
        <v/>
      </c>
      <c r="V345" s="6" t="str">
        <f t="shared" si="76"/>
        <v/>
      </c>
      <c r="W345" s="6" t="str">
        <f t="shared" si="76"/>
        <v/>
      </c>
      <c r="X345" s="6" t="str">
        <f t="shared" si="79"/>
        <v/>
      </c>
    </row>
    <row r="346" spans="1:24" ht="13.5" thickBot="1" x14ac:dyDescent="0.25">
      <c r="A346" s="96">
        <v>42274</v>
      </c>
      <c r="B346" s="97" t="s">
        <v>21</v>
      </c>
      <c r="C346" s="97" t="s">
        <v>22</v>
      </c>
      <c r="D346" s="97">
        <v>960</v>
      </c>
      <c r="E346" s="97">
        <v>9.18</v>
      </c>
      <c r="F346" s="97">
        <v>16.5</v>
      </c>
      <c r="G346" s="97" t="s">
        <v>24</v>
      </c>
      <c r="H346" s="80">
        <f t="shared" si="71"/>
        <v>1</v>
      </c>
      <c r="I346" s="99">
        <f t="shared" si="72"/>
        <v>9</v>
      </c>
      <c r="J346" s="99">
        <f t="shared" si="73"/>
        <v>2015</v>
      </c>
      <c r="K346" s="2" t="str">
        <f t="shared" si="70"/>
        <v>Fall</v>
      </c>
      <c r="L346" s="2"/>
      <c r="M346" s="3" t="str">
        <f t="shared" si="74"/>
        <v/>
      </c>
      <c r="N346" s="3" t="str">
        <f t="shared" si="77"/>
        <v/>
      </c>
      <c r="O346" s="3" t="str">
        <f t="shared" si="69"/>
        <v/>
      </c>
      <c r="P346" s="3" t="str">
        <f t="shared" si="69"/>
        <v/>
      </c>
      <c r="Q346" s="20" t="str">
        <f t="shared" si="75"/>
        <v/>
      </c>
      <c r="R346" s="20" t="str">
        <f t="shared" si="75"/>
        <v/>
      </c>
      <c r="S346" s="20" t="str">
        <f t="shared" si="75"/>
        <v/>
      </c>
      <c r="T346" s="20" t="str">
        <f t="shared" si="78"/>
        <v/>
      </c>
      <c r="U346" s="6">
        <f t="shared" si="76"/>
        <v>960</v>
      </c>
      <c r="V346" s="6">
        <f t="shared" si="76"/>
        <v>9.18</v>
      </c>
      <c r="W346" s="6">
        <f t="shared" si="76"/>
        <v>16.5</v>
      </c>
      <c r="X346" s="6" t="str">
        <f t="shared" si="79"/>
        <v>NS</v>
      </c>
    </row>
    <row r="347" spans="1:24" ht="13.5" thickBot="1" x14ac:dyDescent="0.25">
      <c r="A347" s="96">
        <v>42191</v>
      </c>
      <c r="B347" s="97" t="s">
        <v>21</v>
      </c>
      <c r="C347" s="97" t="s">
        <v>22</v>
      </c>
      <c r="D347" s="97">
        <v>790</v>
      </c>
      <c r="E347" s="97">
        <v>7.76</v>
      </c>
      <c r="F347" s="97">
        <v>19.600000000000001</v>
      </c>
      <c r="G347" s="97" t="s">
        <v>24</v>
      </c>
      <c r="H347" s="80">
        <f t="shared" si="71"/>
        <v>1</v>
      </c>
      <c r="I347" s="99">
        <f t="shared" si="72"/>
        <v>7</v>
      </c>
      <c r="J347" s="99">
        <f t="shared" si="73"/>
        <v>2015</v>
      </c>
      <c r="K347" s="2" t="str">
        <f t="shared" si="70"/>
        <v>Summer</v>
      </c>
      <c r="L347" s="2"/>
      <c r="M347" s="3" t="str">
        <f t="shared" si="74"/>
        <v/>
      </c>
      <c r="N347" s="3" t="str">
        <f t="shared" si="77"/>
        <v/>
      </c>
      <c r="O347" s="3" t="str">
        <f t="shared" si="69"/>
        <v/>
      </c>
      <c r="P347" s="3" t="str">
        <f t="shared" si="69"/>
        <v/>
      </c>
      <c r="Q347" s="20">
        <f t="shared" si="75"/>
        <v>790</v>
      </c>
      <c r="R347" s="20">
        <f t="shared" si="75"/>
        <v>7.76</v>
      </c>
      <c r="S347" s="20">
        <f t="shared" si="75"/>
        <v>19.600000000000001</v>
      </c>
      <c r="T347" s="20" t="str">
        <f t="shared" si="78"/>
        <v>NS</v>
      </c>
      <c r="U347" s="6" t="str">
        <f t="shared" si="76"/>
        <v/>
      </c>
      <c r="V347" s="6" t="str">
        <f t="shared" si="76"/>
        <v/>
      </c>
      <c r="W347" s="6" t="str">
        <f t="shared" si="76"/>
        <v/>
      </c>
      <c r="X347" s="6" t="str">
        <f t="shared" si="79"/>
        <v/>
      </c>
    </row>
    <row r="348" spans="1:24" ht="13.5" thickBot="1" x14ac:dyDescent="0.25">
      <c r="A348" s="96">
        <v>42127</v>
      </c>
      <c r="B348" s="97" t="s">
        <v>21</v>
      </c>
      <c r="C348" s="97" t="s">
        <v>22</v>
      </c>
      <c r="D348" s="97">
        <v>842</v>
      </c>
      <c r="E348" s="97">
        <v>10.09</v>
      </c>
      <c r="F348" s="97">
        <v>14.54</v>
      </c>
      <c r="G348" s="97" t="s">
        <v>24</v>
      </c>
      <c r="H348" s="86">
        <f t="shared" ref="H348:H411" si="80">IF(A348="","",VLOOKUP(B348,$AT$5:$AU$19,2,FALSE))</f>
        <v>1</v>
      </c>
      <c r="I348" s="99">
        <f t="shared" si="72"/>
        <v>5</v>
      </c>
      <c r="J348" s="99">
        <f t="shared" si="73"/>
        <v>2015</v>
      </c>
      <c r="K348" s="2" t="str">
        <f t="shared" si="70"/>
        <v>Spring</v>
      </c>
      <c r="L348" s="2"/>
      <c r="M348" s="3">
        <f t="shared" si="74"/>
        <v>842</v>
      </c>
      <c r="N348" s="3">
        <f t="shared" si="77"/>
        <v>10.09</v>
      </c>
      <c r="O348" s="3">
        <f t="shared" ref="O348:P411" si="81">IF($K348="Spring",IF(LEFT(F348,1)="&lt;",VALUE(MID(F348,2,4)),IF(LEFT(F348,1)="&gt;",VALUE(MID(F348,2,4)),F348)),"")</f>
        <v>14.54</v>
      </c>
      <c r="P348" s="3" t="str">
        <f t="shared" si="81"/>
        <v>NS</v>
      </c>
      <c r="Q348" s="20" t="str">
        <f t="shared" si="75"/>
        <v/>
      </c>
      <c r="R348" s="20" t="str">
        <f t="shared" si="75"/>
        <v/>
      </c>
      <c r="S348" s="20" t="str">
        <f t="shared" si="75"/>
        <v/>
      </c>
      <c r="T348" s="20" t="str">
        <f t="shared" si="78"/>
        <v/>
      </c>
      <c r="U348" s="6" t="str">
        <f t="shared" si="76"/>
        <v/>
      </c>
      <c r="V348" s="6" t="str">
        <f t="shared" si="76"/>
        <v/>
      </c>
      <c r="W348" s="6" t="str">
        <f t="shared" si="76"/>
        <v/>
      </c>
      <c r="X348" s="6" t="str">
        <f t="shared" si="79"/>
        <v/>
      </c>
    </row>
    <row r="349" spans="1:24" ht="13.5" thickBot="1" x14ac:dyDescent="0.25">
      <c r="A349" s="96">
        <v>41904</v>
      </c>
      <c r="B349" s="97" t="s">
        <v>21</v>
      </c>
      <c r="C349" s="97" t="s">
        <v>22</v>
      </c>
      <c r="D349" s="97">
        <v>850</v>
      </c>
      <c r="E349" s="97">
        <v>1.016</v>
      </c>
      <c r="F349" s="97">
        <v>15.6</v>
      </c>
      <c r="G349" s="97">
        <v>0</v>
      </c>
      <c r="H349" s="86">
        <f t="shared" si="80"/>
        <v>1</v>
      </c>
      <c r="I349" s="99">
        <f t="shared" si="72"/>
        <v>9</v>
      </c>
      <c r="J349" s="99">
        <f t="shared" si="73"/>
        <v>2014</v>
      </c>
      <c r="K349" s="2" t="str">
        <f t="shared" si="70"/>
        <v>Fall</v>
      </c>
      <c r="L349" s="2"/>
      <c r="M349" s="3" t="str">
        <f t="shared" si="74"/>
        <v/>
      </c>
      <c r="N349" s="3" t="str">
        <f t="shared" si="77"/>
        <v/>
      </c>
      <c r="O349" s="3" t="str">
        <f t="shared" si="81"/>
        <v/>
      </c>
      <c r="P349" s="3" t="str">
        <f t="shared" si="81"/>
        <v/>
      </c>
      <c r="Q349" s="20" t="str">
        <f t="shared" si="75"/>
        <v/>
      </c>
      <c r="R349" s="20" t="str">
        <f t="shared" si="75"/>
        <v/>
      </c>
      <c r="S349" s="20" t="str">
        <f t="shared" si="75"/>
        <v/>
      </c>
      <c r="T349" s="20" t="str">
        <f t="shared" si="78"/>
        <v/>
      </c>
      <c r="U349" s="6">
        <f t="shared" si="76"/>
        <v>850</v>
      </c>
      <c r="V349" s="6">
        <f t="shared" si="76"/>
        <v>1.016</v>
      </c>
      <c r="W349" s="6">
        <f t="shared" si="76"/>
        <v>15.6</v>
      </c>
      <c r="X349" s="6">
        <f t="shared" si="79"/>
        <v>0</v>
      </c>
    </row>
    <row r="350" spans="1:24" ht="13.5" thickBot="1" x14ac:dyDescent="0.25">
      <c r="A350" s="96">
        <v>41835</v>
      </c>
      <c r="B350" s="97" t="s">
        <v>21</v>
      </c>
      <c r="C350" s="97" t="s">
        <v>22</v>
      </c>
      <c r="D350" s="97">
        <v>870</v>
      </c>
      <c r="E350" s="97">
        <v>8.64</v>
      </c>
      <c r="F350" s="97">
        <v>16.5</v>
      </c>
      <c r="G350" s="97" t="s">
        <v>24</v>
      </c>
      <c r="H350" s="86">
        <f t="shared" si="80"/>
        <v>1</v>
      </c>
      <c r="I350" s="99">
        <f t="shared" si="72"/>
        <v>7</v>
      </c>
      <c r="J350" s="99">
        <f t="shared" si="73"/>
        <v>2014</v>
      </c>
      <c r="K350" s="2" t="str">
        <f t="shared" si="70"/>
        <v>Summer</v>
      </c>
      <c r="L350" s="2"/>
      <c r="M350" s="3" t="str">
        <f t="shared" si="74"/>
        <v/>
      </c>
      <c r="N350" s="3" t="str">
        <f t="shared" si="77"/>
        <v/>
      </c>
      <c r="O350" s="3" t="str">
        <f t="shared" si="81"/>
        <v/>
      </c>
      <c r="P350" s="3" t="str">
        <f t="shared" si="81"/>
        <v/>
      </c>
      <c r="Q350" s="20">
        <f t="shared" si="75"/>
        <v>870</v>
      </c>
      <c r="R350" s="20">
        <f t="shared" si="75"/>
        <v>8.64</v>
      </c>
      <c r="S350" s="20">
        <f t="shared" si="75"/>
        <v>16.5</v>
      </c>
      <c r="T350" s="20" t="str">
        <f t="shared" si="78"/>
        <v>NS</v>
      </c>
      <c r="U350" s="6" t="str">
        <f t="shared" si="76"/>
        <v/>
      </c>
      <c r="V350" s="6" t="str">
        <f t="shared" si="76"/>
        <v/>
      </c>
      <c r="W350" s="6" t="str">
        <f t="shared" si="76"/>
        <v/>
      </c>
      <c r="X350" s="6" t="str">
        <f t="shared" si="79"/>
        <v/>
      </c>
    </row>
    <row r="351" spans="1:24" ht="13.5" thickBot="1" x14ac:dyDescent="0.25">
      <c r="A351" s="96">
        <v>41756</v>
      </c>
      <c r="B351" s="97" t="s">
        <v>21</v>
      </c>
      <c r="C351" s="97" t="s">
        <v>22</v>
      </c>
      <c r="D351" s="97">
        <v>810</v>
      </c>
      <c r="E351" s="97">
        <v>11.87</v>
      </c>
      <c r="F351" s="97">
        <v>6</v>
      </c>
      <c r="G351" s="97" t="s">
        <v>77</v>
      </c>
      <c r="H351" s="86">
        <f t="shared" si="80"/>
        <v>1</v>
      </c>
      <c r="I351" s="99">
        <f t="shared" si="72"/>
        <v>4</v>
      </c>
      <c r="J351" s="99">
        <f t="shared" si="73"/>
        <v>2014</v>
      </c>
      <c r="K351" s="2" t="str">
        <f t="shared" si="70"/>
        <v>Spring</v>
      </c>
      <c r="L351" s="2"/>
      <c r="M351" s="3">
        <f t="shared" si="74"/>
        <v>810</v>
      </c>
      <c r="N351" s="3">
        <f t="shared" si="77"/>
        <v>11.87</v>
      </c>
      <c r="O351" s="3">
        <f t="shared" si="81"/>
        <v>6</v>
      </c>
      <c r="P351" s="3" t="str">
        <f t="shared" si="81"/>
        <v>AD</v>
      </c>
      <c r="Q351" s="20" t="str">
        <f t="shared" si="75"/>
        <v/>
      </c>
      <c r="R351" s="20" t="str">
        <f t="shared" si="75"/>
        <v/>
      </c>
      <c r="S351" s="20" t="str">
        <f t="shared" si="75"/>
        <v/>
      </c>
      <c r="T351" s="20" t="str">
        <f t="shared" si="78"/>
        <v/>
      </c>
      <c r="U351" s="6" t="str">
        <f t="shared" si="76"/>
        <v/>
      </c>
      <c r="V351" s="6" t="str">
        <f t="shared" si="76"/>
        <v/>
      </c>
      <c r="W351" s="6" t="str">
        <f t="shared" si="76"/>
        <v/>
      </c>
      <c r="X351" s="6" t="str">
        <f t="shared" si="79"/>
        <v/>
      </c>
    </row>
    <row r="352" spans="1:24" ht="13.5" thickBot="1" x14ac:dyDescent="0.25">
      <c r="A352" s="96">
        <v>41539</v>
      </c>
      <c r="B352" s="97" t="s">
        <v>21</v>
      </c>
      <c r="C352" s="97" t="s">
        <v>22</v>
      </c>
      <c r="D352" s="97">
        <v>902</v>
      </c>
      <c r="E352" s="97">
        <v>3.05</v>
      </c>
      <c r="F352" s="97">
        <v>13</v>
      </c>
      <c r="G352" s="97" t="s">
        <v>3</v>
      </c>
      <c r="H352" s="86">
        <f t="shared" si="80"/>
        <v>1</v>
      </c>
      <c r="I352" s="99">
        <f t="shared" si="72"/>
        <v>9</v>
      </c>
      <c r="J352" s="99">
        <f t="shared" si="73"/>
        <v>2013</v>
      </c>
      <c r="K352" s="2" t="str">
        <f t="shared" si="70"/>
        <v>Fall</v>
      </c>
      <c r="L352" s="2"/>
      <c r="M352" s="3" t="str">
        <f t="shared" si="74"/>
        <v/>
      </c>
      <c r="N352" s="3" t="str">
        <f t="shared" si="77"/>
        <v/>
      </c>
      <c r="O352" s="3" t="str">
        <f t="shared" si="81"/>
        <v/>
      </c>
      <c r="P352" s="3" t="str">
        <f t="shared" si="81"/>
        <v/>
      </c>
      <c r="Q352" s="20" t="str">
        <f t="shared" si="75"/>
        <v/>
      </c>
      <c r="R352" s="20" t="str">
        <f t="shared" si="75"/>
        <v/>
      </c>
      <c r="S352" s="20" t="str">
        <f t="shared" si="75"/>
        <v/>
      </c>
      <c r="T352" s="20" t="str">
        <f t="shared" si="78"/>
        <v/>
      </c>
      <c r="U352" s="6">
        <f t="shared" si="76"/>
        <v>902</v>
      </c>
      <c r="V352" s="6">
        <f t="shared" si="76"/>
        <v>3.05</v>
      </c>
      <c r="W352" s="6">
        <f t="shared" si="76"/>
        <v>13</v>
      </c>
      <c r="X352" s="6" t="str">
        <f t="shared" si="79"/>
        <v>ns</v>
      </c>
    </row>
    <row r="353" spans="1:24" ht="13.5" thickBot="1" x14ac:dyDescent="0.25">
      <c r="A353" s="96">
        <v>41398</v>
      </c>
      <c r="B353" s="97" t="s">
        <v>21</v>
      </c>
      <c r="C353" s="97" t="s">
        <v>22</v>
      </c>
      <c r="D353" s="97">
        <v>730</v>
      </c>
      <c r="E353" s="97">
        <v>3.05</v>
      </c>
      <c r="F353" s="97">
        <v>8</v>
      </c>
      <c r="G353" s="97" t="s">
        <v>3</v>
      </c>
      <c r="H353" s="86">
        <f t="shared" si="80"/>
        <v>1</v>
      </c>
      <c r="I353" s="99">
        <f t="shared" si="72"/>
        <v>5</v>
      </c>
      <c r="J353" s="99">
        <f t="shared" si="73"/>
        <v>2013</v>
      </c>
      <c r="K353" s="2" t="str">
        <f t="shared" si="70"/>
        <v>Spring</v>
      </c>
      <c r="L353" s="2"/>
      <c r="M353" s="3">
        <f t="shared" si="74"/>
        <v>730</v>
      </c>
      <c r="N353" s="3">
        <f t="shared" si="77"/>
        <v>3.05</v>
      </c>
      <c r="O353" s="3">
        <f t="shared" si="81"/>
        <v>8</v>
      </c>
      <c r="P353" s="3" t="str">
        <f t="shared" si="81"/>
        <v>ns</v>
      </c>
      <c r="Q353" s="20" t="str">
        <f t="shared" si="75"/>
        <v/>
      </c>
      <c r="R353" s="20" t="str">
        <f t="shared" si="75"/>
        <v/>
      </c>
      <c r="S353" s="20" t="str">
        <f t="shared" si="75"/>
        <v/>
      </c>
      <c r="T353" s="20" t="str">
        <f t="shared" si="78"/>
        <v/>
      </c>
      <c r="U353" s="6" t="str">
        <f t="shared" si="76"/>
        <v/>
      </c>
      <c r="V353" s="6" t="str">
        <f t="shared" si="76"/>
        <v/>
      </c>
      <c r="W353" s="6" t="str">
        <f t="shared" si="76"/>
        <v/>
      </c>
      <c r="X353" s="6" t="str">
        <f t="shared" si="79"/>
        <v/>
      </c>
    </row>
    <row r="354" spans="1:24" ht="13.5" thickBot="1" x14ac:dyDescent="0.25">
      <c r="A354" s="96">
        <v>41182</v>
      </c>
      <c r="B354" s="97" t="s">
        <v>21</v>
      </c>
      <c r="C354" s="97" t="s">
        <v>22</v>
      </c>
      <c r="D354" s="97">
        <v>1447.5</v>
      </c>
      <c r="E354" s="97" t="s">
        <v>3</v>
      </c>
      <c r="F354" s="97">
        <v>12</v>
      </c>
      <c r="G354" s="97" t="s">
        <v>3</v>
      </c>
      <c r="H354" s="86">
        <f t="shared" si="80"/>
        <v>1</v>
      </c>
      <c r="I354" s="99">
        <f t="shared" si="72"/>
        <v>9</v>
      </c>
      <c r="J354" s="99">
        <f t="shared" si="73"/>
        <v>2012</v>
      </c>
      <c r="K354" s="2" t="str">
        <f t="shared" si="70"/>
        <v>Fall</v>
      </c>
      <c r="L354" s="2"/>
      <c r="M354" s="3" t="str">
        <f t="shared" si="74"/>
        <v/>
      </c>
      <c r="N354" s="3" t="str">
        <f t="shared" si="77"/>
        <v/>
      </c>
      <c r="O354" s="3" t="str">
        <f t="shared" si="81"/>
        <v/>
      </c>
      <c r="P354" s="3" t="str">
        <f t="shared" si="81"/>
        <v/>
      </c>
      <c r="Q354" s="20" t="str">
        <f t="shared" si="75"/>
        <v/>
      </c>
      <c r="R354" s="20" t="str">
        <f t="shared" si="75"/>
        <v/>
      </c>
      <c r="S354" s="20" t="str">
        <f t="shared" si="75"/>
        <v/>
      </c>
      <c r="T354" s="20" t="str">
        <f t="shared" si="78"/>
        <v/>
      </c>
      <c r="U354" s="6">
        <f t="shared" si="76"/>
        <v>1447.5</v>
      </c>
      <c r="V354" s="6" t="str">
        <f t="shared" si="76"/>
        <v>ns</v>
      </c>
      <c r="W354" s="6">
        <f t="shared" si="76"/>
        <v>12</v>
      </c>
      <c r="X354" s="6" t="str">
        <f t="shared" si="79"/>
        <v>ns</v>
      </c>
    </row>
    <row r="355" spans="1:24" ht="13.5" thickBot="1" x14ac:dyDescent="0.25">
      <c r="A355" s="96">
        <v>41182</v>
      </c>
      <c r="B355" s="97" t="s">
        <v>21</v>
      </c>
      <c r="C355" s="97" t="s">
        <v>22</v>
      </c>
      <c r="D355" s="97">
        <v>1448</v>
      </c>
      <c r="E355" s="97">
        <v>3.875</v>
      </c>
      <c r="F355" s="97">
        <v>12.04</v>
      </c>
      <c r="G355" s="97">
        <v>0</v>
      </c>
      <c r="H355" s="86">
        <f t="shared" si="80"/>
        <v>1</v>
      </c>
      <c r="I355" s="99">
        <f t="shared" si="72"/>
        <v>9</v>
      </c>
      <c r="J355" s="99">
        <f t="shared" si="73"/>
        <v>2012</v>
      </c>
      <c r="K355" s="2" t="str">
        <f t="shared" si="70"/>
        <v>Fall</v>
      </c>
      <c r="L355" s="2"/>
      <c r="M355" s="3" t="str">
        <f t="shared" si="74"/>
        <v/>
      </c>
      <c r="N355" s="3" t="str">
        <f t="shared" si="77"/>
        <v/>
      </c>
      <c r="O355" s="3" t="str">
        <f t="shared" si="81"/>
        <v/>
      </c>
      <c r="P355" s="3" t="str">
        <f t="shared" si="81"/>
        <v/>
      </c>
      <c r="Q355" s="20" t="str">
        <f t="shared" si="75"/>
        <v/>
      </c>
      <c r="R355" s="20" t="str">
        <f t="shared" si="75"/>
        <v/>
      </c>
      <c r="S355" s="20" t="str">
        <f t="shared" si="75"/>
        <v/>
      </c>
      <c r="T355" s="20" t="str">
        <f t="shared" si="78"/>
        <v/>
      </c>
      <c r="U355" s="6">
        <f t="shared" si="76"/>
        <v>1448</v>
      </c>
      <c r="V355" s="6">
        <f t="shared" si="76"/>
        <v>3.875</v>
      </c>
      <c r="W355" s="6">
        <f t="shared" si="76"/>
        <v>12.04</v>
      </c>
      <c r="X355" s="6">
        <f t="shared" si="79"/>
        <v>0</v>
      </c>
    </row>
    <row r="356" spans="1:24" ht="13.5" thickBot="1" x14ac:dyDescent="0.25">
      <c r="A356" s="96">
        <v>41120</v>
      </c>
      <c r="B356" s="97" t="s">
        <v>21</v>
      </c>
      <c r="C356" s="97" t="s">
        <v>22</v>
      </c>
      <c r="D356" s="97">
        <v>1078</v>
      </c>
      <c r="E356" s="97" t="s">
        <v>77</v>
      </c>
      <c r="F356" s="97">
        <v>24.5</v>
      </c>
      <c r="G356" s="97" t="s">
        <v>3</v>
      </c>
      <c r="H356" s="86">
        <f t="shared" si="80"/>
        <v>1</v>
      </c>
      <c r="I356" s="99">
        <f t="shared" si="72"/>
        <v>7</v>
      </c>
      <c r="J356" s="99">
        <f t="shared" si="73"/>
        <v>2012</v>
      </c>
      <c r="K356" s="2" t="str">
        <f t="shared" si="70"/>
        <v>Summer</v>
      </c>
      <c r="L356" s="2"/>
      <c r="M356" s="3" t="str">
        <f t="shared" si="74"/>
        <v/>
      </c>
      <c r="N356" s="3" t="str">
        <f t="shared" si="77"/>
        <v/>
      </c>
      <c r="O356" s="3" t="str">
        <f t="shared" si="81"/>
        <v/>
      </c>
      <c r="P356" s="3" t="str">
        <f t="shared" si="81"/>
        <v/>
      </c>
      <c r="Q356" s="20">
        <f t="shared" si="75"/>
        <v>1078</v>
      </c>
      <c r="R356" s="20" t="str">
        <f t="shared" si="75"/>
        <v>AD</v>
      </c>
      <c r="S356" s="20">
        <f t="shared" si="75"/>
        <v>24.5</v>
      </c>
      <c r="T356" s="20" t="str">
        <f t="shared" si="78"/>
        <v>ns</v>
      </c>
      <c r="U356" s="6" t="str">
        <f t="shared" si="76"/>
        <v/>
      </c>
      <c r="V356" s="6" t="str">
        <f t="shared" si="76"/>
        <v/>
      </c>
      <c r="W356" s="6" t="str">
        <f t="shared" si="76"/>
        <v/>
      </c>
      <c r="X356" s="6" t="str">
        <f t="shared" si="79"/>
        <v/>
      </c>
    </row>
    <row r="357" spans="1:24" ht="13.5" thickBot="1" x14ac:dyDescent="0.25">
      <c r="A357" s="96">
        <v>41034</v>
      </c>
      <c r="B357" s="97" t="s">
        <v>21</v>
      </c>
      <c r="C357" s="97" t="s">
        <v>22</v>
      </c>
      <c r="D357" s="97">
        <v>760</v>
      </c>
      <c r="E357" s="97">
        <v>11.78</v>
      </c>
      <c r="F357" s="97">
        <v>13.6</v>
      </c>
      <c r="G357" s="97" t="s">
        <v>77</v>
      </c>
      <c r="H357" s="86">
        <f t="shared" si="80"/>
        <v>1</v>
      </c>
      <c r="I357" s="99">
        <f t="shared" si="72"/>
        <v>5</v>
      </c>
      <c r="J357" s="99">
        <f t="shared" si="73"/>
        <v>2012</v>
      </c>
      <c r="K357" s="2" t="str">
        <f t="shared" si="70"/>
        <v>Spring</v>
      </c>
      <c r="L357" s="2"/>
      <c r="M357" s="3">
        <f t="shared" si="74"/>
        <v>760</v>
      </c>
      <c r="N357" s="3">
        <f t="shared" si="77"/>
        <v>11.78</v>
      </c>
      <c r="O357" s="3">
        <f t="shared" si="81"/>
        <v>13.6</v>
      </c>
      <c r="P357" s="3" t="str">
        <f t="shared" si="81"/>
        <v>AD</v>
      </c>
      <c r="Q357" s="20" t="str">
        <f t="shared" si="75"/>
        <v/>
      </c>
      <c r="R357" s="20" t="str">
        <f t="shared" si="75"/>
        <v/>
      </c>
      <c r="S357" s="20" t="str">
        <f t="shared" si="75"/>
        <v/>
      </c>
      <c r="T357" s="20" t="str">
        <f t="shared" si="78"/>
        <v/>
      </c>
      <c r="U357" s="6" t="str">
        <f t="shared" si="76"/>
        <v/>
      </c>
      <c r="V357" s="6" t="str">
        <f t="shared" si="76"/>
        <v/>
      </c>
      <c r="W357" s="6" t="str">
        <f t="shared" si="76"/>
        <v/>
      </c>
      <c r="X357" s="6" t="str">
        <f t="shared" si="79"/>
        <v/>
      </c>
    </row>
    <row r="358" spans="1:24" ht="13.5" thickBot="1" x14ac:dyDescent="0.25">
      <c r="A358" s="96">
        <v>40811</v>
      </c>
      <c r="B358" s="97" t="s">
        <v>21</v>
      </c>
      <c r="C358" s="97" t="s">
        <v>22</v>
      </c>
      <c r="D358" s="97">
        <v>1334</v>
      </c>
      <c r="E358" s="97">
        <v>7.28</v>
      </c>
      <c r="F358" s="97">
        <v>13.2</v>
      </c>
      <c r="G358" s="97" t="s">
        <v>3</v>
      </c>
      <c r="H358" s="86">
        <f t="shared" si="80"/>
        <v>1</v>
      </c>
      <c r="I358" s="99">
        <f t="shared" si="72"/>
        <v>9</v>
      </c>
      <c r="J358" s="99">
        <f t="shared" si="73"/>
        <v>2011</v>
      </c>
      <c r="K358" s="2" t="str">
        <f t="shared" si="70"/>
        <v>Fall</v>
      </c>
      <c r="L358" s="2"/>
      <c r="M358" s="3" t="str">
        <f t="shared" si="74"/>
        <v/>
      </c>
      <c r="N358" s="3" t="str">
        <f t="shared" si="77"/>
        <v/>
      </c>
      <c r="O358" s="3" t="str">
        <f t="shared" si="81"/>
        <v/>
      </c>
      <c r="P358" s="3" t="str">
        <f t="shared" si="81"/>
        <v/>
      </c>
      <c r="Q358" s="20" t="str">
        <f t="shared" si="75"/>
        <v/>
      </c>
      <c r="R358" s="20" t="str">
        <f t="shared" si="75"/>
        <v/>
      </c>
      <c r="S358" s="20" t="str">
        <f t="shared" si="75"/>
        <v/>
      </c>
      <c r="T358" s="20" t="str">
        <f t="shared" si="78"/>
        <v/>
      </c>
      <c r="U358" s="6">
        <f t="shared" si="76"/>
        <v>1334</v>
      </c>
      <c r="V358" s="6">
        <f t="shared" si="76"/>
        <v>7.28</v>
      </c>
      <c r="W358" s="6">
        <f t="shared" si="76"/>
        <v>13.2</v>
      </c>
      <c r="X358" s="6" t="str">
        <f t="shared" si="79"/>
        <v>ns</v>
      </c>
    </row>
    <row r="359" spans="1:24" ht="13.5" thickBot="1" x14ac:dyDescent="0.25">
      <c r="A359" s="96">
        <v>40758</v>
      </c>
      <c r="B359" s="97" t="s">
        <v>21</v>
      </c>
      <c r="C359" s="97" t="s">
        <v>22</v>
      </c>
      <c r="D359" s="97">
        <v>874</v>
      </c>
      <c r="E359" s="97" t="s">
        <v>3</v>
      </c>
      <c r="F359" s="97" t="s">
        <v>3</v>
      </c>
      <c r="G359" s="97" t="s">
        <v>3</v>
      </c>
      <c r="H359" s="86">
        <f t="shared" si="80"/>
        <v>1</v>
      </c>
      <c r="I359" s="99">
        <f t="shared" si="72"/>
        <v>8</v>
      </c>
      <c r="J359" s="99">
        <f t="shared" si="73"/>
        <v>2011</v>
      </c>
      <c r="K359" s="2" t="str">
        <f t="shared" si="70"/>
        <v>Summer</v>
      </c>
      <c r="L359" s="2"/>
      <c r="M359" s="3" t="str">
        <f t="shared" si="74"/>
        <v/>
      </c>
      <c r="N359" s="3" t="str">
        <f t="shared" si="77"/>
        <v/>
      </c>
      <c r="O359" s="3" t="str">
        <f t="shared" si="81"/>
        <v/>
      </c>
      <c r="P359" s="3" t="str">
        <f t="shared" si="81"/>
        <v/>
      </c>
      <c r="Q359" s="20">
        <f t="shared" si="75"/>
        <v>874</v>
      </c>
      <c r="R359" s="20" t="str">
        <f t="shared" si="75"/>
        <v>ns</v>
      </c>
      <c r="S359" s="20" t="str">
        <f t="shared" si="75"/>
        <v>ns</v>
      </c>
      <c r="T359" s="20" t="str">
        <f t="shared" si="78"/>
        <v>ns</v>
      </c>
      <c r="U359" s="6" t="str">
        <f t="shared" si="76"/>
        <v/>
      </c>
      <c r="V359" s="6" t="str">
        <f t="shared" si="76"/>
        <v/>
      </c>
      <c r="W359" s="6" t="str">
        <f t="shared" si="76"/>
        <v/>
      </c>
      <c r="X359" s="6" t="str">
        <f t="shared" si="79"/>
        <v/>
      </c>
    </row>
    <row r="360" spans="1:24" ht="13.5" thickBot="1" x14ac:dyDescent="0.25">
      <c r="A360" s="96">
        <v>40758</v>
      </c>
      <c r="B360" s="97" t="s">
        <v>21</v>
      </c>
      <c r="C360" s="97" t="s">
        <v>22</v>
      </c>
      <c r="D360" s="97" t="s">
        <v>3</v>
      </c>
      <c r="E360" s="97">
        <v>14.56</v>
      </c>
      <c r="F360" s="97">
        <v>26.3</v>
      </c>
      <c r="G360" s="97" t="s">
        <v>3</v>
      </c>
      <c r="H360" s="86">
        <f t="shared" si="80"/>
        <v>1</v>
      </c>
      <c r="I360" s="99">
        <f t="shared" si="72"/>
        <v>8</v>
      </c>
      <c r="J360" s="99">
        <f t="shared" si="73"/>
        <v>2011</v>
      </c>
      <c r="K360" s="2" t="str">
        <f t="shared" si="70"/>
        <v>Summer</v>
      </c>
      <c r="L360" s="2"/>
      <c r="M360" s="3" t="str">
        <f t="shared" si="74"/>
        <v/>
      </c>
      <c r="N360" s="3" t="str">
        <f t="shared" si="77"/>
        <v/>
      </c>
      <c r="O360" s="3" t="str">
        <f t="shared" si="81"/>
        <v/>
      </c>
      <c r="P360" s="3" t="str">
        <f t="shared" si="81"/>
        <v/>
      </c>
      <c r="Q360" s="20" t="str">
        <f t="shared" si="75"/>
        <v>ns</v>
      </c>
      <c r="R360" s="20">
        <f t="shared" si="75"/>
        <v>14.56</v>
      </c>
      <c r="S360" s="20">
        <f t="shared" si="75"/>
        <v>26.3</v>
      </c>
      <c r="T360" s="20" t="str">
        <f t="shared" si="78"/>
        <v>ns</v>
      </c>
      <c r="U360" s="6" t="str">
        <f t="shared" si="76"/>
        <v/>
      </c>
      <c r="V360" s="6" t="str">
        <f t="shared" si="76"/>
        <v/>
      </c>
      <c r="W360" s="6" t="str">
        <f t="shared" si="76"/>
        <v/>
      </c>
      <c r="X360" s="6" t="str">
        <f t="shared" si="79"/>
        <v/>
      </c>
    </row>
    <row r="361" spans="1:24" ht="13.5" thickBot="1" x14ac:dyDescent="0.25">
      <c r="A361" s="96">
        <v>40392</v>
      </c>
      <c r="B361" s="97" t="s">
        <v>21</v>
      </c>
      <c r="C361" s="97" t="s">
        <v>22</v>
      </c>
      <c r="D361" s="97">
        <v>858</v>
      </c>
      <c r="E361" s="97">
        <v>9.2080000000000002</v>
      </c>
      <c r="F361" s="97">
        <v>21.9</v>
      </c>
      <c r="G361" s="97" t="s">
        <v>3</v>
      </c>
      <c r="H361" s="86">
        <f t="shared" si="80"/>
        <v>1</v>
      </c>
      <c r="I361" s="99">
        <f t="shared" si="72"/>
        <v>8</v>
      </c>
      <c r="J361" s="99">
        <f t="shared" si="73"/>
        <v>2010</v>
      </c>
      <c r="K361" s="2" t="str">
        <f t="shared" si="70"/>
        <v>Summer</v>
      </c>
      <c r="L361" s="2"/>
      <c r="M361" s="3" t="str">
        <f t="shared" si="74"/>
        <v/>
      </c>
      <c r="N361" s="3" t="str">
        <f t="shared" si="77"/>
        <v/>
      </c>
      <c r="O361" s="3" t="str">
        <f t="shared" si="81"/>
        <v/>
      </c>
      <c r="P361" s="3" t="str">
        <f t="shared" si="81"/>
        <v/>
      </c>
      <c r="Q361" s="20">
        <f t="shared" si="75"/>
        <v>858</v>
      </c>
      <c r="R361" s="20">
        <f t="shared" si="75"/>
        <v>9.2080000000000002</v>
      </c>
      <c r="S361" s="20">
        <f t="shared" si="75"/>
        <v>21.9</v>
      </c>
      <c r="T361" s="20" t="str">
        <f t="shared" si="78"/>
        <v>ns</v>
      </c>
      <c r="U361" s="6" t="str">
        <f t="shared" si="76"/>
        <v/>
      </c>
      <c r="V361" s="6" t="str">
        <f t="shared" si="76"/>
        <v/>
      </c>
      <c r="W361" s="6" t="str">
        <f t="shared" si="76"/>
        <v/>
      </c>
      <c r="X361" s="6" t="str">
        <f t="shared" si="79"/>
        <v/>
      </c>
    </row>
    <row r="362" spans="1:24" ht="13.5" thickBot="1" x14ac:dyDescent="0.25">
      <c r="A362" s="96">
        <v>40304</v>
      </c>
      <c r="B362" s="97" t="s">
        <v>21</v>
      </c>
      <c r="C362" s="97" t="s">
        <v>22</v>
      </c>
      <c r="D362" s="97">
        <v>910</v>
      </c>
      <c r="E362" s="97">
        <v>18.09</v>
      </c>
      <c r="F362" s="97">
        <v>14.6</v>
      </c>
      <c r="G362" s="97" t="s">
        <v>77</v>
      </c>
      <c r="H362" s="86">
        <f t="shared" si="80"/>
        <v>1</v>
      </c>
      <c r="I362" s="99">
        <f t="shared" si="72"/>
        <v>5</v>
      </c>
      <c r="J362" s="99">
        <f t="shared" si="73"/>
        <v>2010</v>
      </c>
      <c r="K362" s="2" t="str">
        <f t="shared" si="70"/>
        <v>Spring</v>
      </c>
      <c r="L362" s="2"/>
      <c r="M362" s="3">
        <f t="shared" si="74"/>
        <v>910</v>
      </c>
      <c r="N362" s="3">
        <f t="shared" si="77"/>
        <v>18.09</v>
      </c>
      <c r="O362" s="3">
        <f t="shared" si="81"/>
        <v>14.6</v>
      </c>
      <c r="P362" s="3" t="str">
        <f t="shared" si="81"/>
        <v>AD</v>
      </c>
      <c r="Q362" s="20" t="str">
        <f t="shared" si="75"/>
        <v/>
      </c>
      <c r="R362" s="20" t="str">
        <f t="shared" si="75"/>
        <v/>
      </c>
      <c r="S362" s="20" t="str">
        <f t="shared" si="75"/>
        <v/>
      </c>
      <c r="T362" s="20" t="str">
        <f t="shared" si="78"/>
        <v/>
      </c>
      <c r="U362" s="6" t="str">
        <f t="shared" si="76"/>
        <v/>
      </c>
      <c r="V362" s="6" t="str">
        <f t="shared" si="76"/>
        <v/>
      </c>
      <c r="W362" s="6" t="str">
        <f t="shared" si="76"/>
        <v/>
      </c>
      <c r="X362" s="6" t="str">
        <f t="shared" si="79"/>
        <v/>
      </c>
    </row>
    <row r="363" spans="1:24" ht="13.5" thickBot="1" x14ac:dyDescent="0.25">
      <c r="A363" s="96">
        <v>40038</v>
      </c>
      <c r="B363" s="97" t="s">
        <v>21</v>
      </c>
      <c r="C363" s="97" t="s">
        <v>22</v>
      </c>
      <c r="D363" s="97">
        <v>586</v>
      </c>
      <c r="E363" s="97">
        <v>7.8</v>
      </c>
      <c r="F363" s="97">
        <v>21.8</v>
      </c>
      <c r="G363" s="97" t="s">
        <v>77</v>
      </c>
      <c r="H363" s="86">
        <f t="shared" si="80"/>
        <v>1</v>
      </c>
      <c r="I363" s="99">
        <f t="shared" si="72"/>
        <v>8</v>
      </c>
      <c r="J363" s="99">
        <f t="shared" si="73"/>
        <v>2009</v>
      </c>
      <c r="K363" s="2" t="str">
        <f t="shared" si="70"/>
        <v>Summer</v>
      </c>
      <c r="L363" s="2"/>
      <c r="M363" s="3" t="str">
        <f t="shared" si="74"/>
        <v/>
      </c>
      <c r="N363" s="3" t="str">
        <f t="shared" si="77"/>
        <v/>
      </c>
      <c r="O363" s="3" t="str">
        <f t="shared" si="81"/>
        <v/>
      </c>
      <c r="P363" s="3" t="str">
        <f t="shared" si="81"/>
        <v/>
      </c>
      <c r="Q363" s="20">
        <f t="shared" si="75"/>
        <v>586</v>
      </c>
      <c r="R363" s="20">
        <f t="shared" si="75"/>
        <v>7.8</v>
      </c>
      <c r="S363" s="20">
        <f t="shared" si="75"/>
        <v>21.8</v>
      </c>
      <c r="T363" s="20" t="str">
        <f t="shared" si="78"/>
        <v>AD</v>
      </c>
      <c r="U363" s="6" t="str">
        <f t="shared" si="76"/>
        <v/>
      </c>
      <c r="V363" s="6" t="str">
        <f t="shared" si="76"/>
        <v/>
      </c>
      <c r="W363" s="6" t="str">
        <f t="shared" si="76"/>
        <v/>
      </c>
      <c r="X363" s="6" t="str">
        <f t="shared" si="79"/>
        <v/>
      </c>
    </row>
    <row r="364" spans="1:24" ht="13.5" thickBot="1" x14ac:dyDescent="0.25">
      <c r="A364" s="96">
        <v>39947</v>
      </c>
      <c r="B364" s="97" t="s">
        <v>21</v>
      </c>
      <c r="C364" s="97" t="s">
        <v>22</v>
      </c>
      <c r="D364" s="97">
        <v>632</v>
      </c>
      <c r="E364" s="97">
        <v>6.7</v>
      </c>
      <c r="F364" s="97">
        <v>14.5</v>
      </c>
      <c r="G364" s="97" t="s">
        <v>3</v>
      </c>
      <c r="H364" s="86">
        <f t="shared" si="80"/>
        <v>1</v>
      </c>
      <c r="I364" s="99">
        <f t="shared" si="72"/>
        <v>5</v>
      </c>
      <c r="J364" s="99">
        <f t="shared" si="73"/>
        <v>2009</v>
      </c>
      <c r="K364" s="2" t="str">
        <f t="shared" si="70"/>
        <v>Spring</v>
      </c>
      <c r="L364" s="2"/>
      <c r="M364" s="3">
        <f t="shared" si="74"/>
        <v>632</v>
      </c>
      <c r="N364" s="3">
        <f t="shared" si="77"/>
        <v>6.7</v>
      </c>
      <c r="O364" s="3">
        <f t="shared" si="81"/>
        <v>14.5</v>
      </c>
      <c r="P364" s="3" t="str">
        <f t="shared" si="81"/>
        <v>ns</v>
      </c>
      <c r="Q364" s="20" t="str">
        <f t="shared" si="75"/>
        <v/>
      </c>
      <c r="R364" s="20" t="str">
        <f t="shared" si="75"/>
        <v/>
      </c>
      <c r="S364" s="20" t="str">
        <f t="shared" si="75"/>
        <v/>
      </c>
      <c r="T364" s="20" t="str">
        <f t="shared" si="78"/>
        <v/>
      </c>
      <c r="U364" s="6" t="str">
        <f t="shared" si="76"/>
        <v/>
      </c>
      <c r="V364" s="6" t="str">
        <f t="shared" si="76"/>
        <v/>
      </c>
      <c r="W364" s="6" t="str">
        <f t="shared" si="76"/>
        <v/>
      </c>
      <c r="X364" s="6" t="str">
        <f t="shared" si="79"/>
        <v/>
      </c>
    </row>
    <row r="365" spans="1:24" ht="13.5" thickBot="1" x14ac:dyDescent="0.25">
      <c r="A365" s="96">
        <v>39726</v>
      </c>
      <c r="B365" s="97" t="s">
        <v>21</v>
      </c>
      <c r="C365" s="97" t="s">
        <v>22</v>
      </c>
      <c r="D365" s="97" t="s">
        <v>24</v>
      </c>
      <c r="E365" s="97">
        <v>7.92</v>
      </c>
      <c r="F365" s="97">
        <v>10.38</v>
      </c>
      <c r="G365" s="97">
        <v>0</v>
      </c>
      <c r="H365" s="86">
        <f t="shared" si="80"/>
        <v>1</v>
      </c>
      <c r="I365" s="99">
        <f t="shared" si="72"/>
        <v>10</v>
      </c>
      <c r="J365" s="99">
        <f t="shared" si="73"/>
        <v>2008</v>
      </c>
      <c r="K365" s="2" t="str">
        <f t="shared" si="70"/>
        <v>Fall</v>
      </c>
      <c r="L365" s="2"/>
      <c r="M365" s="3" t="str">
        <f t="shared" si="74"/>
        <v/>
      </c>
      <c r="N365" s="3" t="str">
        <f t="shared" si="77"/>
        <v/>
      </c>
      <c r="O365" s="3" t="str">
        <f t="shared" si="81"/>
        <v/>
      </c>
      <c r="P365" s="3" t="str">
        <f t="shared" si="81"/>
        <v/>
      </c>
      <c r="Q365" s="20" t="str">
        <f t="shared" si="75"/>
        <v/>
      </c>
      <c r="R365" s="20" t="str">
        <f t="shared" si="75"/>
        <v/>
      </c>
      <c r="S365" s="20" t="str">
        <f t="shared" si="75"/>
        <v/>
      </c>
      <c r="T365" s="20" t="str">
        <f t="shared" si="78"/>
        <v/>
      </c>
      <c r="U365" s="6" t="str">
        <f t="shared" si="76"/>
        <v>NS</v>
      </c>
      <c r="V365" s="6">
        <f t="shared" si="76"/>
        <v>7.92</v>
      </c>
      <c r="W365" s="6">
        <f t="shared" si="76"/>
        <v>10.38</v>
      </c>
      <c r="X365" s="6">
        <f t="shared" si="79"/>
        <v>0</v>
      </c>
    </row>
    <row r="366" spans="1:24" ht="13.5" thickBot="1" x14ac:dyDescent="0.25">
      <c r="A366" s="96">
        <v>39643</v>
      </c>
      <c r="B366" s="97" t="s">
        <v>21</v>
      </c>
      <c r="C366" s="97" t="s">
        <v>22</v>
      </c>
      <c r="D366" s="97">
        <v>705</v>
      </c>
      <c r="E366" s="97" t="s">
        <v>77</v>
      </c>
      <c r="F366" s="97" t="s">
        <v>80</v>
      </c>
      <c r="G366" s="97" t="s">
        <v>3</v>
      </c>
      <c r="H366" s="86">
        <f t="shared" si="80"/>
        <v>1</v>
      </c>
      <c r="I366" s="99">
        <f t="shared" si="72"/>
        <v>7</v>
      </c>
      <c r="J366" s="99">
        <f t="shared" si="73"/>
        <v>2008</v>
      </c>
      <c r="K366" s="2" t="str">
        <f t="shared" si="70"/>
        <v>Summer</v>
      </c>
      <c r="L366" s="2"/>
      <c r="M366" s="3" t="str">
        <f t="shared" si="74"/>
        <v/>
      </c>
      <c r="N366" s="3" t="str">
        <f t="shared" si="77"/>
        <v/>
      </c>
      <c r="O366" s="3" t="str">
        <f t="shared" si="81"/>
        <v/>
      </c>
      <c r="P366" s="3" t="str">
        <f t="shared" si="81"/>
        <v/>
      </c>
      <c r="Q366" s="20">
        <f t="shared" si="75"/>
        <v>705</v>
      </c>
      <c r="R366" s="20" t="str">
        <f t="shared" si="75"/>
        <v>AD</v>
      </c>
      <c r="S366" s="20" t="str">
        <f t="shared" si="75"/>
        <v>ad</v>
      </c>
      <c r="T366" s="20" t="str">
        <f t="shared" si="78"/>
        <v>ns</v>
      </c>
      <c r="U366" s="6" t="str">
        <f t="shared" si="76"/>
        <v/>
      </c>
      <c r="V366" s="6" t="str">
        <f t="shared" si="76"/>
        <v/>
      </c>
      <c r="W366" s="6" t="str">
        <f t="shared" si="76"/>
        <v/>
      </c>
      <c r="X366" s="6" t="str">
        <f t="shared" si="79"/>
        <v/>
      </c>
    </row>
    <row r="367" spans="1:24" ht="13.5" thickBot="1" x14ac:dyDescent="0.25">
      <c r="A367" s="96">
        <v>39353</v>
      </c>
      <c r="B367" s="97" t="s">
        <v>21</v>
      </c>
      <c r="C367" s="97" t="s">
        <v>22</v>
      </c>
      <c r="D367" s="97">
        <v>1433</v>
      </c>
      <c r="E367" s="97">
        <v>5.89</v>
      </c>
      <c r="F367" s="97">
        <v>16.399999999999999</v>
      </c>
      <c r="G367" s="97" t="s">
        <v>3</v>
      </c>
      <c r="H367" s="86">
        <f t="shared" si="80"/>
        <v>1</v>
      </c>
      <c r="I367" s="99">
        <f t="shared" si="72"/>
        <v>9</v>
      </c>
      <c r="J367" s="99">
        <f t="shared" si="73"/>
        <v>2007</v>
      </c>
      <c r="K367" s="2" t="str">
        <f t="shared" si="70"/>
        <v>Fall</v>
      </c>
      <c r="L367" s="2"/>
      <c r="M367" s="3" t="str">
        <f t="shared" si="74"/>
        <v/>
      </c>
      <c r="N367" s="3" t="str">
        <f t="shared" si="77"/>
        <v/>
      </c>
      <c r="O367" s="3" t="str">
        <f t="shared" si="81"/>
        <v/>
      </c>
      <c r="P367" s="3" t="str">
        <f t="shared" si="81"/>
        <v/>
      </c>
      <c r="Q367" s="20" t="str">
        <f t="shared" si="75"/>
        <v/>
      </c>
      <c r="R367" s="20" t="str">
        <f t="shared" si="75"/>
        <v/>
      </c>
      <c r="S367" s="20" t="str">
        <f t="shared" si="75"/>
        <v/>
      </c>
      <c r="T367" s="20" t="str">
        <f t="shared" si="78"/>
        <v/>
      </c>
      <c r="U367" s="6">
        <f t="shared" si="76"/>
        <v>1433</v>
      </c>
      <c r="V367" s="6">
        <f t="shared" si="76"/>
        <v>5.89</v>
      </c>
      <c r="W367" s="6">
        <f t="shared" si="76"/>
        <v>16.399999999999999</v>
      </c>
      <c r="X367" s="6" t="str">
        <f t="shared" si="79"/>
        <v>ns</v>
      </c>
    </row>
    <row r="368" spans="1:24" ht="13.5" thickBot="1" x14ac:dyDescent="0.25">
      <c r="A368" s="96">
        <v>39219</v>
      </c>
      <c r="B368" s="97" t="s">
        <v>21</v>
      </c>
      <c r="C368" s="97" t="s">
        <v>22</v>
      </c>
      <c r="D368" s="97">
        <v>890</v>
      </c>
      <c r="E368" s="97">
        <v>8</v>
      </c>
      <c r="F368" s="97">
        <v>21.14</v>
      </c>
      <c r="G368" s="97">
        <v>0</v>
      </c>
      <c r="H368" s="86">
        <f t="shared" si="80"/>
        <v>1</v>
      </c>
      <c r="I368" s="99">
        <f t="shared" si="72"/>
        <v>5</v>
      </c>
      <c r="J368" s="99">
        <f t="shared" si="73"/>
        <v>2007</v>
      </c>
      <c r="K368" s="2" t="str">
        <f t="shared" si="70"/>
        <v>Spring</v>
      </c>
      <c r="L368" s="2"/>
      <c r="M368" s="3">
        <f t="shared" si="74"/>
        <v>890</v>
      </c>
      <c r="N368" s="3">
        <f t="shared" si="77"/>
        <v>8</v>
      </c>
      <c r="O368" s="3">
        <f t="shared" si="81"/>
        <v>21.14</v>
      </c>
      <c r="P368" s="3">
        <f t="shared" si="81"/>
        <v>0</v>
      </c>
      <c r="Q368" s="20" t="str">
        <f t="shared" si="75"/>
        <v/>
      </c>
      <c r="R368" s="20" t="str">
        <f t="shared" si="75"/>
        <v/>
      </c>
      <c r="S368" s="20" t="str">
        <f t="shared" si="75"/>
        <v/>
      </c>
      <c r="T368" s="20" t="str">
        <f t="shared" si="78"/>
        <v/>
      </c>
      <c r="U368" s="6" t="str">
        <f t="shared" si="76"/>
        <v/>
      </c>
      <c r="V368" s="6" t="str">
        <f t="shared" si="76"/>
        <v/>
      </c>
      <c r="W368" s="6" t="str">
        <f t="shared" si="76"/>
        <v/>
      </c>
      <c r="X368" s="6" t="str">
        <f t="shared" si="79"/>
        <v/>
      </c>
    </row>
    <row r="369" spans="1:24" ht="13.5" thickBot="1" x14ac:dyDescent="0.25">
      <c r="A369" s="96">
        <v>39004</v>
      </c>
      <c r="B369" s="97" t="s">
        <v>21</v>
      </c>
      <c r="C369" s="97" t="s">
        <v>22</v>
      </c>
      <c r="D369" s="97">
        <v>591</v>
      </c>
      <c r="E369" s="97">
        <v>10.8</v>
      </c>
      <c r="F369" s="97">
        <v>9.6999999999999993</v>
      </c>
      <c r="G369" s="97">
        <v>0</v>
      </c>
      <c r="H369" s="86">
        <f t="shared" si="80"/>
        <v>1</v>
      </c>
      <c r="I369" s="99">
        <f t="shared" si="72"/>
        <v>10</v>
      </c>
      <c r="J369" s="99">
        <f t="shared" si="73"/>
        <v>2006</v>
      </c>
      <c r="K369" s="2" t="str">
        <f t="shared" si="70"/>
        <v>Fall</v>
      </c>
      <c r="L369" s="2"/>
      <c r="M369" s="3" t="str">
        <f t="shared" si="74"/>
        <v/>
      </c>
      <c r="N369" s="3" t="str">
        <f t="shared" si="77"/>
        <v/>
      </c>
      <c r="O369" s="3" t="str">
        <f t="shared" si="81"/>
        <v/>
      </c>
      <c r="P369" s="3" t="str">
        <f t="shared" si="81"/>
        <v/>
      </c>
      <c r="Q369" s="20" t="str">
        <f t="shared" si="75"/>
        <v/>
      </c>
      <c r="R369" s="20" t="str">
        <f t="shared" si="75"/>
        <v/>
      </c>
      <c r="S369" s="20" t="str">
        <f t="shared" si="75"/>
        <v/>
      </c>
      <c r="T369" s="20" t="str">
        <f t="shared" si="78"/>
        <v/>
      </c>
      <c r="U369" s="6">
        <f t="shared" si="76"/>
        <v>591</v>
      </c>
      <c r="V369" s="6">
        <f t="shared" si="76"/>
        <v>10.8</v>
      </c>
      <c r="W369" s="6">
        <f t="shared" si="76"/>
        <v>9.6999999999999993</v>
      </c>
      <c r="X369" s="6">
        <f t="shared" si="79"/>
        <v>0</v>
      </c>
    </row>
    <row r="370" spans="1:24" ht="13.5" thickBot="1" x14ac:dyDescent="0.25">
      <c r="A370" s="96">
        <v>38922</v>
      </c>
      <c r="B370" s="97" t="s">
        <v>21</v>
      </c>
      <c r="C370" s="97" t="s">
        <v>22</v>
      </c>
      <c r="D370" s="97">
        <v>560</v>
      </c>
      <c r="E370" s="97">
        <v>2.76</v>
      </c>
      <c r="F370" s="97">
        <v>21.1</v>
      </c>
      <c r="G370" s="97">
        <v>0</v>
      </c>
      <c r="H370" s="86">
        <f t="shared" si="80"/>
        <v>1</v>
      </c>
      <c r="I370" s="99">
        <f t="shared" si="72"/>
        <v>7</v>
      </c>
      <c r="J370" s="99">
        <f t="shared" si="73"/>
        <v>2006</v>
      </c>
      <c r="K370" s="2" t="str">
        <f t="shared" si="70"/>
        <v>Summer</v>
      </c>
      <c r="L370" s="2"/>
      <c r="M370" s="3" t="str">
        <f t="shared" si="74"/>
        <v/>
      </c>
      <c r="N370" s="3" t="str">
        <f t="shared" si="77"/>
        <v/>
      </c>
      <c r="O370" s="3" t="str">
        <f t="shared" si="81"/>
        <v/>
      </c>
      <c r="P370" s="3" t="str">
        <f t="shared" si="81"/>
        <v/>
      </c>
      <c r="Q370" s="20">
        <f t="shared" si="75"/>
        <v>560</v>
      </c>
      <c r="R370" s="20">
        <f t="shared" si="75"/>
        <v>2.76</v>
      </c>
      <c r="S370" s="20">
        <f t="shared" si="75"/>
        <v>21.1</v>
      </c>
      <c r="T370" s="20">
        <f t="shared" si="78"/>
        <v>0</v>
      </c>
      <c r="U370" s="6" t="str">
        <f t="shared" si="76"/>
        <v/>
      </c>
      <c r="V370" s="6" t="str">
        <f t="shared" si="76"/>
        <v/>
      </c>
      <c r="W370" s="6" t="str">
        <f t="shared" si="76"/>
        <v/>
      </c>
      <c r="X370" s="6" t="str">
        <f t="shared" si="79"/>
        <v/>
      </c>
    </row>
    <row r="371" spans="1:24" ht="13.5" thickBot="1" x14ac:dyDescent="0.25">
      <c r="A371" s="96">
        <v>38850</v>
      </c>
      <c r="B371" s="97" t="s">
        <v>21</v>
      </c>
      <c r="C371" s="97" t="s">
        <v>22</v>
      </c>
      <c r="D371" s="97">
        <v>941.8</v>
      </c>
      <c r="E371" s="97">
        <v>10.02</v>
      </c>
      <c r="F371" s="97">
        <v>11.5</v>
      </c>
      <c r="G371" s="97">
        <v>11.4</v>
      </c>
      <c r="H371" s="86">
        <f t="shared" si="80"/>
        <v>1</v>
      </c>
      <c r="I371" s="99">
        <f t="shared" si="72"/>
        <v>5</v>
      </c>
      <c r="J371" s="99">
        <f t="shared" si="73"/>
        <v>2006</v>
      </c>
      <c r="K371" s="2" t="str">
        <f t="shared" si="70"/>
        <v>Spring</v>
      </c>
      <c r="L371" s="2"/>
      <c r="M371" s="3">
        <f t="shared" si="74"/>
        <v>941.8</v>
      </c>
      <c r="N371" s="3">
        <f t="shared" si="77"/>
        <v>10.02</v>
      </c>
      <c r="O371" s="3">
        <f t="shared" si="81"/>
        <v>11.5</v>
      </c>
      <c r="P371" s="3">
        <f t="shared" si="81"/>
        <v>11.4</v>
      </c>
      <c r="Q371" s="20" t="str">
        <f t="shared" si="75"/>
        <v/>
      </c>
      <c r="R371" s="20" t="str">
        <f t="shared" si="75"/>
        <v/>
      </c>
      <c r="S371" s="20" t="str">
        <f t="shared" si="75"/>
        <v/>
      </c>
      <c r="T371" s="20" t="str">
        <f t="shared" si="78"/>
        <v/>
      </c>
      <c r="U371" s="6" t="str">
        <f t="shared" si="76"/>
        <v/>
      </c>
      <c r="V371" s="6" t="str">
        <f t="shared" si="76"/>
        <v/>
      </c>
      <c r="W371" s="6" t="str">
        <f t="shared" si="76"/>
        <v/>
      </c>
      <c r="X371" s="6" t="str">
        <f t="shared" si="79"/>
        <v/>
      </c>
    </row>
    <row r="372" spans="1:24" ht="13.5" thickBot="1" x14ac:dyDescent="0.25">
      <c r="A372" s="96">
        <v>38633</v>
      </c>
      <c r="B372" s="97" t="s">
        <v>21</v>
      </c>
      <c r="C372" s="97" t="s">
        <v>22</v>
      </c>
      <c r="D372" s="97">
        <v>783</v>
      </c>
      <c r="E372" s="97">
        <v>4.18</v>
      </c>
      <c r="F372" s="97">
        <v>10.1</v>
      </c>
      <c r="G372" s="97">
        <v>0</v>
      </c>
      <c r="H372" s="86">
        <f t="shared" si="80"/>
        <v>1</v>
      </c>
      <c r="I372" s="99">
        <f t="shared" si="72"/>
        <v>10</v>
      </c>
      <c r="J372" s="99">
        <f t="shared" si="73"/>
        <v>2005</v>
      </c>
      <c r="K372" s="2" t="str">
        <f t="shared" si="70"/>
        <v>Fall</v>
      </c>
      <c r="L372" s="2"/>
      <c r="M372" s="3" t="str">
        <f t="shared" si="74"/>
        <v/>
      </c>
      <c r="N372" s="3" t="str">
        <f t="shared" si="77"/>
        <v/>
      </c>
      <c r="O372" s="3" t="str">
        <f t="shared" si="81"/>
        <v/>
      </c>
      <c r="P372" s="3" t="str">
        <f t="shared" si="81"/>
        <v/>
      </c>
      <c r="Q372" s="20" t="str">
        <f t="shared" si="75"/>
        <v/>
      </c>
      <c r="R372" s="20" t="str">
        <f t="shared" si="75"/>
        <v/>
      </c>
      <c r="S372" s="20" t="str">
        <f t="shared" si="75"/>
        <v/>
      </c>
      <c r="T372" s="20" t="str">
        <f t="shared" si="78"/>
        <v/>
      </c>
      <c r="U372" s="6">
        <f t="shared" si="76"/>
        <v>783</v>
      </c>
      <c r="V372" s="6">
        <f t="shared" si="76"/>
        <v>4.18</v>
      </c>
      <c r="W372" s="6">
        <f t="shared" si="76"/>
        <v>10.1</v>
      </c>
      <c r="X372" s="6">
        <f t="shared" si="79"/>
        <v>0</v>
      </c>
    </row>
    <row r="373" spans="1:24" ht="13.5" thickBot="1" x14ac:dyDescent="0.25">
      <c r="A373" s="96">
        <v>38545</v>
      </c>
      <c r="B373" s="97" t="s">
        <v>21</v>
      </c>
      <c r="C373" s="97" t="s">
        <v>22</v>
      </c>
      <c r="D373" s="97">
        <v>693.2</v>
      </c>
      <c r="E373" s="97">
        <v>2.74</v>
      </c>
      <c r="F373" s="97">
        <v>19.399999999999999</v>
      </c>
      <c r="G373" s="97">
        <v>0</v>
      </c>
      <c r="H373" s="86">
        <f t="shared" si="80"/>
        <v>1</v>
      </c>
      <c r="I373" s="99">
        <f t="shared" si="72"/>
        <v>7</v>
      </c>
      <c r="J373" s="99">
        <f t="shared" si="73"/>
        <v>2005</v>
      </c>
      <c r="K373" s="2" t="str">
        <f t="shared" si="70"/>
        <v>Summer</v>
      </c>
      <c r="L373" s="2"/>
      <c r="M373" s="3" t="str">
        <f t="shared" si="74"/>
        <v/>
      </c>
      <c r="N373" s="3" t="str">
        <f t="shared" si="77"/>
        <v/>
      </c>
      <c r="O373" s="3" t="str">
        <f t="shared" si="81"/>
        <v/>
      </c>
      <c r="P373" s="3" t="str">
        <f t="shared" si="81"/>
        <v/>
      </c>
      <c r="Q373" s="20">
        <f t="shared" si="75"/>
        <v>693.2</v>
      </c>
      <c r="R373" s="20">
        <f t="shared" si="75"/>
        <v>2.74</v>
      </c>
      <c r="S373" s="20">
        <f t="shared" si="75"/>
        <v>19.399999999999999</v>
      </c>
      <c r="T373" s="20">
        <f t="shared" si="78"/>
        <v>0</v>
      </c>
      <c r="U373" s="6" t="str">
        <f t="shared" si="76"/>
        <v/>
      </c>
      <c r="V373" s="6" t="str">
        <f t="shared" si="76"/>
        <v/>
      </c>
      <c r="W373" s="6" t="str">
        <f t="shared" si="76"/>
        <v/>
      </c>
      <c r="X373" s="6" t="str">
        <f t="shared" si="79"/>
        <v/>
      </c>
    </row>
    <row r="374" spans="1:24" ht="13.5" thickBot="1" x14ac:dyDescent="0.25">
      <c r="A374" s="96">
        <v>38486</v>
      </c>
      <c r="B374" s="97" t="s">
        <v>21</v>
      </c>
      <c r="C374" s="97" t="s">
        <v>22</v>
      </c>
      <c r="D374" s="97">
        <v>689</v>
      </c>
      <c r="E374" s="97">
        <v>11.07</v>
      </c>
      <c r="F374" s="97">
        <v>9.86</v>
      </c>
      <c r="G374" s="97">
        <v>1.59</v>
      </c>
      <c r="H374" s="86">
        <f t="shared" si="80"/>
        <v>1</v>
      </c>
      <c r="I374" s="99">
        <f t="shared" si="72"/>
        <v>5</v>
      </c>
      <c r="J374" s="99">
        <f t="shared" si="73"/>
        <v>2005</v>
      </c>
      <c r="K374" s="2" t="str">
        <f t="shared" si="70"/>
        <v>Spring</v>
      </c>
      <c r="L374" s="2"/>
      <c r="M374" s="3">
        <f t="shared" si="74"/>
        <v>689</v>
      </c>
      <c r="N374" s="3">
        <f t="shared" si="77"/>
        <v>11.07</v>
      </c>
      <c r="O374" s="3">
        <f t="shared" si="81"/>
        <v>9.86</v>
      </c>
      <c r="P374" s="3">
        <f t="shared" si="81"/>
        <v>1.59</v>
      </c>
      <c r="Q374" s="20" t="str">
        <f t="shared" si="75"/>
        <v/>
      </c>
      <c r="R374" s="20" t="str">
        <f t="shared" si="75"/>
        <v/>
      </c>
      <c r="S374" s="20" t="str">
        <f t="shared" si="75"/>
        <v/>
      </c>
      <c r="T374" s="20" t="str">
        <f t="shared" si="78"/>
        <v/>
      </c>
      <c r="U374" s="6" t="str">
        <f t="shared" si="76"/>
        <v/>
      </c>
      <c r="V374" s="6" t="str">
        <f t="shared" si="76"/>
        <v/>
      </c>
      <c r="W374" s="6" t="str">
        <f t="shared" si="76"/>
        <v/>
      </c>
      <c r="X374" s="6" t="str">
        <f t="shared" si="79"/>
        <v/>
      </c>
    </row>
    <row r="375" spans="1:24" ht="13.5" thickBot="1" x14ac:dyDescent="0.25">
      <c r="A375" s="96">
        <v>38255</v>
      </c>
      <c r="B375" s="97" t="s">
        <v>21</v>
      </c>
      <c r="C375" s="97" t="s">
        <v>22</v>
      </c>
      <c r="D375" s="97">
        <v>573</v>
      </c>
      <c r="E375" s="97">
        <v>4.7300000000000004</v>
      </c>
      <c r="F375" s="97">
        <v>15.8</v>
      </c>
      <c r="G375" s="97">
        <v>0</v>
      </c>
      <c r="H375" s="86">
        <f t="shared" si="80"/>
        <v>1</v>
      </c>
      <c r="I375" s="99">
        <f t="shared" si="72"/>
        <v>9</v>
      </c>
      <c r="J375" s="99">
        <f t="shared" si="73"/>
        <v>2004</v>
      </c>
      <c r="K375" s="2" t="str">
        <f t="shared" si="70"/>
        <v>Fall</v>
      </c>
      <c r="L375" s="2"/>
      <c r="M375" s="3" t="str">
        <f t="shared" si="74"/>
        <v/>
      </c>
      <c r="N375" s="3" t="str">
        <f t="shared" si="77"/>
        <v/>
      </c>
      <c r="O375" s="3" t="str">
        <f t="shared" si="81"/>
        <v/>
      </c>
      <c r="P375" s="3" t="str">
        <f t="shared" si="81"/>
        <v/>
      </c>
      <c r="Q375" s="20" t="str">
        <f t="shared" si="75"/>
        <v/>
      </c>
      <c r="R375" s="20" t="str">
        <f t="shared" si="75"/>
        <v/>
      </c>
      <c r="S375" s="20" t="str">
        <f t="shared" si="75"/>
        <v/>
      </c>
      <c r="T375" s="20" t="str">
        <f t="shared" si="78"/>
        <v/>
      </c>
      <c r="U375" s="6">
        <f t="shared" si="76"/>
        <v>573</v>
      </c>
      <c r="V375" s="6">
        <f t="shared" si="76"/>
        <v>4.7300000000000004</v>
      </c>
      <c r="W375" s="6">
        <f t="shared" si="76"/>
        <v>15.8</v>
      </c>
      <c r="X375" s="6">
        <f t="shared" si="79"/>
        <v>0</v>
      </c>
    </row>
    <row r="376" spans="1:24" ht="13.5" thickBot="1" x14ac:dyDescent="0.25">
      <c r="A376" s="96">
        <v>38197</v>
      </c>
      <c r="B376" s="97" t="s">
        <v>21</v>
      </c>
      <c r="C376" s="97" t="s">
        <v>22</v>
      </c>
      <c r="D376" s="97">
        <v>654</v>
      </c>
      <c r="E376" s="97">
        <v>6.85</v>
      </c>
      <c r="F376" s="97">
        <v>19.3</v>
      </c>
      <c r="G376" s="97">
        <v>0.14000000000000001</v>
      </c>
      <c r="H376" s="86">
        <f t="shared" si="80"/>
        <v>1</v>
      </c>
      <c r="I376" s="99">
        <f t="shared" si="72"/>
        <v>7</v>
      </c>
      <c r="J376" s="99">
        <f t="shared" si="73"/>
        <v>2004</v>
      </c>
      <c r="K376" s="2" t="str">
        <f t="shared" si="70"/>
        <v>Summer</v>
      </c>
      <c r="L376" s="2"/>
      <c r="M376" s="3" t="str">
        <f t="shared" si="74"/>
        <v/>
      </c>
      <c r="N376" s="3" t="str">
        <f t="shared" si="77"/>
        <v/>
      </c>
      <c r="O376" s="3" t="str">
        <f t="shared" si="81"/>
        <v/>
      </c>
      <c r="P376" s="3" t="str">
        <f t="shared" si="81"/>
        <v/>
      </c>
      <c r="Q376" s="20">
        <f t="shared" si="75"/>
        <v>654</v>
      </c>
      <c r="R376" s="20">
        <f t="shared" si="75"/>
        <v>6.85</v>
      </c>
      <c r="S376" s="20">
        <f t="shared" si="75"/>
        <v>19.3</v>
      </c>
      <c r="T376" s="20">
        <f t="shared" si="78"/>
        <v>0.14000000000000001</v>
      </c>
      <c r="U376" s="6" t="str">
        <f t="shared" si="76"/>
        <v/>
      </c>
      <c r="V376" s="6" t="str">
        <f t="shared" si="76"/>
        <v/>
      </c>
      <c r="W376" s="6" t="str">
        <f t="shared" si="76"/>
        <v/>
      </c>
      <c r="X376" s="6" t="str">
        <f t="shared" si="79"/>
        <v/>
      </c>
    </row>
    <row r="377" spans="1:24" ht="13.5" thickBot="1" x14ac:dyDescent="0.25">
      <c r="A377" s="96">
        <v>38159</v>
      </c>
      <c r="B377" s="97" t="s">
        <v>21</v>
      </c>
      <c r="C377" s="97" t="s">
        <v>22</v>
      </c>
      <c r="D377" s="97">
        <v>808</v>
      </c>
      <c r="E377" s="97">
        <v>8.06</v>
      </c>
      <c r="F377" s="97">
        <v>18.100000000000001</v>
      </c>
      <c r="G377" s="97">
        <v>9.98</v>
      </c>
      <c r="H377" s="86">
        <f t="shared" si="80"/>
        <v>1</v>
      </c>
      <c r="I377" s="99">
        <f t="shared" si="72"/>
        <v>6</v>
      </c>
      <c r="J377" s="99">
        <f t="shared" si="73"/>
        <v>2004</v>
      </c>
      <c r="K377" s="2" t="str">
        <f t="shared" si="70"/>
        <v>Spring</v>
      </c>
      <c r="L377" s="2"/>
      <c r="M377" s="3">
        <f t="shared" si="74"/>
        <v>808</v>
      </c>
      <c r="N377" s="3">
        <f t="shared" si="77"/>
        <v>8.06</v>
      </c>
      <c r="O377" s="3">
        <f t="shared" si="81"/>
        <v>18.100000000000001</v>
      </c>
      <c r="P377" s="3">
        <f t="shared" si="81"/>
        <v>9.98</v>
      </c>
      <c r="Q377" s="20" t="str">
        <f t="shared" si="75"/>
        <v/>
      </c>
      <c r="R377" s="20" t="str">
        <f t="shared" si="75"/>
        <v/>
      </c>
      <c r="S377" s="20" t="str">
        <f t="shared" si="75"/>
        <v/>
      </c>
      <c r="T377" s="20" t="str">
        <f t="shared" si="78"/>
        <v/>
      </c>
      <c r="U377" s="6" t="str">
        <f t="shared" si="76"/>
        <v/>
      </c>
      <c r="V377" s="6" t="str">
        <f t="shared" si="76"/>
        <v/>
      </c>
      <c r="W377" s="6" t="str">
        <f t="shared" si="76"/>
        <v/>
      </c>
      <c r="X377" s="6" t="str">
        <f t="shared" si="79"/>
        <v/>
      </c>
    </row>
    <row r="378" spans="1:24" ht="13.5" thickBot="1" x14ac:dyDescent="0.25">
      <c r="A378" s="96">
        <v>38125</v>
      </c>
      <c r="B378" s="97" t="s">
        <v>21</v>
      </c>
      <c r="C378" s="97" t="s">
        <v>22</v>
      </c>
      <c r="D378" s="97" t="s">
        <v>24</v>
      </c>
      <c r="E378" s="97" t="s">
        <v>24</v>
      </c>
      <c r="F378" s="97" t="s">
        <v>24</v>
      </c>
      <c r="G378" s="97" t="s">
        <v>24</v>
      </c>
      <c r="H378" s="86">
        <f t="shared" si="80"/>
        <v>1</v>
      </c>
      <c r="I378" s="99">
        <f t="shared" si="72"/>
        <v>5</v>
      </c>
      <c r="J378" s="99">
        <f t="shared" si="73"/>
        <v>2004</v>
      </c>
      <c r="K378" s="2" t="str">
        <f t="shared" si="70"/>
        <v>Spring</v>
      </c>
      <c r="L378" s="2"/>
      <c r="M378" s="3" t="str">
        <f t="shared" si="74"/>
        <v>NS</v>
      </c>
      <c r="N378" s="3" t="str">
        <f t="shared" si="77"/>
        <v>NS</v>
      </c>
      <c r="O378" s="3" t="str">
        <f t="shared" si="81"/>
        <v>NS</v>
      </c>
      <c r="P378" s="3" t="str">
        <f t="shared" si="81"/>
        <v>NS</v>
      </c>
      <c r="Q378" s="20" t="str">
        <f t="shared" si="75"/>
        <v/>
      </c>
      <c r="R378" s="20" t="str">
        <f t="shared" si="75"/>
        <v/>
      </c>
      <c r="S378" s="20" t="str">
        <f t="shared" si="75"/>
        <v/>
      </c>
      <c r="T378" s="20" t="str">
        <f t="shared" si="78"/>
        <v/>
      </c>
      <c r="U378" s="6" t="str">
        <f t="shared" si="76"/>
        <v/>
      </c>
      <c r="V378" s="6" t="str">
        <f t="shared" si="76"/>
        <v/>
      </c>
      <c r="W378" s="6" t="str">
        <f t="shared" si="76"/>
        <v/>
      </c>
      <c r="X378" s="6" t="str">
        <f t="shared" si="79"/>
        <v/>
      </c>
    </row>
    <row r="379" spans="1:24" ht="13.5" thickBot="1" x14ac:dyDescent="0.25">
      <c r="A379" s="96">
        <v>38123</v>
      </c>
      <c r="B379" s="97" t="s">
        <v>21</v>
      </c>
      <c r="C379" s="97" t="s">
        <v>22</v>
      </c>
      <c r="D379" s="97">
        <v>742</v>
      </c>
      <c r="E379" s="97">
        <v>10.62</v>
      </c>
      <c r="F379" s="97">
        <v>9.4</v>
      </c>
      <c r="G379" s="97">
        <v>15.9</v>
      </c>
      <c r="H379" s="86">
        <f t="shared" si="80"/>
        <v>1</v>
      </c>
      <c r="I379" s="99">
        <f t="shared" si="72"/>
        <v>5</v>
      </c>
      <c r="J379" s="99">
        <f t="shared" si="73"/>
        <v>2004</v>
      </c>
      <c r="K379" s="2" t="str">
        <f t="shared" si="70"/>
        <v>Spring</v>
      </c>
      <c r="L379" s="2"/>
      <c r="M379" s="3">
        <f t="shared" si="74"/>
        <v>742</v>
      </c>
      <c r="N379" s="3">
        <f t="shared" si="77"/>
        <v>10.62</v>
      </c>
      <c r="O379" s="3">
        <f t="shared" si="81"/>
        <v>9.4</v>
      </c>
      <c r="P379" s="3">
        <f t="shared" si="81"/>
        <v>15.9</v>
      </c>
      <c r="Q379" s="20" t="str">
        <f t="shared" si="75"/>
        <v/>
      </c>
      <c r="R379" s="20" t="str">
        <f t="shared" si="75"/>
        <v/>
      </c>
      <c r="S379" s="20" t="str">
        <f t="shared" si="75"/>
        <v/>
      </c>
      <c r="T379" s="20" t="str">
        <f t="shared" si="78"/>
        <v/>
      </c>
      <c r="U379" s="6" t="str">
        <f t="shared" si="76"/>
        <v/>
      </c>
      <c r="V379" s="6" t="str">
        <f t="shared" si="76"/>
        <v/>
      </c>
      <c r="W379" s="6" t="str">
        <f t="shared" si="76"/>
        <v/>
      </c>
      <c r="X379" s="6" t="str">
        <f t="shared" si="79"/>
        <v/>
      </c>
    </row>
    <row r="380" spans="1:24" ht="13.5" thickBot="1" x14ac:dyDescent="0.25">
      <c r="A380" s="96">
        <v>37905</v>
      </c>
      <c r="B380" s="97" t="s">
        <v>21</v>
      </c>
      <c r="C380" s="97" t="s">
        <v>22</v>
      </c>
      <c r="D380" s="97">
        <v>681</v>
      </c>
      <c r="E380" s="97">
        <v>5.79</v>
      </c>
      <c r="F380" s="97">
        <v>14.8</v>
      </c>
      <c r="G380" s="97">
        <v>0</v>
      </c>
      <c r="H380" s="86">
        <f t="shared" si="80"/>
        <v>1</v>
      </c>
      <c r="I380" s="99">
        <f t="shared" si="72"/>
        <v>10</v>
      </c>
      <c r="J380" s="99">
        <f t="shared" si="73"/>
        <v>2003</v>
      </c>
      <c r="K380" s="2" t="str">
        <f t="shared" si="70"/>
        <v>Fall</v>
      </c>
      <c r="L380" s="2"/>
      <c r="M380" s="3" t="str">
        <f t="shared" si="74"/>
        <v/>
      </c>
      <c r="N380" s="3" t="str">
        <f t="shared" si="77"/>
        <v/>
      </c>
      <c r="O380" s="3" t="str">
        <f t="shared" si="81"/>
        <v/>
      </c>
      <c r="P380" s="3" t="str">
        <f t="shared" si="81"/>
        <v/>
      </c>
      <c r="Q380" s="20" t="str">
        <f t="shared" si="75"/>
        <v/>
      </c>
      <c r="R380" s="20" t="str">
        <f t="shared" si="75"/>
        <v/>
      </c>
      <c r="S380" s="20" t="str">
        <f t="shared" si="75"/>
        <v/>
      </c>
      <c r="T380" s="20" t="str">
        <f t="shared" si="78"/>
        <v/>
      </c>
      <c r="U380" s="6">
        <f t="shared" si="76"/>
        <v>681</v>
      </c>
      <c r="V380" s="6">
        <f t="shared" si="76"/>
        <v>5.79</v>
      </c>
      <c r="W380" s="6">
        <f t="shared" si="76"/>
        <v>14.8</v>
      </c>
      <c r="X380" s="6">
        <f t="shared" si="79"/>
        <v>0</v>
      </c>
    </row>
    <row r="381" spans="1:24" ht="13.5" thickBot="1" x14ac:dyDescent="0.25">
      <c r="A381" s="96">
        <v>42273</v>
      </c>
      <c r="B381" s="97" t="s">
        <v>23</v>
      </c>
      <c r="C381" s="97" t="s">
        <v>22</v>
      </c>
      <c r="D381" s="97">
        <v>960</v>
      </c>
      <c r="E381" s="97">
        <v>8.92</v>
      </c>
      <c r="F381" s="97">
        <v>18.100000000000001</v>
      </c>
      <c r="G381" s="97" t="s">
        <v>24</v>
      </c>
      <c r="H381" s="86">
        <f t="shared" si="80"/>
        <v>2</v>
      </c>
      <c r="I381" s="99">
        <f t="shared" si="72"/>
        <v>9</v>
      </c>
      <c r="J381" s="99">
        <f t="shared" si="73"/>
        <v>2015</v>
      </c>
      <c r="K381" s="2" t="str">
        <f t="shared" si="70"/>
        <v>Fall</v>
      </c>
      <c r="L381" s="2"/>
      <c r="M381" s="3" t="str">
        <f t="shared" si="74"/>
        <v/>
      </c>
      <c r="N381" s="3" t="str">
        <f t="shared" si="77"/>
        <v/>
      </c>
      <c r="O381" s="3" t="str">
        <f t="shared" si="81"/>
        <v/>
      </c>
      <c r="P381" s="3" t="str">
        <f t="shared" si="81"/>
        <v/>
      </c>
      <c r="Q381" s="20" t="str">
        <f t="shared" si="75"/>
        <v/>
      </c>
      <c r="R381" s="20" t="str">
        <f t="shared" si="75"/>
        <v/>
      </c>
      <c r="S381" s="20" t="str">
        <f t="shared" si="75"/>
        <v/>
      </c>
      <c r="T381" s="20" t="str">
        <f t="shared" si="78"/>
        <v/>
      </c>
      <c r="U381" s="6">
        <f t="shared" si="76"/>
        <v>960</v>
      </c>
      <c r="V381" s="6">
        <f t="shared" si="76"/>
        <v>8.92</v>
      </c>
      <c r="W381" s="6">
        <f t="shared" si="76"/>
        <v>18.100000000000001</v>
      </c>
      <c r="X381" s="6" t="str">
        <f t="shared" si="79"/>
        <v>NS</v>
      </c>
    </row>
    <row r="382" spans="1:24" ht="13.5" thickBot="1" x14ac:dyDescent="0.25">
      <c r="A382" s="96">
        <v>42191</v>
      </c>
      <c r="B382" s="97" t="s">
        <v>23</v>
      </c>
      <c r="C382" s="97" t="s">
        <v>22</v>
      </c>
      <c r="D382" s="97">
        <v>680</v>
      </c>
      <c r="E382" s="97">
        <v>7.79</v>
      </c>
      <c r="F382" s="97">
        <v>20</v>
      </c>
      <c r="G382" s="97" t="s">
        <v>24</v>
      </c>
      <c r="H382" s="86">
        <f t="shared" si="80"/>
        <v>2</v>
      </c>
      <c r="I382" s="99">
        <f t="shared" si="72"/>
        <v>7</v>
      </c>
      <c r="J382" s="99">
        <f t="shared" si="73"/>
        <v>2015</v>
      </c>
      <c r="K382" s="2" t="str">
        <f t="shared" si="70"/>
        <v>Summer</v>
      </c>
      <c r="L382" s="2"/>
      <c r="M382" s="3" t="str">
        <f t="shared" si="74"/>
        <v/>
      </c>
      <c r="N382" s="3" t="str">
        <f t="shared" si="77"/>
        <v/>
      </c>
      <c r="O382" s="3" t="str">
        <f t="shared" si="81"/>
        <v/>
      </c>
      <c r="P382" s="3" t="str">
        <f t="shared" si="81"/>
        <v/>
      </c>
      <c r="Q382" s="20">
        <f t="shared" si="75"/>
        <v>680</v>
      </c>
      <c r="R382" s="20">
        <f t="shared" si="75"/>
        <v>7.79</v>
      </c>
      <c r="S382" s="20">
        <f t="shared" si="75"/>
        <v>20</v>
      </c>
      <c r="T382" s="20" t="str">
        <f t="shared" si="78"/>
        <v>NS</v>
      </c>
      <c r="U382" s="6" t="str">
        <f t="shared" si="76"/>
        <v/>
      </c>
      <c r="V382" s="6" t="str">
        <f t="shared" si="76"/>
        <v/>
      </c>
      <c r="W382" s="6" t="str">
        <f t="shared" si="76"/>
        <v/>
      </c>
      <c r="X382" s="6" t="str">
        <f t="shared" si="79"/>
        <v/>
      </c>
    </row>
    <row r="383" spans="1:24" ht="13.5" thickBot="1" x14ac:dyDescent="0.25">
      <c r="A383" s="96">
        <v>42127</v>
      </c>
      <c r="B383" s="97" t="s">
        <v>23</v>
      </c>
      <c r="C383" s="97" t="s">
        <v>22</v>
      </c>
      <c r="D383" s="97">
        <v>864</v>
      </c>
      <c r="E383" s="97" t="s">
        <v>77</v>
      </c>
      <c r="F383" s="97">
        <v>18.399999999999999</v>
      </c>
      <c r="G383" s="97" t="s">
        <v>24</v>
      </c>
      <c r="H383" s="86">
        <f t="shared" si="80"/>
        <v>2</v>
      </c>
      <c r="I383" s="99">
        <f t="shared" si="72"/>
        <v>5</v>
      </c>
      <c r="J383" s="99">
        <f t="shared" si="73"/>
        <v>2015</v>
      </c>
      <c r="K383" s="2" t="str">
        <f t="shared" si="70"/>
        <v>Spring</v>
      </c>
      <c r="L383" s="2"/>
      <c r="M383" s="3">
        <f t="shared" si="74"/>
        <v>864</v>
      </c>
      <c r="N383" s="3" t="str">
        <f t="shared" si="77"/>
        <v>AD</v>
      </c>
      <c r="O383" s="3">
        <f t="shared" si="81"/>
        <v>18.399999999999999</v>
      </c>
      <c r="P383" s="3" t="str">
        <f t="shared" si="81"/>
        <v>NS</v>
      </c>
      <c r="Q383" s="20" t="str">
        <f t="shared" si="75"/>
        <v/>
      </c>
      <c r="R383" s="20" t="str">
        <f t="shared" si="75"/>
        <v/>
      </c>
      <c r="S383" s="20" t="str">
        <f t="shared" si="75"/>
        <v/>
      </c>
      <c r="T383" s="20" t="str">
        <f t="shared" si="78"/>
        <v/>
      </c>
      <c r="U383" s="6" t="str">
        <f t="shared" si="76"/>
        <v/>
      </c>
      <c r="V383" s="6" t="str">
        <f t="shared" si="76"/>
        <v/>
      </c>
      <c r="W383" s="6" t="str">
        <f t="shared" si="76"/>
        <v/>
      </c>
      <c r="X383" s="6" t="str">
        <f t="shared" si="79"/>
        <v/>
      </c>
    </row>
    <row r="384" spans="1:24" ht="13.5" thickBot="1" x14ac:dyDescent="0.25">
      <c r="A384" s="96">
        <v>41903</v>
      </c>
      <c r="B384" s="97" t="s">
        <v>23</v>
      </c>
      <c r="C384" s="97" t="s">
        <v>22</v>
      </c>
      <c r="D384" s="97">
        <v>522</v>
      </c>
      <c r="E384" s="97">
        <v>1.72</v>
      </c>
      <c r="F384" s="97">
        <v>13.99</v>
      </c>
      <c r="G384" s="97">
        <v>0</v>
      </c>
      <c r="H384" s="86">
        <f t="shared" si="80"/>
        <v>2</v>
      </c>
      <c r="I384" s="99">
        <f t="shared" si="72"/>
        <v>9</v>
      </c>
      <c r="J384" s="99">
        <f t="shared" si="73"/>
        <v>2014</v>
      </c>
      <c r="K384" s="2" t="str">
        <f t="shared" si="70"/>
        <v>Fall</v>
      </c>
      <c r="L384" s="2"/>
      <c r="M384" s="3" t="str">
        <f t="shared" si="74"/>
        <v/>
      </c>
      <c r="N384" s="3" t="str">
        <f t="shared" si="77"/>
        <v/>
      </c>
      <c r="O384" s="3" t="str">
        <f t="shared" si="81"/>
        <v/>
      </c>
      <c r="P384" s="3" t="str">
        <f t="shared" si="81"/>
        <v/>
      </c>
      <c r="Q384" s="20" t="str">
        <f t="shared" si="75"/>
        <v/>
      </c>
      <c r="R384" s="20" t="str">
        <f t="shared" si="75"/>
        <v/>
      </c>
      <c r="S384" s="20" t="str">
        <f t="shared" si="75"/>
        <v/>
      </c>
      <c r="T384" s="20" t="str">
        <f t="shared" si="78"/>
        <v/>
      </c>
      <c r="U384" s="6">
        <f t="shared" si="76"/>
        <v>522</v>
      </c>
      <c r="V384" s="6">
        <f t="shared" si="76"/>
        <v>1.72</v>
      </c>
      <c r="W384" s="6">
        <f t="shared" si="76"/>
        <v>13.99</v>
      </c>
      <c r="X384" s="6">
        <f t="shared" si="79"/>
        <v>0</v>
      </c>
    </row>
    <row r="385" spans="1:24" ht="13.5" thickBot="1" x14ac:dyDescent="0.25">
      <c r="A385" s="96">
        <v>41835</v>
      </c>
      <c r="B385" s="97" t="s">
        <v>23</v>
      </c>
      <c r="C385" s="97" t="s">
        <v>22</v>
      </c>
      <c r="D385" s="97">
        <v>750</v>
      </c>
      <c r="E385" s="97">
        <v>12.58</v>
      </c>
      <c r="F385" s="97">
        <v>17.100000000000001</v>
      </c>
      <c r="G385" s="97" t="s">
        <v>24</v>
      </c>
      <c r="H385" s="86">
        <f t="shared" si="80"/>
        <v>2</v>
      </c>
      <c r="I385" s="99">
        <f t="shared" si="72"/>
        <v>7</v>
      </c>
      <c r="J385" s="99">
        <f t="shared" si="73"/>
        <v>2014</v>
      </c>
      <c r="K385" s="2" t="str">
        <f t="shared" si="70"/>
        <v>Summer</v>
      </c>
      <c r="L385" s="2"/>
      <c r="M385" s="3" t="str">
        <f t="shared" si="74"/>
        <v/>
      </c>
      <c r="N385" s="3" t="str">
        <f t="shared" si="77"/>
        <v/>
      </c>
      <c r="O385" s="3" t="str">
        <f t="shared" si="81"/>
        <v/>
      </c>
      <c r="P385" s="3" t="str">
        <f t="shared" si="81"/>
        <v/>
      </c>
      <c r="Q385" s="20">
        <f t="shared" si="75"/>
        <v>750</v>
      </c>
      <c r="R385" s="20">
        <f t="shared" si="75"/>
        <v>12.58</v>
      </c>
      <c r="S385" s="20">
        <f t="shared" si="75"/>
        <v>17.100000000000001</v>
      </c>
      <c r="T385" s="20" t="str">
        <f t="shared" si="78"/>
        <v>NS</v>
      </c>
      <c r="U385" s="6" t="str">
        <f t="shared" si="76"/>
        <v/>
      </c>
      <c r="V385" s="6" t="str">
        <f t="shared" si="76"/>
        <v/>
      </c>
      <c r="W385" s="6" t="str">
        <f t="shared" si="76"/>
        <v/>
      </c>
      <c r="X385" s="6" t="str">
        <f t="shared" si="79"/>
        <v/>
      </c>
    </row>
    <row r="386" spans="1:24" ht="13.5" thickBot="1" x14ac:dyDescent="0.25">
      <c r="A386" s="96">
        <v>41756</v>
      </c>
      <c r="B386" s="97" t="s">
        <v>23</v>
      </c>
      <c r="C386" s="97" t="s">
        <v>22</v>
      </c>
      <c r="D386" s="97">
        <v>858</v>
      </c>
      <c r="E386" s="97">
        <v>11.82</v>
      </c>
      <c r="F386" s="97">
        <v>6.9</v>
      </c>
      <c r="G386" s="97" t="s">
        <v>77</v>
      </c>
      <c r="H386" s="86">
        <f t="shared" si="80"/>
        <v>2</v>
      </c>
      <c r="I386" s="99">
        <f t="shared" si="72"/>
        <v>4</v>
      </c>
      <c r="J386" s="99">
        <f t="shared" si="73"/>
        <v>2014</v>
      </c>
      <c r="K386" s="2" t="str">
        <f t="shared" si="70"/>
        <v>Spring</v>
      </c>
      <c r="L386" s="2"/>
      <c r="M386" s="3">
        <f t="shared" si="74"/>
        <v>858</v>
      </c>
      <c r="N386" s="3">
        <f t="shared" si="77"/>
        <v>11.82</v>
      </c>
      <c r="O386" s="3">
        <f t="shared" si="81"/>
        <v>6.9</v>
      </c>
      <c r="P386" s="3" t="str">
        <f t="shared" si="81"/>
        <v>AD</v>
      </c>
      <c r="Q386" s="20" t="str">
        <f t="shared" si="75"/>
        <v/>
      </c>
      <c r="R386" s="20" t="str">
        <f t="shared" si="75"/>
        <v/>
      </c>
      <c r="S386" s="20" t="str">
        <f t="shared" si="75"/>
        <v/>
      </c>
      <c r="T386" s="20" t="str">
        <f t="shared" si="78"/>
        <v/>
      </c>
      <c r="U386" s="6" t="str">
        <f t="shared" si="76"/>
        <v/>
      </c>
      <c r="V386" s="6" t="str">
        <f t="shared" si="76"/>
        <v/>
      </c>
      <c r="W386" s="6" t="str">
        <f t="shared" si="76"/>
        <v/>
      </c>
      <c r="X386" s="6" t="str">
        <f t="shared" si="79"/>
        <v/>
      </c>
    </row>
    <row r="387" spans="1:24" ht="13.5" thickBot="1" x14ac:dyDescent="0.25">
      <c r="A387" s="96">
        <v>41539</v>
      </c>
      <c r="B387" s="97" t="s">
        <v>23</v>
      </c>
      <c r="C387" s="97" t="s">
        <v>22</v>
      </c>
      <c r="D387" s="97">
        <v>720</v>
      </c>
      <c r="E387" s="97">
        <v>7.21</v>
      </c>
      <c r="F387" s="97">
        <v>11.4</v>
      </c>
      <c r="G387" s="97" t="s">
        <v>3</v>
      </c>
      <c r="H387" s="86">
        <f t="shared" si="80"/>
        <v>2</v>
      </c>
      <c r="I387" s="99">
        <f t="shared" si="72"/>
        <v>9</v>
      </c>
      <c r="J387" s="99">
        <f t="shared" si="73"/>
        <v>2013</v>
      </c>
      <c r="K387" s="2" t="str">
        <f t="shared" si="70"/>
        <v>Fall</v>
      </c>
      <c r="L387" s="2"/>
      <c r="M387" s="3" t="str">
        <f t="shared" si="74"/>
        <v/>
      </c>
      <c r="N387" s="3" t="str">
        <f t="shared" si="77"/>
        <v/>
      </c>
      <c r="O387" s="3" t="str">
        <f t="shared" si="81"/>
        <v/>
      </c>
      <c r="P387" s="3" t="str">
        <f t="shared" si="81"/>
        <v/>
      </c>
      <c r="Q387" s="20" t="str">
        <f t="shared" si="75"/>
        <v/>
      </c>
      <c r="R387" s="20" t="str">
        <f t="shared" si="75"/>
        <v/>
      </c>
      <c r="S387" s="20" t="str">
        <f t="shared" si="75"/>
        <v/>
      </c>
      <c r="T387" s="20" t="str">
        <f t="shared" si="78"/>
        <v/>
      </c>
      <c r="U387" s="6">
        <f t="shared" si="76"/>
        <v>720</v>
      </c>
      <c r="V387" s="6">
        <f t="shared" si="76"/>
        <v>7.21</v>
      </c>
      <c r="W387" s="6">
        <f t="shared" si="76"/>
        <v>11.4</v>
      </c>
      <c r="X387" s="6" t="str">
        <f t="shared" si="79"/>
        <v>ns</v>
      </c>
    </row>
    <row r="388" spans="1:24" ht="13.5" thickBot="1" x14ac:dyDescent="0.25">
      <c r="A388" s="96">
        <v>41488</v>
      </c>
      <c r="B388" s="97" t="s">
        <v>23</v>
      </c>
      <c r="C388" s="97" t="s">
        <v>22</v>
      </c>
      <c r="D388" s="97">
        <v>730</v>
      </c>
      <c r="E388" s="97">
        <v>5.46</v>
      </c>
      <c r="F388" s="97">
        <v>17</v>
      </c>
      <c r="G388" s="97" t="s">
        <v>3</v>
      </c>
      <c r="H388" s="86">
        <f t="shared" si="80"/>
        <v>2</v>
      </c>
      <c r="I388" s="99">
        <f t="shared" si="72"/>
        <v>8</v>
      </c>
      <c r="J388" s="99">
        <f t="shared" si="73"/>
        <v>2013</v>
      </c>
      <c r="K388" s="2" t="str">
        <f t="shared" si="70"/>
        <v>Summer</v>
      </c>
      <c r="L388" s="2"/>
      <c r="M388" s="3" t="str">
        <f t="shared" si="74"/>
        <v/>
      </c>
      <c r="N388" s="3" t="str">
        <f t="shared" si="77"/>
        <v/>
      </c>
      <c r="O388" s="3" t="str">
        <f t="shared" si="81"/>
        <v/>
      </c>
      <c r="P388" s="3" t="str">
        <f t="shared" si="81"/>
        <v/>
      </c>
      <c r="Q388" s="20">
        <f t="shared" si="75"/>
        <v>730</v>
      </c>
      <c r="R388" s="20">
        <f t="shared" si="75"/>
        <v>5.46</v>
      </c>
      <c r="S388" s="20">
        <f t="shared" si="75"/>
        <v>17</v>
      </c>
      <c r="T388" s="20" t="str">
        <f t="shared" si="78"/>
        <v>ns</v>
      </c>
      <c r="U388" s="6" t="str">
        <f t="shared" si="76"/>
        <v/>
      </c>
      <c r="V388" s="6" t="str">
        <f t="shared" si="76"/>
        <v/>
      </c>
      <c r="W388" s="6" t="str">
        <f t="shared" si="76"/>
        <v/>
      </c>
      <c r="X388" s="6" t="str">
        <f t="shared" si="79"/>
        <v/>
      </c>
    </row>
    <row r="389" spans="1:24" ht="13.5" thickBot="1" x14ac:dyDescent="0.25">
      <c r="A389" s="96">
        <v>41398</v>
      </c>
      <c r="B389" s="97" t="s">
        <v>23</v>
      </c>
      <c r="C389" s="97" t="s">
        <v>22</v>
      </c>
      <c r="D389" s="97">
        <v>810</v>
      </c>
      <c r="E389" s="97">
        <v>2.98</v>
      </c>
      <c r="F389" s="97">
        <v>10.3</v>
      </c>
      <c r="G389" s="97" t="s">
        <v>3</v>
      </c>
      <c r="H389" s="86">
        <f t="shared" si="80"/>
        <v>2</v>
      </c>
      <c r="I389" s="99">
        <f t="shared" si="72"/>
        <v>5</v>
      </c>
      <c r="J389" s="99">
        <f t="shared" si="73"/>
        <v>2013</v>
      </c>
      <c r="K389" s="2" t="str">
        <f t="shared" si="70"/>
        <v>Spring</v>
      </c>
      <c r="L389" s="2"/>
      <c r="M389" s="3">
        <f t="shared" si="74"/>
        <v>810</v>
      </c>
      <c r="N389" s="3">
        <f t="shared" si="77"/>
        <v>2.98</v>
      </c>
      <c r="O389" s="3">
        <f t="shared" si="81"/>
        <v>10.3</v>
      </c>
      <c r="P389" s="3" t="str">
        <f t="shared" si="81"/>
        <v>ns</v>
      </c>
      <c r="Q389" s="20" t="str">
        <f t="shared" si="75"/>
        <v/>
      </c>
      <c r="R389" s="20" t="str">
        <f t="shared" si="75"/>
        <v/>
      </c>
      <c r="S389" s="20" t="str">
        <f t="shared" si="75"/>
        <v/>
      </c>
      <c r="T389" s="20" t="str">
        <f t="shared" si="78"/>
        <v/>
      </c>
      <c r="U389" s="6" t="str">
        <f t="shared" si="76"/>
        <v/>
      </c>
      <c r="V389" s="6" t="str">
        <f t="shared" si="76"/>
        <v/>
      </c>
      <c r="W389" s="6" t="str">
        <f t="shared" si="76"/>
        <v/>
      </c>
      <c r="X389" s="6" t="str">
        <f t="shared" si="79"/>
        <v/>
      </c>
    </row>
    <row r="390" spans="1:24" ht="13.5" thickBot="1" x14ac:dyDescent="0.25">
      <c r="A390" s="96">
        <v>41182</v>
      </c>
      <c r="B390" s="97" t="s">
        <v>23</v>
      </c>
      <c r="C390" s="97" t="s">
        <v>22</v>
      </c>
      <c r="D390" s="97" t="s">
        <v>3</v>
      </c>
      <c r="E390" s="97" t="s">
        <v>3</v>
      </c>
      <c r="F390" s="97" t="s">
        <v>3</v>
      </c>
      <c r="G390" s="97" t="s">
        <v>3</v>
      </c>
      <c r="H390" s="86">
        <f t="shared" si="80"/>
        <v>2</v>
      </c>
      <c r="I390" s="99">
        <f t="shared" si="72"/>
        <v>9</v>
      </c>
      <c r="J390" s="99">
        <f t="shared" si="73"/>
        <v>2012</v>
      </c>
      <c r="K390" s="2" t="str">
        <f t="shared" si="70"/>
        <v>Fall</v>
      </c>
      <c r="L390" s="2"/>
      <c r="M390" s="3" t="str">
        <f t="shared" si="74"/>
        <v/>
      </c>
      <c r="N390" s="3" t="str">
        <f t="shared" si="77"/>
        <v/>
      </c>
      <c r="O390" s="3" t="str">
        <f t="shared" si="81"/>
        <v/>
      </c>
      <c r="P390" s="3" t="str">
        <f t="shared" si="81"/>
        <v/>
      </c>
      <c r="Q390" s="20" t="str">
        <f t="shared" si="75"/>
        <v/>
      </c>
      <c r="R390" s="20" t="str">
        <f t="shared" si="75"/>
        <v/>
      </c>
      <c r="S390" s="20" t="str">
        <f t="shared" si="75"/>
        <v/>
      </c>
      <c r="T390" s="20" t="str">
        <f t="shared" si="78"/>
        <v/>
      </c>
      <c r="U390" s="6" t="str">
        <f t="shared" si="76"/>
        <v>ns</v>
      </c>
      <c r="V390" s="6" t="str">
        <f t="shared" si="76"/>
        <v>ns</v>
      </c>
      <c r="W390" s="6" t="str">
        <f t="shared" si="76"/>
        <v>ns</v>
      </c>
      <c r="X390" s="6" t="str">
        <f t="shared" si="79"/>
        <v>ns</v>
      </c>
    </row>
    <row r="391" spans="1:24" ht="13.5" thickBot="1" x14ac:dyDescent="0.25">
      <c r="A391" s="96">
        <v>41035</v>
      </c>
      <c r="B391" s="97" t="s">
        <v>23</v>
      </c>
      <c r="C391" s="97" t="s">
        <v>22</v>
      </c>
      <c r="D391" s="97">
        <v>823</v>
      </c>
      <c r="E391" s="97">
        <v>11.54</v>
      </c>
      <c r="F391" s="97">
        <v>13.4</v>
      </c>
      <c r="G391" s="97">
        <v>2.097</v>
      </c>
      <c r="H391" s="86">
        <f t="shared" si="80"/>
        <v>2</v>
      </c>
      <c r="I391" s="99">
        <f t="shared" si="72"/>
        <v>5</v>
      </c>
      <c r="J391" s="99">
        <f t="shared" si="73"/>
        <v>2012</v>
      </c>
      <c r="K391" s="2" t="str">
        <f t="shared" si="70"/>
        <v>Spring</v>
      </c>
      <c r="L391" s="2"/>
      <c r="M391" s="3">
        <f t="shared" si="74"/>
        <v>823</v>
      </c>
      <c r="N391" s="3">
        <f t="shared" si="77"/>
        <v>11.54</v>
      </c>
      <c r="O391" s="3">
        <f t="shared" si="81"/>
        <v>13.4</v>
      </c>
      <c r="P391" s="3">
        <f t="shared" si="81"/>
        <v>2.097</v>
      </c>
      <c r="Q391" s="20" t="str">
        <f t="shared" si="75"/>
        <v/>
      </c>
      <c r="R391" s="20" t="str">
        <f t="shared" si="75"/>
        <v/>
      </c>
      <c r="S391" s="20" t="str">
        <f t="shared" si="75"/>
        <v/>
      </c>
      <c r="T391" s="20" t="str">
        <f t="shared" si="78"/>
        <v/>
      </c>
      <c r="U391" s="6" t="str">
        <f t="shared" si="76"/>
        <v/>
      </c>
      <c r="V391" s="6" t="str">
        <f t="shared" si="76"/>
        <v/>
      </c>
      <c r="W391" s="6" t="str">
        <f t="shared" si="76"/>
        <v/>
      </c>
      <c r="X391" s="6" t="str">
        <f t="shared" si="79"/>
        <v/>
      </c>
    </row>
    <row r="392" spans="1:24" ht="13.5" thickBot="1" x14ac:dyDescent="0.25">
      <c r="A392" s="96">
        <v>40811</v>
      </c>
      <c r="B392" s="97" t="s">
        <v>23</v>
      </c>
      <c r="C392" s="97" t="s">
        <v>22</v>
      </c>
      <c r="D392" s="97">
        <v>564</v>
      </c>
      <c r="E392" s="97">
        <v>6.8</v>
      </c>
      <c r="F392" s="97">
        <v>12.1</v>
      </c>
      <c r="G392" s="97" t="s">
        <v>3</v>
      </c>
      <c r="H392" s="86">
        <f t="shared" si="80"/>
        <v>2</v>
      </c>
      <c r="I392" s="99">
        <f t="shared" si="72"/>
        <v>9</v>
      </c>
      <c r="J392" s="99">
        <f t="shared" si="73"/>
        <v>2011</v>
      </c>
      <c r="K392" s="2" t="str">
        <f t="shared" ref="K392:K436" si="82">IF($I392="","",IF($I392&lt;7,"Spring",IF($I392&lt;9,"Summer","Fall")))</f>
        <v>Fall</v>
      </c>
      <c r="L392" s="2"/>
      <c r="M392" s="3" t="str">
        <f t="shared" si="74"/>
        <v/>
      </c>
      <c r="N392" s="3" t="str">
        <f t="shared" si="77"/>
        <v/>
      </c>
      <c r="O392" s="3" t="str">
        <f t="shared" si="81"/>
        <v/>
      </c>
      <c r="P392" s="3" t="str">
        <f t="shared" si="81"/>
        <v/>
      </c>
      <c r="Q392" s="20" t="str">
        <f t="shared" si="75"/>
        <v/>
      </c>
      <c r="R392" s="20" t="str">
        <f t="shared" si="75"/>
        <v/>
      </c>
      <c r="S392" s="20" t="str">
        <f t="shared" si="75"/>
        <v/>
      </c>
      <c r="T392" s="20" t="str">
        <f t="shared" si="78"/>
        <v/>
      </c>
      <c r="U392" s="6">
        <f t="shared" si="76"/>
        <v>564</v>
      </c>
      <c r="V392" s="6">
        <f t="shared" si="76"/>
        <v>6.8</v>
      </c>
      <c r="W392" s="6">
        <f t="shared" si="76"/>
        <v>12.1</v>
      </c>
      <c r="X392" s="6" t="str">
        <f t="shared" si="79"/>
        <v>ns</v>
      </c>
    </row>
    <row r="393" spans="1:24" ht="13.5" thickBot="1" x14ac:dyDescent="0.25">
      <c r="A393" s="96">
        <v>40758</v>
      </c>
      <c r="B393" s="97" t="s">
        <v>23</v>
      </c>
      <c r="C393" s="97" t="s">
        <v>22</v>
      </c>
      <c r="D393" s="97" t="s">
        <v>3</v>
      </c>
      <c r="E393" s="97">
        <v>5.58</v>
      </c>
      <c r="F393" s="97">
        <v>23.9</v>
      </c>
      <c r="G393" s="97" t="s">
        <v>3</v>
      </c>
      <c r="H393" s="86">
        <f t="shared" si="80"/>
        <v>2</v>
      </c>
      <c r="I393" s="99">
        <f t="shared" ref="I393:I436" si="83">IF(A393="","",MONTH(A393))</f>
        <v>8</v>
      </c>
      <c r="J393" s="99">
        <f t="shared" ref="J393:J436" si="84">IF(A393="","",YEAR(A393))</f>
        <v>2011</v>
      </c>
      <c r="K393" s="2" t="str">
        <f t="shared" si="82"/>
        <v>Summer</v>
      </c>
      <c r="L393" s="2"/>
      <c r="M393" s="3" t="str">
        <f t="shared" ref="M393:M436" si="85">IF($K393="Spring",IF(LEFT($D393,1)="&lt;",VALUE(MID($D393,2,4)),IF(LEFT($D393,1)="&gt;",VALUE(MID($D393,2,4)),$D393)),"")</f>
        <v/>
      </c>
      <c r="N393" s="3" t="str">
        <f t="shared" si="77"/>
        <v/>
      </c>
      <c r="O393" s="3" t="str">
        <f t="shared" si="81"/>
        <v/>
      </c>
      <c r="P393" s="3" t="str">
        <f t="shared" si="81"/>
        <v/>
      </c>
      <c r="Q393" s="20" t="str">
        <f t="shared" ref="Q393:S436" si="86">IF($K393="Summer",IF(LEFT(D393,1)="&lt;",VALUE(MID(D393,2,4)),IF(LEFT(D393,1)="&gt;",VALUE(MID(D393,2,4)),D393)),"")</f>
        <v>ns</v>
      </c>
      <c r="R393" s="20">
        <f t="shared" si="86"/>
        <v>5.58</v>
      </c>
      <c r="S393" s="20">
        <f t="shared" si="86"/>
        <v>23.9</v>
      </c>
      <c r="T393" s="20" t="str">
        <f t="shared" si="78"/>
        <v>ns</v>
      </c>
      <c r="U393" s="6" t="str">
        <f t="shared" ref="U393:W436" si="87">IF($K393="Fall",IF(LEFT(D393,1)="&lt;",VALUE(MID(D393,2,4)),IF(LEFT(D393,1)="&gt;",VALUE(MID(D393,2,4)),D393)),"")</f>
        <v/>
      </c>
      <c r="V393" s="6" t="str">
        <f t="shared" si="87"/>
        <v/>
      </c>
      <c r="W393" s="6" t="str">
        <f t="shared" si="87"/>
        <v/>
      </c>
      <c r="X393" s="6" t="str">
        <f t="shared" si="79"/>
        <v/>
      </c>
    </row>
    <row r="394" spans="1:24" ht="13.5" thickBot="1" x14ac:dyDescent="0.25">
      <c r="A394" s="96">
        <v>40758</v>
      </c>
      <c r="B394" s="97" t="s">
        <v>23</v>
      </c>
      <c r="C394" s="97" t="s">
        <v>22</v>
      </c>
      <c r="D394" s="97">
        <v>714</v>
      </c>
      <c r="E394" s="97" t="s">
        <v>3</v>
      </c>
      <c r="F394" s="97" t="s">
        <v>3</v>
      </c>
      <c r="G394" s="97" t="s">
        <v>3</v>
      </c>
      <c r="H394" s="86">
        <f t="shared" si="80"/>
        <v>2</v>
      </c>
      <c r="I394" s="99">
        <f t="shared" si="83"/>
        <v>8</v>
      </c>
      <c r="J394" s="99">
        <f t="shared" si="84"/>
        <v>2011</v>
      </c>
      <c r="K394" s="2" t="str">
        <f t="shared" si="82"/>
        <v>Summer</v>
      </c>
      <c r="L394" s="2"/>
      <c r="M394" s="3" t="str">
        <f t="shared" si="85"/>
        <v/>
      </c>
      <c r="N394" s="3" t="str">
        <f t="shared" si="77"/>
        <v/>
      </c>
      <c r="O394" s="3" t="str">
        <f t="shared" si="81"/>
        <v/>
      </c>
      <c r="P394" s="3" t="str">
        <f t="shared" si="81"/>
        <v/>
      </c>
      <c r="Q394" s="20">
        <f t="shared" si="86"/>
        <v>714</v>
      </c>
      <c r="R394" s="20" t="str">
        <f t="shared" si="86"/>
        <v>ns</v>
      </c>
      <c r="S394" s="20" t="str">
        <f t="shared" si="86"/>
        <v>ns</v>
      </c>
      <c r="T394" s="20" t="str">
        <f t="shared" si="78"/>
        <v>ns</v>
      </c>
      <c r="U394" s="6" t="str">
        <f t="shared" si="87"/>
        <v/>
      </c>
      <c r="V394" s="6" t="str">
        <f t="shared" si="87"/>
        <v/>
      </c>
      <c r="W394" s="6" t="str">
        <f t="shared" si="87"/>
        <v/>
      </c>
      <c r="X394" s="6" t="str">
        <f t="shared" si="79"/>
        <v/>
      </c>
    </row>
    <row r="395" spans="1:24" ht="13.5" thickBot="1" x14ac:dyDescent="0.25">
      <c r="A395" s="96">
        <v>40392</v>
      </c>
      <c r="B395" s="97" t="s">
        <v>23</v>
      </c>
      <c r="C395" s="97" t="s">
        <v>22</v>
      </c>
      <c r="D395" s="97">
        <v>1052</v>
      </c>
      <c r="E395" s="97">
        <v>9.6300000000000008</v>
      </c>
      <c r="F395" s="97">
        <v>23.6</v>
      </c>
      <c r="G395" s="97" t="s">
        <v>24</v>
      </c>
      <c r="H395" s="86">
        <f t="shared" si="80"/>
        <v>2</v>
      </c>
      <c r="I395" s="99">
        <f t="shared" si="83"/>
        <v>8</v>
      </c>
      <c r="J395" s="99">
        <f t="shared" si="84"/>
        <v>2010</v>
      </c>
      <c r="K395" s="2" t="str">
        <f t="shared" si="82"/>
        <v>Summer</v>
      </c>
      <c r="L395" s="2"/>
      <c r="M395" s="3" t="str">
        <f t="shared" si="85"/>
        <v/>
      </c>
      <c r="N395" s="3" t="str">
        <f t="shared" si="77"/>
        <v/>
      </c>
      <c r="O395" s="3" t="str">
        <f t="shared" si="81"/>
        <v/>
      </c>
      <c r="P395" s="3" t="str">
        <f t="shared" si="81"/>
        <v/>
      </c>
      <c r="Q395" s="20">
        <f t="shared" si="86"/>
        <v>1052</v>
      </c>
      <c r="R395" s="20">
        <f t="shared" si="86"/>
        <v>9.6300000000000008</v>
      </c>
      <c r="S395" s="20">
        <f t="shared" si="86"/>
        <v>23.6</v>
      </c>
      <c r="T395" s="20" t="str">
        <f t="shared" si="78"/>
        <v>NS</v>
      </c>
      <c r="U395" s="6" t="str">
        <f t="shared" si="87"/>
        <v/>
      </c>
      <c r="V395" s="6" t="str">
        <f t="shared" si="87"/>
        <v/>
      </c>
      <c r="W395" s="6" t="str">
        <f t="shared" si="87"/>
        <v/>
      </c>
      <c r="X395" s="6" t="str">
        <f t="shared" si="79"/>
        <v/>
      </c>
    </row>
    <row r="396" spans="1:24" ht="13.5" thickBot="1" x14ac:dyDescent="0.25">
      <c r="A396" s="96">
        <v>40304</v>
      </c>
      <c r="B396" s="97" t="s">
        <v>23</v>
      </c>
      <c r="C396" s="97" t="s">
        <v>22</v>
      </c>
      <c r="D396" s="97">
        <v>855</v>
      </c>
      <c r="E396" s="97">
        <v>17.190000000000001</v>
      </c>
      <c r="F396" s="97">
        <v>15.9</v>
      </c>
      <c r="G396" s="97" t="s">
        <v>77</v>
      </c>
      <c r="H396" s="86">
        <f t="shared" si="80"/>
        <v>2</v>
      </c>
      <c r="I396" s="99">
        <f t="shared" si="83"/>
        <v>5</v>
      </c>
      <c r="J396" s="99">
        <f t="shared" si="84"/>
        <v>2010</v>
      </c>
      <c r="K396" s="2" t="str">
        <f t="shared" si="82"/>
        <v>Spring</v>
      </c>
      <c r="L396" s="2"/>
      <c r="M396" s="3">
        <f t="shared" si="85"/>
        <v>855</v>
      </c>
      <c r="N396" s="3">
        <f t="shared" si="77"/>
        <v>17.190000000000001</v>
      </c>
      <c r="O396" s="3">
        <f t="shared" si="81"/>
        <v>15.9</v>
      </c>
      <c r="P396" s="3" t="str">
        <f t="shared" si="81"/>
        <v>AD</v>
      </c>
      <c r="Q396" s="20" t="str">
        <f t="shared" si="86"/>
        <v/>
      </c>
      <c r="R396" s="20" t="str">
        <f t="shared" si="86"/>
        <v/>
      </c>
      <c r="S396" s="20" t="str">
        <f t="shared" si="86"/>
        <v/>
      </c>
      <c r="T396" s="20" t="str">
        <f t="shared" si="78"/>
        <v/>
      </c>
      <c r="U396" s="6" t="str">
        <f t="shared" si="87"/>
        <v/>
      </c>
      <c r="V396" s="6" t="str">
        <f t="shared" si="87"/>
        <v/>
      </c>
      <c r="W396" s="6" t="str">
        <f t="shared" si="87"/>
        <v/>
      </c>
      <c r="X396" s="6" t="str">
        <f t="shared" si="79"/>
        <v/>
      </c>
    </row>
    <row r="397" spans="1:24" ht="13.5" thickBot="1" x14ac:dyDescent="0.25">
      <c r="A397" s="96">
        <v>40038</v>
      </c>
      <c r="B397" s="97" t="s">
        <v>23</v>
      </c>
      <c r="C397" s="97" t="s">
        <v>22</v>
      </c>
      <c r="D397" s="97">
        <v>640</v>
      </c>
      <c r="E397" s="97">
        <v>4.9000000000000004</v>
      </c>
      <c r="F397" s="97">
        <v>19</v>
      </c>
      <c r="G397" s="97" t="s">
        <v>77</v>
      </c>
      <c r="H397" s="86">
        <f t="shared" si="80"/>
        <v>2</v>
      </c>
      <c r="I397" s="99">
        <f t="shared" si="83"/>
        <v>8</v>
      </c>
      <c r="J397" s="99">
        <f t="shared" si="84"/>
        <v>2009</v>
      </c>
      <c r="K397" s="2" t="str">
        <f t="shared" si="82"/>
        <v>Summer</v>
      </c>
      <c r="L397" s="2"/>
      <c r="M397" s="3" t="str">
        <f t="shared" si="85"/>
        <v/>
      </c>
      <c r="N397" s="3" t="str">
        <f t="shared" si="77"/>
        <v/>
      </c>
      <c r="O397" s="3" t="str">
        <f t="shared" si="81"/>
        <v/>
      </c>
      <c r="P397" s="3" t="str">
        <f t="shared" si="81"/>
        <v/>
      </c>
      <c r="Q397" s="20">
        <f t="shared" si="86"/>
        <v>640</v>
      </c>
      <c r="R397" s="20">
        <f t="shared" si="86"/>
        <v>4.9000000000000004</v>
      </c>
      <c r="S397" s="20">
        <f t="shared" si="86"/>
        <v>19</v>
      </c>
      <c r="T397" s="20" t="str">
        <f t="shared" si="78"/>
        <v>AD</v>
      </c>
      <c r="U397" s="6" t="str">
        <f t="shared" si="87"/>
        <v/>
      </c>
      <c r="V397" s="6" t="str">
        <f t="shared" si="87"/>
        <v/>
      </c>
      <c r="W397" s="6" t="str">
        <f t="shared" si="87"/>
        <v/>
      </c>
      <c r="X397" s="6" t="str">
        <f t="shared" si="79"/>
        <v/>
      </c>
    </row>
    <row r="398" spans="1:24" ht="13.5" thickBot="1" x14ac:dyDescent="0.25">
      <c r="A398" s="96">
        <v>39947</v>
      </c>
      <c r="B398" s="97" t="s">
        <v>23</v>
      </c>
      <c r="C398" s="97" t="s">
        <v>22</v>
      </c>
      <c r="D398" s="97">
        <v>684</v>
      </c>
      <c r="E398" s="97">
        <v>6.93</v>
      </c>
      <c r="F398" s="97">
        <v>14.3</v>
      </c>
      <c r="G398" s="97" t="s">
        <v>3</v>
      </c>
      <c r="H398" s="86">
        <f t="shared" si="80"/>
        <v>2</v>
      </c>
      <c r="I398" s="99">
        <f t="shared" si="83"/>
        <v>5</v>
      </c>
      <c r="J398" s="99">
        <f t="shared" si="84"/>
        <v>2009</v>
      </c>
      <c r="K398" s="2" t="str">
        <f t="shared" si="82"/>
        <v>Spring</v>
      </c>
      <c r="L398" s="2"/>
      <c r="M398" s="3">
        <f t="shared" si="85"/>
        <v>684</v>
      </c>
      <c r="N398" s="3">
        <f t="shared" si="77"/>
        <v>6.93</v>
      </c>
      <c r="O398" s="3">
        <f t="shared" si="81"/>
        <v>14.3</v>
      </c>
      <c r="P398" s="3" t="str">
        <f t="shared" si="81"/>
        <v>ns</v>
      </c>
      <c r="Q398" s="20" t="str">
        <f t="shared" si="86"/>
        <v/>
      </c>
      <c r="R398" s="20" t="str">
        <f t="shared" si="86"/>
        <v/>
      </c>
      <c r="S398" s="20" t="str">
        <f t="shared" si="86"/>
        <v/>
      </c>
      <c r="T398" s="20" t="str">
        <f t="shared" si="78"/>
        <v/>
      </c>
      <c r="U398" s="6" t="str">
        <f t="shared" si="87"/>
        <v/>
      </c>
      <c r="V398" s="6" t="str">
        <f t="shared" si="87"/>
        <v/>
      </c>
      <c r="W398" s="6" t="str">
        <f t="shared" si="87"/>
        <v/>
      </c>
      <c r="X398" s="6" t="str">
        <f t="shared" si="79"/>
        <v/>
      </c>
    </row>
    <row r="399" spans="1:24" ht="13.5" thickBot="1" x14ac:dyDescent="0.25">
      <c r="A399" s="96">
        <v>39726</v>
      </c>
      <c r="B399" s="97" t="s">
        <v>23</v>
      </c>
      <c r="C399" s="97" t="s">
        <v>22</v>
      </c>
      <c r="D399" s="97" t="s">
        <v>24</v>
      </c>
      <c r="E399" s="97">
        <v>5.5</v>
      </c>
      <c r="F399" s="97">
        <v>8.8000000000000007</v>
      </c>
      <c r="G399" s="97">
        <v>0</v>
      </c>
      <c r="H399" s="86">
        <f t="shared" si="80"/>
        <v>2</v>
      </c>
      <c r="I399" s="99">
        <f t="shared" si="83"/>
        <v>10</v>
      </c>
      <c r="J399" s="99">
        <f t="shared" si="84"/>
        <v>2008</v>
      </c>
      <c r="K399" s="2" t="str">
        <f t="shared" si="82"/>
        <v>Fall</v>
      </c>
      <c r="L399" s="2"/>
      <c r="M399" s="3" t="str">
        <f t="shared" si="85"/>
        <v/>
      </c>
      <c r="N399" s="3" t="str">
        <f t="shared" si="77"/>
        <v/>
      </c>
      <c r="O399" s="3" t="str">
        <f t="shared" si="81"/>
        <v/>
      </c>
      <c r="P399" s="3" t="str">
        <f t="shared" si="81"/>
        <v/>
      </c>
      <c r="Q399" s="20" t="str">
        <f t="shared" si="86"/>
        <v/>
      </c>
      <c r="R399" s="20" t="str">
        <f t="shared" si="86"/>
        <v/>
      </c>
      <c r="S399" s="20" t="str">
        <f t="shared" si="86"/>
        <v/>
      </c>
      <c r="T399" s="20" t="str">
        <f t="shared" si="78"/>
        <v/>
      </c>
      <c r="U399" s="6" t="str">
        <f t="shared" si="87"/>
        <v>NS</v>
      </c>
      <c r="V399" s="6">
        <f t="shared" si="87"/>
        <v>5.5</v>
      </c>
      <c r="W399" s="6">
        <f t="shared" si="87"/>
        <v>8.8000000000000007</v>
      </c>
      <c r="X399" s="6">
        <f t="shared" si="79"/>
        <v>0</v>
      </c>
    </row>
    <row r="400" spans="1:24" ht="13.5" thickBot="1" x14ac:dyDescent="0.25">
      <c r="A400" s="96">
        <v>39643</v>
      </c>
      <c r="B400" s="97" t="s">
        <v>23</v>
      </c>
      <c r="C400" s="97" t="s">
        <v>22</v>
      </c>
      <c r="D400" s="97">
        <v>793</v>
      </c>
      <c r="E400" s="97">
        <v>8.4600000000000009</v>
      </c>
      <c r="F400" s="97">
        <v>21.5</v>
      </c>
      <c r="G400" s="97" t="s">
        <v>3</v>
      </c>
      <c r="H400" s="86">
        <f t="shared" si="80"/>
        <v>2</v>
      </c>
      <c r="I400" s="99">
        <f t="shared" si="83"/>
        <v>7</v>
      </c>
      <c r="J400" s="99">
        <f t="shared" si="84"/>
        <v>2008</v>
      </c>
      <c r="K400" s="2" t="str">
        <f t="shared" si="82"/>
        <v>Summer</v>
      </c>
      <c r="L400" s="2"/>
      <c r="M400" s="3" t="str">
        <f t="shared" si="85"/>
        <v/>
      </c>
      <c r="N400" s="3" t="str">
        <f t="shared" si="77"/>
        <v/>
      </c>
      <c r="O400" s="3" t="str">
        <f t="shared" si="81"/>
        <v/>
      </c>
      <c r="P400" s="3" t="str">
        <f t="shared" si="81"/>
        <v/>
      </c>
      <c r="Q400" s="20">
        <f t="shared" si="86"/>
        <v>793</v>
      </c>
      <c r="R400" s="20">
        <f t="shared" si="86"/>
        <v>8.4600000000000009</v>
      </c>
      <c r="S400" s="20">
        <f t="shared" si="86"/>
        <v>21.5</v>
      </c>
      <c r="T400" s="20" t="str">
        <f t="shared" si="78"/>
        <v>ns</v>
      </c>
      <c r="U400" s="6" t="str">
        <f t="shared" si="87"/>
        <v/>
      </c>
      <c r="V400" s="6" t="str">
        <f t="shared" si="87"/>
        <v/>
      </c>
      <c r="W400" s="6" t="str">
        <f t="shared" si="87"/>
        <v/>
      </c>
      <c r="X400" s="6" t="str">
        <f t="shared" si="79"/>
        <v/>
      </c>
    </row>
    <row r="401" spans="1:24" ht="13.5" thickBot="1" x14ac:dyDescent="0.25">
      <c r="A401" s="96">
        <v>39353</v>
      </c>
      <c r="B401" s="97" t="s">
        <v>23</v>
      </c>
      <c r="C401" s="97" t="s">
        <v>22</v>
      </c>
      <c r="D401" s="97">
        <v>1636</v>
      </c>
      <c r="E401" s="97">
        <v>8</v>
      </c>
      <c r="F401" s="97">
        <v>17</v>
      </c>
      <c r="G401" s="97" t="s">
        <v>79</v>
      </c>
      <c r="H401" s="99">
        <f t="shared" si="80"/>
        <v>2</v>
      </c>
      <c r="I401" s="99">
        <f t="shared" si="83"/>
        <v>9</v>
      </c>
      <c r="J401" s="99">
        <f t="shared" si="84"/>
        <v>2007</v>
      </c>
      <c r="K401" s="2" t="str">
        <f t="shared" si="82"/>
        <v>Fall</v>
      </c>
      <c r="M401" s="3" t="str">
        <f t="shared" si="85"/>
        <v/>
      </c>
      <c r="N401" s="3" t="str">
        <f t="shared" ref="N401:N436" si="88">IF($K401="Spring",IF(LEFT(E401,1)="&lt;",VALUE(MID(E401,2,4)),IF(LEFT(E401,1)="&gt;",VALUE(MID(E401,2,4)),E401)),"")</f>
        <v/>
      </c>
      <c r="O401" s="3" t="str">
        <f t="shared" si="81"/>
        <v/>
      </c>
      <c r="P401" s="3" t="str">
        <f t="shared" si="81"/>
        <v/>
      </c>
      <c r="Q401" s="20" t="str">
        <f t="shared" si="86"/>
        <v/>
      </c>
      <c r="R401" s="20" t="str">
        <f t="shared" si="86"/>
        <v/>
      </c>
      <c r="S401" s="20" t="str">
        <f t="shared" si="86"/>
        <v/>
      </c>
      <c r="T401" s="20" t="str">
        <f t="shared" ref="T401:T436" si="89">IF($K401="Summer",IF(LEFT(G401,1)="&lt;",VALUE(MID(G401,2,4)),IF(LEFT(G401,1)="&gt;",VALUE(MID(G401,2,4)),G401)),"")</f>
        <v/>
      </c>
      <c r="U401" s="6">
        <f t="shared" si="87"/>
        <v>1636</v>
      </c>
      <c r="V401" s="6">
        <f t="shared" si="87"/>
        <v>8</v>
      </c>
      <c r="W401" s="6">
        <f t="shared" si="87"/>
        <v>17</v>
      </c>
      <c r="X401" s="6" t="str">
        <f t="shared" ref="X401:X436" si="90">IF($K401="Fall",IF(LEFT(G401,1)="&lt;",VALUE(MID(G401,2,4)),IF(LEFT(G401,1)="&gt;",VALUE(MID(G401,2,4)),G401)),"")</f>
        <v xml:space="preserve"> ns</v>
      </c>
    </row>
    <row r="402" spans="1:24" ht="13.5" thickBot="1" x14ac:dyDescent="0.25">
      <c r="A402" s="96">
        <v>39219</v>
      </c>
      <c r="B402" s="97" t="s">
        <v>23</v>
      </c>
      <c r="C402" s="97" t="s">
        <v>22</v>
      </c>
      <c r="D402" s="97">
        <v>895</v>
      </c>
      <c r="E402" s="97">
        <v>10.08</v>
      </c>
      <c r="F402" s="97">
        <v>19.45</v>
      </c>
      <c r="G402" s="97">
        <v>0</v>
      </c>
      <c r="H402" s="99">
        <f t="shared" si="80"/>
        <v>2</v>
      </c>
      <c r="I402" s="99">
        <f t="shared" si="83"/>
        <v>5</v>
      </c>
      <c r="J402" s="99">
        <f t="shared" si="84"/>
        <v>2007</v>
      </c>
      <c r="K402" s="2" t="str">
        <f t="shared" si="82"/>
        <v>Spring</v>
      </c>
      <c r="M402" s="3">
        <f t="shared" si="85"/>
        <v>895</v>
      </c>
      <c r="N402" s="3">
        <f t="shared" si="88"/>
        <v>10.08</v>
      </c>
      <c r="O402" s="3">
        <f t="shared" si="81"/>
        <v>19.45</v>
      </c>
      <c r="P402" s="3">
        <f t="shared" si="81"/>
        <v>0</v>
      </c>
      <c r="Q402" s="20" t="str">
        <f t="shared" si="86"/>
        <v/>
      </c>
      <c r="R402" s="20" t="str">
        <f t="shared" si="86"/>
        <v/>
      </c>
      <c r="S402" s="20" t="str">
        <f t="shared" si="86"/>
        <v/>
      </c>
      <c r="T402" s="20" t="str">
        <f t="shared" si="89"/>
        <v/>
      </c>
      <c r="U402" s="6" t="str">
        <f t="shared" si="87"/>
        <v/>
      </c>
      <c r="V402" s="6" t="str">
        <f t="shared" si="87"/>
        <v/>
      </c>
      <c r="W402" s="6" t="str">
        <f t="shared" si="87"/>
        <v/>
      </c>
      <c r="X402" s="6" t="str">
        <f t="shared" si="90"/>
        <v/>
      </c>
    </row>
    <row r="403" spans="1:24" ht="13.5" thickBot="1" x14ac:dyDescent="0.25">
      <c r="A403" s="96">
        <v>39004</v>
      </c>
      <c r="B403" s="97" t="s">
        <v>23</v>
      </c>
      <c r="C403" s="97" t="s">
        <v>22</v>
      </c>
      <c r="D403" s="97">
        <v>581</v>
      </c>
      <c r="E403" s="97">
        <v>10.67</v>
      </c>
      <c r="F403" s="97">
        <v>11.8</v>
      </c>
      <c r="G403" s="97">
        <v>0</v>
      </c>
      <c r="H403" s="99">
        <f t="shared" si="80"/>
        <v>2</v>
      </c>
      <c r="I403" s="99">
        <f t="shared" si="83"/>
        <v>10</v>
      </c>
      <c r="J403" s="99">
        <f t="shared" si="84"/>
        <v>2006</v>
      </c>
      <c r="K403" s="2" t="str">
        <f t="shared" si="82"/>
        <v>Fall</v>
      </c>
      <c r="M403" s="3" t="str">
        <f t="shared" si="85"/>
        <v/>
      </c>
      <c r="N403" s="3" t="str">
        <f t="shared" si="88"/>
        <v/>
      </c>
      <c r="O403" s="3" t="str">
        <f t="shared" si="81"/>
        <v/>
      </c>
      <c r="P403" s="3" t="str">
        <f t="shared" si="81"/>
        <v/>
      </c>
      <c r="Q403" s="20" t="str">
        <f t="shared" si="86"/>
        <v/>
      </c>
      <c r="R403" s="20" t="str">
        <f t="shared" si="86"/>
        <v/>
      </c>
      <c r="S403" s="20" t="str">
        <f t="shared" si="86"/>
        <v/>
      </c>
      <c r="T403" s="20" t="str">
        <f t="shared" si="89"/>
        <v/>
      </c>
      <c r="U403" s="6">
        <f t="shared" si="87"/>
        <v>581</v>
      </c>
      <c r="V403" s="6">
        <f t="shared" si="87"/>
        <v>10.67</v>
      </c>
      <c r="W403" s="6">
        <f t="shared" si="87"/>
        <v>11.8</v>
      </c>
      <c r="X403" s="6">
        <f t="shared" si="90"/>
        <v>0</v>
      </c>
    </row>
    <row r="404" spans="1:24" ht="13.5" thickBot="1" x14ac:dyDescent="0.25">
      <c r="A404" s="96">
        <v>38922</v>
      </c>
      <c r="B404" s="97" t="s">
        <v>23</v>
      </c>
      <c r="C404" s="97" t="s">
        <v>22</v>
      </c>
      <c r="D404" s="97">
        <v>556</v>
      </c>
      <c r="E404" s="97">
        <v>0.83</v>
      </c>
      <c r="F404" s="97">
        <v>18.7</v>
      </c>
      <c r="G404" s="97">
        <v>0</v>
      </c>
      <c r="H404" s="99">
        <f t="shared" si="80"/>
        <v>2</v>
      </c>
      <c r="I404" s="99">
        <f t="shared" si="83"/>
        <v>7</v>
      </c>
      <c r="J404" s="99">
        <f t="shared" si="84"/>
        <v>2006</v>
      </c>
      <c r="K404" s="2" t="str">
        <f t="shared" si="82"/>
        <v>Summer</v>
      </c>
      <c r="M404" s="3" t="str">
        <f t="shared" si="85"/>
        <v/>
      </c>
      <c r="N404" s="3" t="str">
        <f t="shared" si="88"/>
        <v/>
      </c>
      <c r="O404" s="3" t="str">
        <f t="shared" si="81"/>
        <v/>
      </c>
      <c r="P404" s="3" t="str">
        <f t="shared" si="81"/>
        <v/>
      </c>
      <c r="Q404" s="20">
        <f t="shared" si="86"/>
        <v>556</v>
      </c>
      <c r="R404" s="20">
        <f t="shared" si="86"/>
        <v>0.83</v>
      </c>
      <c r="S404" s="20">
        <f t="shared" si="86"/>
        <v>18.7</v>
      </c>
      <c r="T404" s="20">
        <f t="shared" si="89"/>
        <v>0</v>
      </c>
      <c r="U404" s="6" t="str">
        <f t="shared" si="87"/>
        <v/>
      </c>
      <c r="V404" s="6" t="str">
        <f t="shared" si="87"/>
        <v/>
      </c>
      <c r="W404" s="6" t="str">
        <f t="shared" si="87"/>
        <v/>
      </c>
      <c r="X404" s="6" t="str">
        <f t="shared" si="90"/>
        <v/>
      </c>
    </row>
    <row r="405" spans="1:24" ht="13.5" thickBot="1" x14ac:dyDescent="0.25">
      <c r="A405" s="96">
        <v>38850</v>
      </c>
      <c r="B405" s="97" t="s">
        <v>23</v>
      </c>
      <c r="C405" s="97" t="s">
        <v>22</v>
      </c>
      <c r="D405" s="97">
        <v>1135</v>
      </c>
      <c r="E405" s="97">
        <v>9.9600000000000009</v>
      </c>
      <c r="F405" s="97">
        <v>13.1</v>
      </c>
      <c r="G405" s="97">
        <v>7.17</v>
      </c>
      <c r="H405" s="99">
        <f t="shared" si="80"/>
        <v>2</v>
      </c>
      <c r="I405" s="99">
        <f t="shared" si="83"/>
        <v>5</v>
      </c>
      <c r="J405" s="99">
        <f t="shared" si="84"/>
        <v>2006</v>
      </c>
      <c r="K405" s="2" t="str">
        <f t="shared" si="82"/>
        <v>Spring</v>
      </c>
      <c r="M405" s="3">
        <f t="shared" si="85"/>
        <v>1135</v>
      </c>
      <c r="N405" s="3">
        <f t="shared" si="88"/>
        <v>9.9600000000000009</v>
      </c>
      <c r="O405" s="3">
        <f t="shared" si="81"/>
        <v>13.1</v>
      </c>
      <c r="P405" s="3">
        <f t="shared" si="81"/>
        <v>7.17</v>
      </c>
      <c r="Q405" s="20" t="str">
        <f t="shared" si="86"/>
        <v/>
      </c>
      <c r="R405" s="20" t="str">
        <f t="shared" si="86"/>
        <v/>
      </c>
      <c r="S405" s="20" t="str">
        <f t="shared" si="86"/>
        <v/>
      </c>
      <c r="T405" s="20" t="str">
        <f t="shared" si="89"/>
        <v/>
      </c>
      <c r="U405" s="6" t="str">
        <f t="shared" si="87"/>
        <v/>
      </c>
      <c r="V405" s="6" t="str">
        <f t="shared" si="87"/>
        <v/>
      </c>
      <c r="W405" s="6" t="str">
        <f t="shared" si="87"/>
        <v/>
      </c>
      <c r="X405" s="6" t="str">
        <f t="shared" si="90"/>
        <v/>
      </c>
    </row>
    <row r="406" spans="1:24" ht="13.5" thickBot="1" x14ac:dyDescent="0.25">
      <c r="A406" s="96">
        <v>38633</v>
      </c>
      <c r="B406" s="97" t="s">
        <v>23</v>
      </c>
      <c r="C406" s="97" t="s">
        <v>22</v>
      </c>
      <c r="D406" s="97">
        <v>580.4</v>
      </c>
      <c r="E406" s="97">
        <v>9.31</v>
      </c>
      <c r="F406" s="97">
        <v>8.8000000000000007</v>
      </c>
      <c r="G406" s="97">
        <v>0</v>
      </c>
      <c r="H406" s="99">
        <f t="shared" si="80"/>
        <v>2</v>
      </c>
      <c r="I406" s="99">
        <f t="shared" si="83"/>
        <v>10</v>
      </c>
      <c r="J406" s="99">
        <f t="shared" si="84"/>
        <v>2005</v>
      </c>
      <c r="K406" s="2" t="str">
        <f t="shared" si="82"/>
        <v>Fall</v>
      </c>
      <c r="M406" s="3" t="str">
        <f t="shared" si="85"/>
        <v/>
      </c>
      <c r="N406" s="3" t="str">
        <f t="shared" si="88"/>
        <v/>
      </c>
      <c r="O406" s="3" t="str">
        <f t="shared" si="81"/>
        <v/>
      </c>
      <c r="P406" s="3" t="str">
        <f t="shared" si="81"/>
        <v/>
      </c>
      <c r="Q406" s="20" t="str">
        <f t="shared" si="86"/>
        <v/>
      </c>
      <c r="R406" s="20" t="str">
        <f t="shared" si="86"/>
        <v/>
      </c>
      <c r="S406" s="20" t="str">
        <f t="shared" si="86"/>
        <v/>
      </c>
      <c r="T406" s="20" t="str">
        <f t="shared" si="89"/>
        <v/>
      </c>
      <c r="U406" s="6">
        <f t="shared" si="87"/>
        <v>580.4</v>
      </c>
      <c r="V406" s="6">
        <f t="shared" si="87"/>
        <v>9.31</v>
      </c>
      <c r="W406" s="6">
        <f t="shared" si="87"/>
        <v>8.8000000000000007</v>
      </c>
      <c r="X406" s="6">
        <f t="shared" si="90"/>
        <v>0</v>
      </c>
    </row>
    <row r="407" spans="1:24" ht="13.5" thickBot="1" x14ac:dyDescent="0.25">
      <c r="A407" s="96">
        <v>38545</v>
      </c>
      <c r="B407" s="97" t="s">
        <v>23</v>
      </c>
      <c r="C407" s="97" t="s">
        <v>22</v>
      </c>
      <c r="D407" s="97">
        <v>579.20000000000005</v>
      </c>
      <c r="E407" s="97">
        <v>5.73</v>
      </c>
      <c r="F407" s="97">
        <v>14.32</v>
      </c>
      <c r="G407" s="97">
        <v>0</v>
      </c>
      <c r="H407" s="99">
        <f t="shared" si="80"/>
        <v>2</v>
      </c>
      <c r="I407" s="99">
        <f t="shared" si="83"/>
        <v>7</v>
      </c>
      <c r="J407" s="99">
        <f t="shared" si="84"/>
        <v>2005</v>
      </c>
      <c r="K407" s="2" t="str">
        <f t="shared" si="82"/>
        <v>Summer</v>
      </c>
      <c r="M407" s="3" t="str">
        <f t="shared" si="85"/>
        <v/>
      </c>
      <c r="N407" s="3" t="str">
        <f t="shared" si="88"/>
        <v/>
      </c>
      <c r="O407" s="3" t="str">
        <f t="shared" si="81"/>
        <v/>
      </c>
      <c r="P407" s="3" t="str">
        <f t="shared" si="81"/>
        <v/>
      </c>
      <c r="Q407" s="20">
        <f t="shared" si="86"/>
        <v>579.20000000000005</v>
      </c>
      <c r="R407" s="20">
        <f t="shared" si="86"/>
        <v>5.73</v>
      </c>
      <c r="S407" s="20">
        <f t="shared" si="86"/>
        <v>14.32</v>
      </c>
      <c r="T407" s="20">
        <f t="shared" si="89"/>
        <v>0</v>
      </c>
      <c r="U407" s="6" t="str">
        <f t="shared" si="87"/>
        <v/>
      </c>
      <c r="V407" s="6" t="str">
        <f t="shared" si="87"/>
        <v/>
      </c>
      <c r="W407" s="6" t="str">
        <f t="shared" si="87"/>
        <v/>
      </c>
      <c r="X407" s="6" t="str">
        <f t="shared" si="90"/>
        <v/>
      </c>
    </row>
    <row r="408" spans="1:24" ht="13.5" thickBot="1" x14ac:dyDescent="0.25">
      <c r="A408" s="96">
        <v>38486</v>
      </c>
      <c r="B408" s="97" t="s">
        <v>23</v>
      </c>
      <c r="C408" s="97" t="s">
        <v>22</v>
      </c>
      <c r="D408" s="97">
        <v>748</v>
      </c>
      <c r="E408" s="97">
        <v>11.79</v>
      </c>
      <c r="F408" s="97">
        <v>11.26</v>
      </c>
      <c r="G408" s="97">
        <v>0.74</v>
      </c>
      <c r="H408" s="99">
        <f t="shared" si="80"/>
        <v>2</v>
      </c>
      <c r="I408" s="99">
        <f t="shared" si="83"/>
        <v>5</v>
      </c>
      <c r="J408" s="99">
        <f t="shared" si="84"/>
        <v>2005</v>
      </c>
      <c r="K408" s="2" t="str">
        <f t="shared" si="82"/>
        <v>Spring</v>
      </c>
      <c r="M408" s="3">
        <f t="shared" si="85"/>
        <v>748</v>
      </c>
      <c r="N408" s="3">
        <f t="shared" si="88"/>
        <v>11.79</v>
      </c>
      <c r="O408" s="3">
        <f t="shared" si="81"/>
        <v>11.26</v>
      </c>
      <c r="P408" s="3">
        <f t="shared" si="81"/>
        <v>0.74</v>
      </c>
      <c r="Q408" s="20" t="str">
        <f t="shared" si="86"/>
        <v/>
      </c>
      <c r="R408" s="20" t="str">
        <f t="shared" si="86"/>
        <v/>
      </c>
      <c r="S408" s="20" t="str">
        <f t="shared" si="86"/>
        <v/>
      </c>
      <c r="T408" s="20" t="str">
        <f t="shared" si="89"/>
        <v/>
      </c>
      <c r="U408" s="6" t="str">
        <f t="shared" si="87"/>
        <v/>
      </c>
      <c r="V408" s="6" t="str">
        <f t="shared" si="87"/>
        <v/>
      </c>
      <c r="W408" s="6" t="str">
        <f t="shared" si="87"/>
        <v/>
      </c>
      <c r="X408" s="6" t="str">
        <f t="shared" si="90"/>
        <v/>
      </c>
    </row>
    <row r="409" spans="1:24" ht="13.5" thickBot="1" x14ac:dyDescent="0.25">
      <c r="A409" s="96">
        <v>38255</v>
      </c>
      <c r="B409" s="97" t="s">
        <v>23</v>
      </c>
      <c r="C409" s="97" t="s">
        <v>22</v>
      </c>
      <c r="D409" s="97">
        <v>514</v>
      </c>
      <c r="E409" s="97">
        <v>8.98</v>
      </c>
      <c r="F409" s="97">
        <v>12.1</v>
      </c>
      <c r="G409" s="97">
        <v>0</v>
      </c>
      <c r="H409" s="99">
        <f t="shared" si="80"/>
        <v>2</v>
      </c>
      <c r="I409" s="99">
        <f t="shared" si="83"/>
        <v>9</v>
      </c>
      <c r="J409" s="99">
        <f t="shared" si="84"/>
        <v>2004</v>
      </c>
      <c r="K409" s="2" t="str">
        <f t="shared" si="82"/>
        <v>Fall</v>
      </c>
      <c r="M409" s="3" t="str">
        <f t="shared" si="85"/>
        <v/>
      </c>
      <c r="N409" s="3" t="str">
        <f t="shared" si="88"/>
        <v/>
      </c>
      <c r="O409" s="3" t="str">
        <f t="shared" si="81"/>
        <v/>
      </c>
      <c r="P409" s="3" t="str">
        <f t="shared" si="81"/>
        <v/>
      </c>
      <c r="Q409" s="20" t="str">
        <f t="shared" si="86"/>
        <v/>
      </c>
      <c r="R409" s="20" t="str">
        <f t="shared" si="86"/>
        <v/>
      </c>
      <c r="S409" s="20" t="str">
        <f t="shared" si="86"/>
        <v/>
      </c>
      <c r="T409" s="20" t="str">
        <f t="shared" si="89"/>
        <v/>
      </c>
      <c r="U409" s="6">
        <f t="shared" si="87"/>
        <v>514</v>
      </c>
      <c r="V409" s="6">
        <f t="shared" si="87"/>
        <v>8.98</v>
      </c>
      <c r="W409" s="6">
        <f t="shared" si="87"/>
        <v>12.1</v>
      </c>
      <c r="X409" s="6">
        <f t="shared" si="90"/>
        <v>0</v>
      </c>
    </row>
    <row r="410" spans="1:24" ht="13.5" thickBot="1" x14ac:dyDescent="0.25">
      <c r="A410" s="96">
        <v>38197</v>
      </c>
      <c r="B410" s="97" t="s">
        <v>23</v>
      </c>
      <c r="C410" s="97" t="s">
        <v>22</v>
      </c>
      <c r="D410" s="97">
        <v>603</v>
      </c>
      <c r="E410" s="97">
        <v>12.25</v>
      </c>
      <c r="F410" s="97">
        <v>18.7</v>
      </c>
      <c r="G410" s="97">
        <v>0</v>
      </c>
      <c r="H410" s="99">
        <f t="shared" si="80"/>
        <v>2</v>
      </c>
      <c r="I410" s="99">
        <f t="shared" si="83"/>
        <v>7</v>
      </c>
      <c r="J410" s="99">
        <f t="shared" si="84"/>
        <v>2004</v>
      </c>
      <c r="K410" s="2" t="str">
        <f t="shared" si="82"/>
        <v>Summer</v>
      </c>
      <c r="M410" s="3" t="str">
        <f t="shared" si="85"/>
        <v/>
      </c>
      <c r="N410" s="3" t="str">
        <f t="shared" si="88"/>
        <v/>
      </c>
      <c r="O410" s="3" t="str">
        <f t="shared" si="81"/>
        <v/>
      </c>
      <c r="P410" s="3" t="str">
        <f t="shared" si="81"/>
        <v/>
      </c>
      <c r="Q410" s="20">
        <f t="shared" si="86"/>
        <v>603</v>
      </c>
      <c r="R410" s="20">
        <f t="shared" si="86"/>
        <v>12.25</v>
      </c>
      <c r="S410" s="20">
        <f t="shared" si="86"/>
        <v>18.7</v>
      </c>
      <c r="T410" s="20">
        <f t="shared" si="89"/>
        <v>0</v>
      </c>
      <c r="U410" s="6" t="str">
        <f t="shared" si="87"/>
        <v/>
      </c>
      <c r="V410" s="6" t="str">
        <f t="shared" si="87"/>
        <v/>
      </c>
      <c r="W410" s="6" t="str">
        <f t="shared" si="87"/>
        <v/>
      </c>
      <c r="X410" s="6" t="str">
        <f t="shared" si="90"/>
        <v/>
      </c>
    </row>
    <row r="411" spans="1:24" ht="13.5" thickBot="1" x14ac:dyDescent="0.25">
      <c r="A411" s="96">
        <v>38159</v>
      </c>
      <c r="B411" s="97" t="s">
        <v>23</v>
      </c>
      <c r="C411" s="97" t="s">
        <v>22</v>
      </c>
      <c r="D411" s="97">
        <v>919</v>
      </c>
      <c r="E411" s="97">
        <v>7.53</v>
      </c>
      <c r="F411" s="97">
        <v>18.100000000000001</v>
      </c>
      <c r="G411" s="97">
        <v>5.25</v>
      </c>
      <c r="H411" s="99">
        <f t="shared" si="80"/>
        <v>2</v>
      </c>
      <c r="I411" s="99">
        <f t="shared" si="83"/>
        <v>6</v>
      </c>
      <c r="J411" s="99">
        <f t="shared" si="84"/>
        <v>2004</v>
      </c>
      <c r="K411" s="2" t="str">
        <f t="shared" si="82"/>
        <v>Spring</v>
      </c>
      <c r="M411" s="3">
        <f t="shared" si="85"/>
        <v>919</v>
      </c>
      <c r="N411" s="3">
        <f t="shared" si="88"/>
        <v>7.53</v>
      </c>
      <c r="O411" s="3">
        <f t="shared" si="81"/>
        <v>18.100000000000001</v>
      </c>
      <c r="P411" s="3">
        <f t="shared" si="81"/>
        <v>5.25</v>
      </c>
      <c r="Q411" s="20" t="str">
        <f t="shared" si="86"/>
        <v/>
      </c>
      <c r="R411" s="20" t="str">
        <f t="shared" si="86"/>
        <v/>
      </c>
      <c r="S411" s="20" t="str">
        <f t="shared" si="86"/>
        <v/>
      </c>
      <c r="T411" s="20" t="str">
        <f t="shared" si="89"/>
        <v/>
      </c>
      <c r="U411" s="6" t="str">
        <f t="shared" si="87"/>
        <v/>
      </c>
      <c r="V411" s="6" t="str">
        <f t="shared" si="87"/>
        <v/>
      </c>
      <c r="W411" s="6" t="str">
        <f t="shared" si="87"/>
        <v/>
      </c>
      <c r="X411" s="6" t="str">
        <f t="shared" si="90"/>
        <v/>
      </c>
    </row>
    <row r="412" spans="1:24" ht="13.5" thickBot="1" x14ac:dyDescent="0.25">
      <c r="A412" s="96">
        <v>38125</v>
      </c>
      <c r="B412" s="97" t="s">
        <v>23</v>
      </c>
      <c r="C412" s="97" t="s">
        <v>22</v>
      </c>
      <c r="D412" s="97" t="s">
        <v>24</v>
      </c>
      <c r="E412" s="97" t="s">
        <v>24</v>
      </c>
      <c r="F412" s="97" t="s">
        <v>24</v>
      </c>
      <c r="G412" s="97" t="s">
        <v>24</v>
      </c>
      <c r="H412" s="99">
        <f t="shared" ref="H412:H436" si="91">IF(A412="","",VLOOKUP(B412,$AT$5:$AU$19,2,FALSE))</f>
        <v>2</v>
      </c>
      <c r="I412" s="99">
        <f t="shared" si="83"/>
        <v>5</v>
      </c>
      <c r="J412" s="99">
        <f t="shared" si="84"/>
        <v>2004</v>
      </c>
      <c r="K412" s="2" t="str">
        <f t="shared" si="82"/>
        <v>Spring</v>
      </c>
      <c r="M412" s="3" t="str">
        <f t="shared" si="85"/>
        <v>NS</v>
      </c>
      <c r="N412" s="3" t="str">
        <f t="shared" si="88"/>
        <v>NS</v>
      </c>
      <c r="O412" s="3" t="str">
        <f t="shared" ref="O412:P436" si="92">IF($K412="Spring",IF(LEFT(F412,1)="&lt;",VALUE(MID(F412,2,4)),IF(LEFT(F412,1)="&gt;",VALUE(MID(F412,2,4)),F412)),"")</f>
        <v>NS</v>
      </c>
      <c r="P412" s="3" t="str">
        <f t="shared" si="92"/>
        <v>NS</v>
      </c>
      <c r="Q412" s="20" t="str">
        <f t="shared" si="86"/>
        <v/>
      </c>
      <c r="R412" s="20" t="str">
        <f t="shared" si="86"/>
        <v/>
      </c>
      <c r="S412" s="20" t="str">
        <f t="shared" si="86"/>
        <v/>
      </c>
      <c r="T412" s="20" t="str">
        <f t="shared" si="89"/>
        <v/>
      </c>
      <c r="U412" s="6" t="str">
        <f t="shared" si="87"/>
        <v/>
      </c>
      <c r="V412" s="6" t="str">
        <f t="shared" si="87"/>
        <v/>
      </c>
      <c r="W412" s="6" t="str">
        <f t="shared" si="87"/>
        <v/>
      </c>
      <c r="X412" s="6" t="str">
        <f t="shared" si="90"/>
        <v/>
      </c>
    </row>
    <row r="413" spans="1:24" ht="13.5" thickBot="1" x14ac:dyDescent="0.25">
      <c r="A413" s="96">
        <v>38122</v>
      </c>
      <c r="B413" s="97" t="s">
        <v>23</v>
      </c>
      <c r="C413" s="97" t="s">
        <v>22</v>
      </c>
      <c r="D413" s="97">
        <v>836</v>
      </c>
      <c r="E413" s="97">
        <v>12.15</v>
      </c>
      <c r="F413" s="97">
        <v>11.6</v>
      </c>
      <c r="G413" s="97">
        <v>7.7</v>
      </c>
      <c r="H413" s="99">
        <f t="shared" si="91"/>
        <v>2</v>
      </c>
      <c r="I413" s="99">
        <f t="shared" si="83"/>
        <v>5</v>
      </c>
      <c r="J413" s="99">
        <f t="shared" si="84"/>
        <v>2004</v>
      </c>
      <c r="K413" s="2" t="str">
        <f t="shared" si="82"/>
        <v>Spring</v>
      </c>
      <c r="M413" s="3">
        <f t="shared" si="85"/>
        <v>836</v>
      </c>
      <c r="N413" s="3">
        <f t="shared" si="88"/>
        <v>12.15</v>
      </c>
      <c r="O413" s="3">
        <f t="shared" si="92"/>
        <v>11.6</v>
      </c>
      <c r="P413" s="3">
        <f t="shared" si="92"/>
        <v>7.7</v>
      </c>
      <c r="Q413" s="20" t="str">
        <f t="shared" si="86"/>
        <v/>
      </c>
      <c r="R413" s="20" t="str">
        <f t="shared" si="86"/>
        <v/>
      </c>
      <c r="S413" s="20" t="str">
        <f t="shared" si="86"/>
        <v/>
      </c>
      <c r="T413" s="20" t="str">
        <f t="shared" si="89"/>
        <v/>
      </c>
      <c r="U413" s="6" t="str">
        <f t="shared" si="87"/>
        <v/>
      </c>
      <c r="V413" s="6" t="str">
        <f t="shared" si="87"/>
        <v/>
      </c>
      <c r="W413" s="6" t="str">
        <f t="shared" si="87"/>
        <v/>
      </c>
      <c r="X413" s="6" t="str">
        <f t="shared" si="90"/>
        <v/>
      </c>
    </row>
    <row r="414" spans="1:24" ht="13.5" thickBot="1" x14ac:dyDescent="0.25">
      <c r="A414" s="96">
        <v>37905</v>
      </c>
      <c r="B414" s="97" t="s">
        <v>23</v>
      </c>
      <c r="C414" s="97" t="s">
        <v>22</v>
      </c>
      <c r="D414" s="97">
        <v>527</v>
      </c>
      <c r="E414" s="97" t="s">
        <v>77</v>
      </c>
      <c r="F414" s="97" t="s">
        <v>77</v>
      </c>
      <c r="G414" s="97">
        <v>0</v>
      </c>
      <c r="H414" s="99">
        <f t="shared" si="91"/>
        <v>2</v>
      </c>
      <c r="I414" s="99">
        <f t="shared" si="83"/>
        <v>10</v>
      </c>
      <c r="J414" s="99">
        <f t="shared" si="84"/>
        <v>2003</v>
      </c>
      <c r="K414" s="2" t="str">
        <f t="shared" si="82"/>
        <v>Fall</v>
      </c>
      <c r="M414" s="3" t="str">
        <f t="shared" si="85"/>
        <v/>
      </c>
      <c r="N414" s="3" t="str">
        <f t="shared" si="88"/>
        <v/>
      </c>
      <c r="O414" s="3" t="str">
        <f t="shared" si="92"/>
        <v/>
      </c>
      <c r="P414" s="3" t="str">
        <f t="shared" si="92"/>
        <v/>
      </c>
      <c r="Q414" s="20" t="str">
        <f t="shared" si="86"/>
        <v/>
      </c>
      <c r="R414" s="20" t="str">
        <f t="shared" si="86"/>
        <v/>
      </c>
      <c r="S414" s="20" t="str">
        <f t="shared" si="86"/>
        <v/>
      </c>
      <c r="T414" s="20" t="str">
        <f t="shared" si="89"/>
        <v/>
      </c>
      <c r="U414" s="6">
        <f t="shared" si="87"/>
        <v>527</v>
      </c>
      <c r="V414" s="6" t="str">
        <f t="shared" si="87"/>
        <v>AD</v>
      </c>
      <c r="W414" s="6" t="str">
        <f t="shared" si="87"/>
        <v>AD</v>
      </c>
      <c r="X414" s="6">
        <f t="shared" si="90"/>
        <v>0</v>
      </c>
    </row>
    <row r="415" spans="1:24" ht="13.5" thickBot="1" x14ac:dyDescent="0.25">
      <c r="A415" s="96">
        <v>42270</v>
      </c>
      <c r="B415" s="97" t="s">
        <v>62</v>
      </c>
      <c r="C415" s="97" t="s">
        <v>60</v>
      </c>
      <c r="D415" s="97">
        <v>824.2</v>
      </c>
      <c r="E415" s="97">
        <v>9.32</v>
      </c>
      <c r="F415" s="97">
        <v>17.100000000000001</v>
      </c>
      <c r="G415" s="97">
        <v>1.52</v>
      </c>
      <c r="H415" s="99">
        <f t="shared" si="91"/>
        <v>1</v>
      </c>
      <c r="I415" s="99">
        <f t="shared" si="83"/>
        <v>9</v>
      </c>
      <c r="J415" s="99">
        <f t="shared" si="84"/>
        <v>2015</v>
      </c>
      <c r="K415" s="2" t="str">
        <f t="shared" si="82"/>
        <v>Fall</v>
      </c>
      <c r="M415" s="3" t="str">
        <f t="shared" si="85"/>
        <v/>
      </c>
      <c r="N415" s="3" t="str">
        <f t="shared" si="88"/>
        <v/>
      </c>
      <c r="O415" s="3" t="str">
        <f t="shared" si="92"/>
        <v/>
      </c>
      <c r="P415" s="3" t="str">
        <f t="shared" si="92"/>
        <v/>
      </c>
      <c r="Q415" s="20" t="str">
        <f t="shared" si="86"/>
        <v/>
      </c>
      <c r="R415" s="20" t="str">
        <f t="shared" si="86"/>
        <v/>
      </c>
      <c r="S415" s="20" t="str">
        <f t="shared" si="86"/>
        <v/>
      </c>
      <c r="T415" s="20" t="str">
        <f t="shared" si="89"/>
        <v/>
      </c>
      <c r="U415" s="6">
        <f t="shared" si="87"/>
        <v>824.2</v>
      </c>
      <c r="V415" s="6">
        <f t="shared" si="87"/>
        <v>9.32</v>
      </c>
      <c r="W415" s="6">
        <f t="shared" si="87"/>
        <v>17.100000000000001</v>
      </c>
      <c r="X415" s="6">
        <f t="shared" si="90"/>
        <v>1.52</v>
      </c>
    </row>
    <row r="416" spans="1:24" ht="13.5" thickBot="1" x14ac:dyDescent="0.25">
      <c r="A416" s="96">
        <v>42215</v>
      </c>
      <c r="B416" s="97" t="s">
        <v>62</v>
      </c>
      <c r="C416" s="97" t="s">
        <v>60</v>
      </c>
      <c r="D416" s="97">
        <v>767.5</v>
      </c>
      <c r="E416" s="97" t="s">
        <v>24</v>
      </c>
      <c r="F416" s="97">
        <v>17.5</v>
      </c>
      <c r="G416" s="97" t="s">
        <v>24</v>
      </c>
      <c r="H416" s="99">
        <f t="shared" si="91"/>
        <v>1</v>
      </c>
      <c r="I416" s="99">
        <f t="shared" si="83"/>
        <v>7</v>
      </c>
      <c r="J416" s="99">
        <f t="shared" si="84"/>
        <v>2015</v>
      </c>
      <c r="K416" s="2" t="str">
        <f t="shared" si="82"/>
        <v>Summer</v>
      </c>
      <c r="M416" s="3" t="str">
        <f t="shared" si="85"/>
        <v/>
      </c>
      <c r="N416" s="3" t="str">
        <f t="shared" si="88"/>
        <v/>
      </c>
      <c r="O416" s="3" t="str">
        <f t="shared" si="92"/>
        <v/>
      </c>
      <c r="P416" s="3" t="str">
        <f t="shared" si="92"/>
        <v/>
      </c>
      <c r="Q416" s="20">
        <f t="shared" si="86"/>
        <v>767.5</v>
      </c>
      <c r="R416" s="20" t="str">
        <f t="shared" si="86"/>
        <v>NS</v>
      </c>
      <c r="S416" s="20">
        <f t="shared" si="86"/>
        <v>17.5</v>
      </c>
      <c r="T416" s="20" t="str">
        <f t="shared" si="89"/>
        <v>NS</v>
      </c>
      <c r="U416" s="6" t="str">
        <f t="shared" si="87"/>
        <v/>
      </c>
      <c r="V416" s="6" t="str">
        <f t="shared" si="87"/>
        <v/>
      </c>
      <c r="W416" s="6" t="str">
        <f t="shared" si="87"/>
        <v/>
      </c>
      <c r="X416" s="6" t="str">
        <f t="shared" si="90"/>
        <v/>
      </c>
    </row>
    <row r="417" spans="1:24" ht="13.5" thickBot="1" x14ac:dyDescent="0.25">
      <c r="A417" s="96">
        <v>42136</v>
      </c>
      <c r="B417" s="97" t="s">
        <v>62</v>
      </c>
      <c r="C417" s="97" t="s">
        <v>60</v>
      </c>
      <c r="D417" s="97" t="s">
        <v>77</v>
      </c>
      <c r="E417" s="97" t="s">
        <v>24</v>
      </c>
      <c r="F417" s="97">
        <v>11.5</v>
      </c>
      <c r="G417" s="97">
        <v>3.7</v>
      </c>
      <c r="H417" s="99">
        <f t="shared" si="91"/>
        <v>1</v>
      </c>
      <c r="I417" s="99">
        <f t="shared" si="83"/>
        <v>5</v>
      </c>
      <c r="J417" s="99">
        <f t="shared" si="84"/>
        <v>2015</v>
      </c>
      <c r="K417" s="2" t="str">
        <f t="shared" si="82"/>
        <v>Spring</v>
      </c>
      <c r="M417" s="3" t="str">
        <f t="shared" si="85"/>
        <v>AD</v>
      </c>
      <c r="N417" s="3" t="str">
        <f t="shared" si="88"/>
        <v>NS</v>
      </c>
      <c r="O417" s="3">
        <f t="shared" si="92"/>
        <v>11.5</v>
      </c>
      <c r="P417" s="3">
        <f t="shared" si="92"/>
        <v>3.7</v>
      </c>
      <c r="Q417" s="20" t="str">
        <f t="shared" si="86"/>
        <v/>
      </c>
      <c r="R417" s="20" t="str">
        <f t="shared" si="86"/>
        <v/>
      </c>
      <c r="S417" s="20" t="str">
        <f t="shared" si="86"/>
        <v/>
      </c>
      <c r="T417" s="20" t="str">
        <f t="shared" si="89"/>
        <v/>
      </c>
      <c r="U417" s="6" t="str">
        <f t="shared" si="87"/>
        <v/>
      </c>
      <c r="V417" s="6" t="str">
        <f t="shared" si="87"/>
        <v/>
      </c>
      <c r="W417" s="6" t="str">
        <f t="shared" si="87"/>
        <v/>
      </c>
      <c r="X417" s="6" t="str">
        <f t="shared" si="90"/>
        <v/>
      </c>
    </row>
    <row r="418" spans="1:24" ht="13.5" thickBot="1" x14ac:dyDescent="0.25">
      <c r="A418" s="96">
        <v>41904</v>
      </c>
      <c r="B418" s="97" t="s">
        <v>62</v>
      </c>
      <c r="C418" s="97" t="s">
        <v>60</v>
      </c>
      <c r="D418" s="97">
        <v>717.8</v>
      </c>
      <c r="E418" s="97">
        <v>10.31</v>
      </c>
      <c r="F418" s="97">
        <v>12.7</v>
      </c>
      <c r="G418" s="97">
        <v>3.5</v>
      </c>
      <c r="H418" s="99">
        <f t="shared" si="91"/>
        <v>1</v>
      </c>
      <c r="I418" s="99">
        <f t="shared" si="83"/>
        <v>9</v>
      </c>
      <c r="J418" s="99">
        <f t="shared" si="84"/>
        <v>2014</v>
      </c>
      <c r="K418" s="2" t="str">
        <f t="shared" si="82"/>
        <v>Fall</v>
      </c>
      <c r="M418" s="3" t="str">
        <f t="shared" si="85"/>
        <v/>
      </c>
      <c r="N418" s="3" t="str">
        <f t="shared" si="88"/>
        <v/>
      </c>
      <c r="O418" s="3" t="str">
        <f t="shared" si="92"/>
        <v/>
      </c>
      <c r="P418" s="3" t="str">
        <f t="shared" si="92"/>
        <v/>
      </c>
      <c r="Q418" s="20" t="str">
        <f t="shared" si="86"/>
        <v/>
      </c>
      <c r="R418" s="20" t="str">
        <f t="shared" si="86"/>
        <v/>
      </c>
      <c r="S418" s="20" t="str">
        <f t="shared" si="86"/>
        <v/>
      </c>
      <c r="T418" s="20" t="str">
        <f t="shared" si="89"/>
        <v/>
      </c>
      <c r="U418" s="6">
        <f t="shared" si="87"/>
        <v>717.8</v>
      </c>
      <c r="V418" s="6">
        <f t="shared" si="87"/>
        <v>10.31</v>
      </c>
      <c r="W418" s="6">
        <f t="shared" si="87"/>
        <v>12.7</v>
      </c>
      <c r="X418" s="6">
        <f t="shared" si="90"/>
        <v>3.5</v>
      </c>
    </row>
    <row r="419" spans="1:24" ht="13.5" thickBot="1" x14ac:dyDescent="0.25">
      <c r="A419" s="96">
        <v>41843</v>
      </c>
      <c r="B419" s="97" t="s">
        <v>62</v>
      </c>
      <c r="C419" s="97" t="s">
        <v>60</v>
      </c>
      <c r="D419" s="97">
        <v>854</v>
      </c>
      <c r="E419" s="97">
        <v>8.99</v>
      </c>
      <c r="F419" s="97">
        <v>16.899999999999999</v>
      </c>
      <c r="G419" s="97">
        <v>80.900000000000006</v>
      </c>
      <c r="H419" s="99">
        <f t="shared" si="91"/>
        <v>1</v>
      </c>
      <c r="I419" s="99">
        <f t="shared" si="83"/>
        <v>7</v>
      </c>
      <c r="J419" s="99">
        <f t="shared" si="84"/>
        <v>2014</v>
      </c>
      <c r="K419" s="2" t="str">
        <f t="shared" si="82"/>
        <v>Summer</v>
      </c>
      <c r="M419" s="3" t="str">
        <f t="shared" si="85"/>
        <v/>
      </c>
      <c r="N419" s="3" t="str">
        <f t="shared" si="88"/>
        <v/>
      </c>
      <c r="O419" s="3" t="str">
        <f t="shared" si="92"/>
        <v/>
      </c>
      <c r="P419" s="3" t="str">
        <f t="shared" si="92"/>
        <v/>
      </c>
      <c r="Q419" s="20">
        <f t="shared" si="86"/>
        <v>854</v>
      </c>
      <c r="R419" s="20">
        <f t="shared" si="86"/>
        <v>8.99</v>
      </c>
      <c r="S419" s="20">
        <f t="shared" si="86"/>
        <v>16.899999999999999</v>
      </c>
      <c r="T419" s="20">
        <f t="shared" si="89"/>
        <v>80.900000000000006</v>
      </c>
      <c r="U419" s="6" t="str">
        <f t="shared" si="87"/>
        <v/>
      </c>
      <c r="V419" s="6" t="str">
        <f t="shared" si="87"/>
        <v/>
      </c>
      <c r="W419" s="6" t="str">
        <f t="shared" si="87"/>
        <v/>
      </c>
      <c r="X419" s="6" t="str">
        <f t="shared" si="90"/>
        <v/>
      </c>
    </row>
    <row r="420" spans="1:24" ht="13.5" thickBot="1" x14ac:dyDescent="0.25">
      <c r="A420" s="96">
        <v>41771</v>
      </c>
      <c r="B420" s="97" t="s">
        <v>62</v>
      </c>
      <c r="C420" s="97" t="s">
        <v>60</v>
      </c>
      <c r="D420" s="97">
        <v>544</v>
      </c>
      <c r="E420" s="97">
        <v>1.92</v>
      </c>
      <c r="F420" s="97">
        <v>15.2</v>
      </c>
      <c r="G420" s="97">
        <v>27.3</v>
      </c>
      <c r="H420" s="99">
        <f t="shared" si="91"/>
        <v>1</v>
      </c>
      <c r="I420" s="99">
        <f t="shared" si="83"/>
        <v>5</v>
      </c>
      <c r="J420" s="99">
        <f t="shared" si="84"/>
        <v>2014</v>
      </c>
      <c r="K420" s="2" t="str">
        <f t="shared" si="82"/>
        <v>Spring</v>
      </c>
      <c r="M420" s="3">
        <f t="shared" si="85"/>
        <v>544</v>
      </c>
      <c r="N420" s="3">
        <f t="shared" si="88"/>
        <v>1.92</v>
      </c>
      <c r="O420" s="3">
        <f t="shared" si="92"/>
        <v>15.2</v>
      </c>
      <c r="P420" s="3">
        <f t="shared" si="92"/>
        <v>27.3</v>
      </c>
      <c r="Q420" s="20" t="str">
        <f t="shared" si="86"/>
        <v/>
      </c>
      <c r="R420" s="20" t="str">
        <f t="shared" si="86"/>
        <v/>
      </c>
      <c r="S420" s="20" t="str">
        <f t="shared" si="86"/>
        <v/>
      </c>
      <c r="T420" s="20" t="str">
        <f t="shared" si="89"/>
        <v/>
      </c>
      <c r="U420" s="6" t="str">
        <f t="shared" si="87"/>
        <v/>
      </c>
      <c r="V420" s="6" t="str">
        <f t="shared" si="87"/>
        <v/>
      </c>
      <c r="W420" s="6" t="str">
        <f t="shared" si="87"/>
        <v/>
      </c>
      <c r="X420" s="6" t="str">
        <f t="shared" si="90"/>
        <v/>
      </c>
    </row>
    <row r="421" spans="1:24" ht="13.5" thickBot="1" x14ac:dyDescent="0.25">
      <c r="A421" s="96">
        <v>41556</v>
      </c>
      <c r="B421" s="97" t="s">
        <v>62</v>
      </c>
      <c r="C421" s="97" t="s">
        <v>60</v>
      </c>
      <c r="D421" s="97">
        <v>858</v>
      </c>
      <c r="E421" s="97">
        <v>8.3800000000000008</v>
      </c>
      <c r="F421" s="97">
        <v>13.6</v>
      </c>
      <c r="G421" s="97">
        <v>1.46</v>
      </c>
      <c r="H421" s="99">
        <f t="shared" si="91"/>
        <v>1</v>
      </c>
      <c r="I421" s="99">
        <f t="shared" si="83"/>
        <v>10</v>
      </c>
      <c r="J421" s="99">
        <f t="shared" si="84"/>
        <v>2013</v>
      </c>
      <c r="K421" s="2" t="str">
        <f t="shared" si="82"/>
        <v>Fall</v>
      </c>
      <c r="M421" s="3" t="str">
        <f t="shared" si="85"/>
        <v/>
      </c>
      <c r="N421" s="3" t="str">
        <f t="shared" si="88"/>
        <v/>
      </c>
      <c r="O421" s="3" t="str">
        <f t="shared" si="92"/>
        <v/>
      </c>
      <c r="P421" s="3" t="str">
        <f t="shared" si="92"/>
        <v/>
      </c>
      <c r="Q421" s="20" t="str">
        <f t="shared" si="86"/>
        <v/>
      </c>
      <c r="R421" s="20" t="str">
        <f t="shared" si="86"/>
        <v/>
      </c>
      <c r="S421" s="20" t="str">
        <f t="shared" si="86"/>
        <v/>
      </c>
      <c r="T421" s="20" t="str">
        <f t="shared" si="89"/>
        <v/>
      </c>
      <c r="U421" s="6">
        <f t="shared" si="87"/>
        <v>858</v>
      </c>
      <c r="V421" s="6">
        <f t="shared" si="87"/>
        <v>8.3800000000000008</v>
      </c>
      <c r="W421" s="6">
        <f t="shared" si="87"/>
        <v>13.6</v>
      </c>
      <c r="X421" s="6">
        <f t="shared" si="90"/>
        <v>1.46</v>
      </c>
    </row>
    <row r="422" spans="1:24" ht="13.5" thickBot="1" x14ac:dyDescent="0.25">
      <c r="A422" s="96">
        <v>41486</v>
      </c>
      <c r="B422" s="97" t="s">
        <v>62</v>
      </c>
      <c r="C422" s="97" t="s">
        <v>60</v>
      </c>
      <c r="D422" s="97">
        <v>820</v>
      </c>
      <c r="E422" s="97">
        <v>9.08</v>
      </c>
      <c r="F422" s="97">
        <v>15.4</v>
      </c>
      <c r="G422" s="97">
        <v>1</v>
      </c>
      <c r="H422" s="99">
        <f t="shared" si="91"/>
        <v>1</v>
      </c>
      <c r="I422" s="99">
        <f t="shared" si="83"/>
        <v>7</v>
      </c>
      <c r="J422" s="99">
        <f t="shared" si="84"/>
        <v>2013</v>
      </c>
      <c r="K422" s="2" t="str">
        <f t="shared" si="82"/>
        <v>Summer</v>
      </c>
      <c r="M422" s="3" t="str">
        <f t="shared" si="85"/>
        <v/>
      </c>
      <c r="N422" s="3" t="str">
        <f t="shared" si="88"/>
        <v/>
      </c>
      <c r="O422" s="3" t="str">
        <f t="shared" si="92"/>
        <v/>
      </c>
      <c r="P422" s="3" t="str">
        <f t="shared" si="92"/>
        <v/>
      </c>
      <c r="Q422" s="20">
        <f t="shared" si="86"/>
        <v>820</v>
      </c>
      <c r="R422" s="20">
        <f t="shared" si="86"/>
        <v>9.08</v>
      </c>
      <c r="S422" s="20">
        <f t="shared" si="86"/>
        <v>15.4</v>
      </c>
      <c r="T422" s="20">
        <f t="shared" si="89"/>
        <v>1</v>
      </c>
      <c r="U422" s="6" t="str">
        <f t="shared" si="87"/>
        <v/>
      </c>
      <c r="V422" s="6" t="str">
        <f t="shared" si="87"/>
        <v/>
      </c>
      <c r="W422" s="6" t="str">
        <f t="shared" si="87"/>
        <v/>
      </c>
      <c r="X422" s="6" t="str">
        <f t="shared" si="90"/>
        <v/>
      </c>
    </row>
    <row r="423" spans="1:24" ht="13.5" thickBot="1" x14ac:dyDescent="0.25">
      <c r="A423" s="96">
        <v>41398</v>
      </c>
      <c r="B423" s="97" t="s">
        <v>62</v>
      </c>
      <c r="C423" s="97" t="s">
        <v>60</v>
      </c>
      <c r="D423" s="97">
        <v>470</v>
      </c>
      <c r="E423" s="97" t="s">
        <v>76</v>
      </c>
      <c r="F423" s="97">
        <v>7.22</v>
      </c>
      <c r="G423" s="97">
        <v>35.909999999999997</v>
      </c>
      <c r="H423" s="99">
        <f t="shared" si="91"/>
        <v>1</v>
      </c>
      <c r="I423" s="99">
        <f t="shared" si="83"/>
        <v>5</v>
      </c>
      <c r="J423" s="99">
        <f t="shared" si="84"/>
        <v>2013</v>
      </c>
      <c r="K423" s="2" t="str">
        <f t="shared" si="82"/>
        <v>Spring</v>
      </c>
      <c r="M423" s="3">
        <f t="shared" si="85"/>
        <v>470</v>
      </c>
      <c r="N423" s="3" t="str">
        <f t="shared" si="88"/>
        <v>Ns</v>
      </c>
      <c r="O423" s="3">
        <f t="shared" si="92"/>
        <v>7.22</v>
      </c>
      <c r="P423" s="3">
        <f t="shared" si="92"/>
        <v>35.909999999999997</v>
      </c>
      <c r="Q423" s="20" t="str">
        <f t="shared" si="86"/>
        <v/>
      </c>
      <c r="R423" s="20" t="str">
        <f t="shared" si="86"/>
        <v/>
      </c>
      <c r="S423" s="20" t="str">
        <f t="shared" si="86"/>
        <v/>
      </c>
      <c r="T423" s="20" t="str">
        <f t="shared" si="89"/>
        <v/>
      </c>
      <c r="U423" s="6" t="str">
        <f t="shared" si="87"/>
        <v/>
      </c>
      <c r="V423" s="6" t="str">
        <f t="shared" si="87"/>
        <v/>
      </c>
      <c r="W423" s="6" t="str">
        <f t="shared" si="87"/>
        <v/>
      </c>
      <c r="X423" s="6" t="str">
        <f t="shared" si="90"/>
        <v/>
      </c>
    </row>
    <row r="424" spans="1:24" ht="13.5" thickBot="1" x14ac:dyDescent="0.25">
      <c r="A424" s="96">
        <v>41181</v>
      </c>
      <c r="B424" s="97" t="s">
        <v>62</v>
      </c>
      <c r="C424" s="97" t="s">
        <v>60</v>
      </c>
      <c r="D424" s="97">
        <v>876</v>
      </c>
      <c r="E424" s="97">
        <v>10.210000000000001</v>
      </c>
      <c r="F424" s="97">
        <v>9.74</v>
      </c>
      <c r="G424" s="97">
        <v>1.5</v>
      </c>
      <c r="H424" s="99">
        <f t="shared" si="91"/>
        <v>1</v>
      </c>
      <c r="I424" s="99">
        <f t="shared" si="83"/>
        <v>9</v>
      </c>
      <c r="J424" s="99">
        <f t="shared" si="84"/>
        <v>2012</v>
      </c>
      <c r="K424" s="2" t="str">
        <f t="shared" si="82"/>
        <v>Fall</v>
      </c>
      <c r="M424" s="3" t="str">
        <f t="shared" si="85"/>
        <v/>
      </c>
      <c r="N424" s="3" t="str">
        <f t="shared" si="88"/>
        <v/>
      </c>
      <c r="O424" s="3" t="str">
        <f t="shared" si="92"/>
        <v/>
      </c>
      <c r="P424" s="3" t="str">
        <f t="shared" si="92"/>
        <v/>
      </c>
      <c r="Q424" s="20" t="str">
        <f t="shared" si="86"/>
        <v/>
      </c>
      <c r="R424" s="20" t="str">
        <f t="shared" si="86"/>
        <v/>
      </c>
      <c r="S424" s="20" t="str">
        <f t="shared" si="86"/>
        <v/>
      </c>
      <c r="T424" s="20" t="str">
        <f t="shared" si="89"/>
        <v/>
      </c>
      <c r="U424" s="6">
        <f t="shared" si="87"/>
        <v>876</v>
      </c>
      <c r="V424" s="6">
        <f t="shared" si="87"/>
        <v>10.210000000000001</v>
      </c>
      <c r="W424" s="6">
        <f t="shared" si="87"/>
        <v>9.74</v>
      </c>
      <c r="X424" s="6">
        <f t="shared" si="90"/>
        <v>1.5</v>
      </c>
    </row>
    <row r="425" spans="1:24" ht="13.5" thickBot="1" x14ac:dyDescent="0.25">
      <c r="A425" s="96">
        <v>41114</v>
      </c>
      <c r="B425" s="97" t="s">
        <v>62</v>
      </c>
      <c r="C425" s="97" t="s">
        <v>60</v>
      </c>
      <c r="D425" s="97">
        <v>800</v>
      </c>
      <c r="E425" s="97">
        <v>10.61</v>
      </c>
      <c r="F425" s="97">
        <v>20.399999999999999</v>
      </c>
      <c r="G425" s="97">
        <v>0.25</v>
      </c>
      <c r="H425" s="99">
        <f t="shared" si="91"/>
        <v>1</v>
      </c>
      <c r="I425" s="99">
        <f t="shared" si="83"/>
        <v>7</v>
      </c>
      <c r="J425" s="99">
        <f t="shared" si="84"/>
        <v>2012</v>
      </c>
      <c r="K425" s="2" t="str">
        <f t="shared" si="82"/>
        <v>Summer</v>
      </c>
      <c r="M425" s="3" t="str">
        <f t="shared" si="85"/>
        <v/>
      </c>
      <c r="N425" s="3" t="str">
        <f t="shared" si="88"/>
        <v/>
      </c>
      <c r="O425" s="3" t="str">
        <f t="shared" si="92"/>
        <v/>
      </c>
      <c r="P425" s="3" t="str">
        <f t="shared" si="92"/>
        <v/>
      </c>
      <c r="Q425" s="20">
        <f t="shared" si="86"/>
        <v>800</v>
      </c>
      <c r="R425" s="20">
        <f t="shared" si="86"/>
        <v>10.61</v>
      </c>
      <c r="S425" s="20">
        <f t="shared" si="86"/>
        <v>20.399999999999999</v>
      </c>
      <c r="T425" s="20">
        <f t="shared" si="89"/>
        <v>0.25</v>
      </c>
      <c r="U425" s="6" t="str">
        <f t="shared" si="87"/>
        <v/>
      </c>
      <c r="V425" s="6" t="str">
        <f t="shared" si="87"/>
        <v/>
      </c>
      <c r="W425" s="6" t="str">
        <f t="shared" si="87"/>
        <v/>
      </c>
      <c r="X425" s="6" t="str">
        <f t="shared" si="90"/>
        <v/>
      </c>
    </row>
    <row r="426" spans="1:24" ht="13.5" thickBot="1" x14ac:dyDescent="0.25">
      <c r="A426" s="96">
        <v>42273</v>
      </c>
      <c r="B426" s="97" t="s">
        <v>61</v>
      </c>
      <c r="C426" s="97" t="s">
        <v>60</v>
      </c>
      <c r="D426" s="97">
        <v>837.8</v>
      </c>
      <c r="E426" s="97" t="s">
        <v>77</v>
      </c>
      <c r="F426" s="97">
        <v>17.5</v>
      </c>
      <c r="G426" s="97">
        <v>1.07</v>
      </c>
      <c r="H426" s="99">
        <f t="shared" si="91"/>
        <v>2</v>
      </c>
      <c r="I426" s="99">
        <f t="shared" si="83"/>
        <v>9</v>
      </c>
      <c r="J426" s="99">
        <f t="shared" si="84"/>
        <v>2015</v>
      </c>
      <c r="K426" s="2" t="str">
        <f t="shared" si="82"/>
        <v>Fall</v>
      </c>
      <c r="M426" s="3" t="str">
        <f t="shared" si="85"/>
        <v/>
      </c>
      <c r="N426" s="3" t="str">
        <f t="shared" si="88"/>
        <v/>
      </c>
      <c r="O426" s="3" t="str">
        <f t="shared" si="92"/>
        <v/>
      </c>
      <c r="P426" s="3" t="str">
        <f t="shared" si="92"/>
        <v/>
      </c>
      <c r="Q426" s="20" t="str">
        <f t="shared" si="86"/>
        <v/>
      </c>
      <c r="R426" s="20" t="str">
        <f t="shared" si="86"/>
        <v/>
      </c>
      <c r="S426" s="20" t="str">
        <f t="shared" si="86"/>
        <v/>
      </c>
      <c r="T426" s="20" t="str">
        <f t="shared" si="89"/>
        <v/>
      </c>
      <c r="U426" s="6">
        <f t="shared" si="87"/>
        <v>837.8</v>
      </c>
      <c r="V426" s="6" t="str">
        <f t="shared" si="87"/>
        <v>AD</v>
      </c>
      <c r="W426" s="6">
        <f t="shared" si="87"/>
        <v>17.5</v>
      </c>
      <c r="X426" s="6">
        <f t="shared" si="90"/>
        <v>1.07</v>
      </c>
    </row>
    <row r="427" spans="1:24" ht="13.5" thickBot="1" x14ac:dyDescent="0.25">
      <c r="A427" s="96">
        <v>42215</v>
      </c>
      <c r="B427" s="97" t="s">
        <v>61</v>
      </c>
      <c r="C427" s="97" t="s">
        <v>60</v>
      </c>
      <c r="D427" s="97" t="s">
        <v>77</v>
      </c>
      <c r="E427" s="97" t="s">
        <v>24</v>
      </c>
      <c r="F427" s="97">
        <v>18.8</v>
      </c>
      <c r="G427" s="97" t="s">
        <v>24</v>
      </c>
      <c r="H427" s="99">
        <f t="shared" si="91"/>
        <v>2</v>
      </c>
      <c r="I427" s="99">
        <f t="shared" si="83"/>
        <v>7</v>
      </c>
      <c r="J427" s="99">
        <f t="shared" si="84"/>
        <v>2015</v>
      </c>
      <c r="K427" s="2" t="str">
        <f t="shared" si="82"/>
        <v>Summer</v>
      </c>
      <c r="M427" s="3" t="str">
        <f t="shared" si="85"/>
        <v/>
      </c>
      <c r="N427" s="3" t="str">
        <f t="shared" si="88"/>
        <v/>
      </c>
      <c r="O427" s="3" t="str">
        <f t="shared" si="92"/>
        <v/>
      </c>
      <c r="P427" s="3" t="str">
        <f t="shared" si="92"/>
        <v/>
      </c>
      <c r="Q427" s="20" t="str">
        <f t="shared" si="86"/>
        <v>AD</v>
      </c>
      <c r="R427" s="20" t="str">
        <f t="shared" si="86"/>
        <v>NS</v>
      </c>
      <c r="S427" s="20">
        <f t="shared" si="86"/>
        <v>18.8</v>
      </c>
      <c r="T427" s="20" t="str">
        <f t="shared" si="89"/>
        <v>NS</v>
      </c>
      <c r="U427" s="6" t="str">
        <f t="shared" si="87"/>
        <v/>
      </c>
      <c r="V427" s="6" t="str">
        <f t="shared" si="87"/>
        <v/>
      </c>
      <c r="W427" s="6" t="str">
        <f t="shared" si="87"/>
        <v/>
      </c>
      <c r="X427" s="6" t="str">
        <f t="shared" si="90"/>
        <v/>
      </c>
    </row>
    <row r="428" spans="1:24" ht="13.5" thickBot="1" x14ac:dyDescent="0.25">
      <c r="A428" s="96">
        <v>42136</v>
      </c>
      <c r="B428" s="97" t="s">
        <v>61</v>
      </c>
      <c r="C428" s="97" t="s">
        <v>60</v>
      </c>
      <c r="D428" s="97">
        <v>704</v>
      </c>
      <c r="E428" s="97" t="s">
        <v>24</v>
      </c>
      <c r="F428" s="97">
        <v>11.9</v>
      </c>
      <c r="G428" s="97">
        <v>2.0099999999999998</v>
      </c>
      <c r="H428" s="99">
        <f t="shared" si="91"/>
        <v>2</v>
      </c>
      <c r="I428" s="99">
        <f t="shared" si="83"/>
        <v>5</v>
      </c>
      <c r="J428" s="99">
        <f t="shared" si="84"/>
        <v>2015</v>
      </c>
      <c r="K428" s="2" t="str">
        <f t="shared" si="82"/>
        <v>Spring</v>
      </c>
      <c r="M428" s="3">
        <f t="shared" si="85"/>
        <v>704</v>
      </c>
      <c r="N428" s="3" t="str">
        <f t="shared" si="88"/>
        <v>NS</v>
      </c>
      <c r="O428" s="3">
        <f t="shared" si="92"/>
        <v>11.9</v>
      </c>
      <c r="P428" s="3">
        <f t="shared" si="92"/>
        <v>2.0099999999999998</v>
      </c>
      <c r="Q428" s="20" t="str">
        <f t="shared" si="86"/>
        <v/>
      </c>
      <c r="R428" s="20" t="str">
        <f t="shared" si="86"/>
        <v/>
      </c>
      <c r="S428" s="20" t="str">
        <f t="shared" si="86"/>
        <v/>
      </c>
      <c r="T428" s="20" t="str">
        <f t="shared" si="89"/>
        <v/>
      </c>
      <c r="U428" s="6" t="str">
        <f t="shared" si="87"/>
        <v/>
      </c>
      <c r="V428" s="6" t="str">
        <f t="shared" si="87"/>
        <v/>
      </c>
      <c r="W428" s="6" t="str">
        <f t="shared" si="87"/>
        <v/>
      </c>
      <c r="X428" s="6" t="str">
        <f t="shared" si="90"/>
        <v/>
      </c>
    </row>
    <row r="429" spans="1:24" ht="13.5" thickBot="1" x14ac:dyDescent="0.25">
      <c r="A429" s="96">
        <v>41904</v>
      </c>
      <c r="B429" s="97" t="s">
        <v>61</v>
      </c>
      <c r="C429" s="97" t="s">
        <v>60</v>
      </c>
      <c r="D429" s="97">
        <v>776</v>
      </c>
      <c r="E429" s="97">
        <v>9.9</v>
      </c>
      <c r="F429" s="97">
        <v>12.3</v>
      </c>
      <c r="G429" s="97">
        <v>16.8</v>
      </c>
      <c r="H429" s="99">
        <f t="shared" si="91"/>
        <v>2</v>
      </c>
      <c r="I429" s="99">
        <f t="shared" si="83"/>
        <v>9</v>
      </c>
      <c r="J429" s="99">
        <f t="shared" si="84"/>
        <v>2014</v>
      </c>
      <c r="K429" s="2" t="str">
        <f t="shared" si="82"/>
        <v>Fall</v>
      </c>
      <c r="M429" s="3" t="str">
        <f t="shared" si="85"/>
        <v/>
      </c>
      <c r="N429" s="3" t="str">
        <f t="shared" si="88"/>
        <v/>
      </c>
      <c r="O429" s="3" t="str">
        <f t="shared" si="92"/>
        <v/>
      </c>
      <c r="P429" s="3" t="str">
        <f t="shared" si="92"/>
        <v/>
      </c>
      <c r="Q429" s="20" t="str">
        <f t="shared" si="86"/>
        <v/>
      </c>
      <c r="R429" s="20" t="str">
        <f t="shared" si="86"/>
        <v/>
      </c>
      <c r="S429" s="20" t="str">
        <f t="shared" si="86"/>
        <v/>
      </c>
      <c r="T429" s="20" t="str">
        <f t="shared" si="89"/>
        <v/>
      </c>
      <c r="U429" s="6">
        <f t="shared" si="87"/>
        <v>776</v>
      </c>
      <c r="V429" s="6">
        <f t="shared" si="87"/>
        <v>9.9</v>
      </c>
      <c r="W429" s="6">
        <f t="shared" si="87"/>
        <v>12.3</v>
      </c>
      <c r="X429" s="6">
        <f t="shared" si="90"/>
        <v>16.8</v>
      </c>
    </row>
    <row r="430" spans="1:24" ht="13.5" thickBot="1" x14ac:dyDescent="0.25">
      <c r="A430" s="96">
        <v>41843</v>
      </c>
      <c r="B430" s="97" t="s">
        <v>61</v>
      </c>
      <c r="C430" s="97" t="s">
        <v>60</v>
      </c>
      <c r="D430" s="97">
        <v>858</v>
      </c>
      <c r="E430" s="97" t="s">
        <v>77</v>
      </c>
      <c r="F430" s="97">
        <v>18.399999999999999</v>
      </c>
      <c r="G430" s="97">
        <v>0.82</v>
      </c>
      <c r="H430" s="99">
        <f t="shared" si="91"/>
        <v>2</v>
      </c>
      <c r="I430" s="99">
        <f t="shared" si="83"/>
        <v>7</v>
      </c>
      <c r="J430" s="99">
        <f t="shared" si="84"/>
        <v>2014</v>
      </c>
      <c r="K430" s="2" t="str">
        <f t="shared" si="82"/>
        <v>Summer</v>
      </c>
      <c r="M430" s="3" t="str">
        <f t="shared" si="85"/>
        <v/>
      </c>
      <c r="N430" s="3" t="str">
        <f t="shared" si="88"/>
        <v/>
      </c>
      <c r="O430" s="3" t="str">
        <f t="shared" si="92"/>
        <v/>
      </c>
      <c r="P430" s="3" t="str">
        <f t="shared" si="92"/>
        <v/>
      </c>
      <c r="Q430" s="20">
        <f t="shared" si="86"/>
        <v>858</v>
      </c>
      <c r="R430" s="20" t="str">
        <f t="shared" si="86"/>
        <v>AD</v>
      </c>
      <c r="S430" s="20">
        <f t="shared" si="86"/>
        <v>18.399999999999999</v>
      </c>
      <c r="T430" s="20">
        <f t="shared" si="89"/>
        <v>0.82</v>
      </c>
      <c r="U430" s="6" t="str">
        <f t="shared" si="87"/>
        <v/>
      </c>
      <c r="V430" s="6" t="str">
        <f t="shared" si="87"/>
        <v/>
      </c>
      <c r="W430" s="6" t="str">
        <f t="shared" si="87"/>
        <v/>
      </c>
      <c r="X430" s="6" t="str">
        <f t="shared" si="90"/>
        <v/>
      </c>
    </row>
    <row r="431" spans="1:24" ht="13.5" thickBot="1" x14ac:dyDescent="0.25">
      <c r="A431" s="96">
        <v>41771</v>
      </c>
      <c r="B431" s="97" t="s">
        <v>61</v>
      </c>
      <c r="C431" s="97" t="s">
        <v>60</v>
      </c>
      <c r="D431" s="97">
        <v>488</v>
      </c>
      <c r="E431" s="97">
        <v>1.26</v>
      </c>
      <c r="F431" s="97">
        <v>15</v>
      </c>
      <c r="G431" s="97">
        <v>45.3</v>
      </c>
      <c r="H431" s="99">
        <f t="shared" si="91"/>
        <v>2</v>
      </c>
      <c r="I431" s="99">
        <f t="shared" si="83"/>
        <v>5</v>
      </c>
      <c r="J431" s="99">
        <f t="shared" si="84"/>
        <v>2014</v>
      </c>
      <c r="K431" s="2" t="str">
        <f t="shared" si="82"/>
        <v>Spring</v>
      </c>
      <c r="M431" s="3">
        <f t="shared" si="85"/>
        <v>488</v>
      </c>
      <c r="N431" s="3">
        <f t="shared" si="88"/>
        <v>1.26</v>
      </c>
      <c r="O431" s="3">
        <f t="shared" si="92"/>
        <v>15</v>
      </c>
      <c r="P431" s="3">
        <f t="shared" si="92"/>
        <v>45.3</v>
      </c>
      <c r="Q431" s="20" t="str">
        <f t="shared" si="86"/>
        <v/>
      </c>
      <c r="R431" s="20" t="str">
        <f t="shared" si="86"/>
        <v/>
      </c>
      <c r="S431" s="20" t="str">
        <f t="shared" si="86"/>
        <v/>
      </c>
      <c r="T431" s="20" t="str">
        <f t="shared" si="89"/>
        <v/>
      </c>
      <c r="U431" s="6" t="str">
        <f t="shared" si="87"/>
        <v/>
      </c>
      <c r="V431" s="6" t="str">
        <f t="shared" si="87"/>
        <v/>
      </c>
      <c r="W431" s="6" t="str">
        <f t="shared" si="87"/>
        <v/>
      </c>
      <c r="X431" s="6" t="str">
        <f t="shared" si="90"/>
        <v/>
      </c>
    </row>
    <row r="432" spans="1:24" ht="13.5" thickBot="1" x14ac:dyDescent="0.25">
      <c r="A432" s="96">
        <v>41556</v>
      </c>
      <c r="B432" s="97" t="s">
        <v>61</v>
      </c>
      <c r="C432" s="97" t="s">
        <v>60</v>
      </c>
      <c r="D432" s="97">
        <v>808</v>
      </c>
      <c r="E432" s="97">
        <v>6.35</v>
      </c>
      <c r="F432" s="97">
        <v>13.9</v>
      </c>
      <c r="G432" s="97">
        <v>0.49</v>
      </c>
      <c r="H432" s="99">
        <f t="shared" si="91"/>
        <v>2</v>
      </c>
      <c r="I432" s="99">
        <f t="shared" si="83"/>
        <v>10</v>
      </c>
      <c r="J432" s="99">
        <f t="shared" si="84"/>
        <v>2013</v>
      </c>
      <c r="K432" s="2" t="str">
        <f t="shared" si="82"/>
        <v>Fall</v>
      </c>
      <c r="M432" s="3" t="str">
        <f t="shared" si="85"/>
        <v/>
      </c>
      <c r="N432" s="3" t="str">
        <f t="shared" si="88"/>
        <v/>
      </c>
      <c r="O432" s="3" t="str">
        <f t="shared" si="92"/>
        <v/>
      </c>
      <c r="P432" s="3" t="str">
        <f t="shared" si="92"/>
        <v/>
      </c>
      <c r="Q432" s="20" t="str">
        <f t="shared" si="86"/>
        <v/>
      </c>
      <c r="R432" s="20" t="str">
        <f t="shared" si="86"/>
        <v/>
      </c>
      <c r="S432" s="20" t="str">
        <f t="shared" si="86"/>
        <v/>
      </c>
      <c r="T432" s="20" t="str">
        <f t="shared" si="89"/>
        <v/>
      </c>
      <c r="U432" s="6">
        <f t="shared" si="87"/>
        <v>808</v>
      </c>
      <c r="V432" s="6">
        <f t="shared" si="87"/>
        <v>6.35</v>
      </c>
      <c r="W432" s="6">
        <f t="shared" si="87"/>
        <v>13.9</v>
      </c>
      <c r="X432" s="6">
        <f t="shared" si="90"/>
        <v>0.49</v>
      </c>
    </row>
    <row r="433" spans="1:24" ht="13.5" thickBot="1" x14ac:dyDescent="0.25">
      <c r="A433" s="96">
        <v>41486</v>
      </c>
      <c r="B433" s="97" t="s">
        <v>61</v>
      </c>
      <c r="C433" s="97" t="s">
        <v>60</v>
      </c>
      <c r="D433" s="97">
        <v>808</v>
      </c>
      <c r="E433" s="97">
        <v>7.92</v>
      </c>
      <c r="F433" s="97">
        <v>16.600000000000001</v>
      </c>
      <c r="G433" s="97">
        <v>0.7</v>
      </c>
      <c r="H433" s="99">
        <f t="shared" si="91"/>
        <v>2</v>
      </c>
      <c r="I433" s="99">
        <f t="shared" si="83"/>
        <v>7</v>
      </c>
      <c r="J433" s="99">
        <f t="shared" si="84"/>
        <v>2013</v>
      </c>
      <c r="K433" s="2" t="str">
        <f t="shared" si="82"/>
        <v>Summer</v>
      </c>
      <c r="M433" s="3" t="str">
        <f t="shared" si="85"/>
        <v/>
      </c>
      <c r="N433" s="3" t="str">
        <f t="shared" si="88"/>
        <v/>
      </c>
      <c r="O433" s="3" t="str">
        <f t="shared" si="92"/>
        <v/>
      </c>
      <c r="P433" s="3" t="str">
        <f t="shared" si="92"/>
        <v/>
      </c>
      <c r="Q433" s="20">
        <f t="shared" si="86"/>
        <v>808</v>
      </c>
      <c r="R433" s="20">
        <f t="shared" si="86"/>
        <v>7.92</v>
      </c>
      <c r="S433" s="20">
        <f t="shared" si="86"/>
        <v>16.600000000000001</v>
      </c>
      <c r="T433" s="20">
        <f t="shared" si="89"/>
        <v>0.7</v>
      </c>
      <c r="U433" s="6" t="str">
        <f t="shared" si="87"/>
        <v/>
      </c>
      <c r="V433" s="6" t="str">
        <f t="shared" si="87"/>
        <v/>
      </c>
      <c r="W433" s="6" t="str">
        <f t="shared" si="87"/>
        <v/>
      </c>
      <c r="X433" s="6" t="str">
        <f t="shared" si="90"/>
        <v/>
      </c>
    </row>
    <row r="434" spans="1:24" ht="13.5" thickBot="1" x14ac:dyDescent="0.25">
      <c r="A434" s="96">
        <v>41398</v>
      </c>
      <c r="B434" s="97" t="s">
        <v>61</v>
      </c>
      <c r="C434" s="97" t="s">
        <v>60</v>
      </c>
      <c r="D434" s="97">
        <v>480</v>
      </c>
      <c r="E434" s="97" t="s">
        <v>76</v>
      </c>
      <c r="F434" s="97">
        <v>7.6</v>
      </c>
      <c r="G434" s="97">
        <v>20.9</v>
      </c>
      <c r="H434" s="99">
        <f t="shared" si="91"/>
        <v>2</v>
      </c>
      <c r="I434" s="99">
        <f t="shared" si="83"/>
        <v>5</v>
      </c>
      <c r="J434" s="99">
        <f t="shared" si="84"/>
        <v>2013</v>
      </c>
      <c r="K434" s="2" t="str">
        <f t="shared" si="82"/>
        <v>Spring</v>
      </c>
      <c r="M434" s="3">
        <f t="shared" si="85"/>
        <v>480</v>
      </c>
      <c r="N434" s="3" t="str">
        <f t="shared" si="88"/>
        <v>Ns</v>
      </c>
      <c r="O434" s="3">
        <f t="shared" si="92"/>
        <v>7.6</v>
      </c>
      <c r="P434" s="3">
        <f t="shared" si="92"/>
        <v>20.9</v>
      </c>
      <c r="Q434" s="20" t="str">
        <f t="shared" si="86"/>
        <v/>
      </c>
      <c r="R434" s="20" t="str">
        <f t="shared" si="86"/>
        <v/>
      </c>
      <c r="S434" s="20" t="str">
        <f t="shared" si="86"/>
        <v/>
      </c>
      <c r="T434" s="20" t="str">
        <f t="shared" si="89"/>
        <v/>
      </c>
      <c r="U434" s="6" t="str">
        <f t="shared" si="87"/>
        <v/>
      </c>
      <c r="V434" s="6" t="str">
        <f t="shared" si="87"/>
        <v/>
      </c>
      <c r="W434" s="6" t="str">
        <f t="shared" si="87"/>
        <v/>
      </c>
      <c r="X434" s="6" t="str">
        <f t="shared" si="90"/>
        <v/>
      </c>
    </row>
    <row r="435" spans="1:24" ht="13.5" thickBot="1" x14ac:dyDescent="0.25">
      <c r="A435" s="96">
        <v>41181</v>
      </c>
      <c r="B435" s="97" t="s">
        <v>61</v>
      </c>
      <c r="C435" s="97" t="s">
        <v>60</v>
      </c>
      <c r="D435" s="97">
        <v>880</v>
      </c>
      <c r="E435" s="97">
        <v>8.3000000000000007</v>
      </c>
      <c r="F435" s="97">
        <v>10.38</v>
      </c>
      <c r="G435" s="97">
        <v>0.23</v>
      </c>
      <c r="H435" s="99">
        <f t="shared" si="91"/>
        <v>2</v>
      </c>
      <c r="I435" s="99">
        <f t="shared" si="83"/>
        <v>9</v>
      </c>
      <c r="J435" s="99">
        <f t="shared" si="84"/>
        <v>2012</v>
      </c>
      <c r="K435" s="2" t="str">
        <f t="shared" si="82"/>
        <v>Fall</v>
      </c>
      <c r="M435" s="3" t="str">
        <f t="shared" si="85"/>
        <v/>
      </c>
      <c r="N435" s="3" t="str">
        <f t="shared" si="88"/>
        <v/>
      </c>
      <c r="O435" s="3" t="str">
        <f t="shared" si="92"/>
        <v/>
      </c>
      <c r="P435" s="3" t="str">
        <f t="shared" si="92"/>
        <v/>
      </c>
      <c r="Q435" s="20" t="str">
        <f t="shared" si="86"/>
        <v/>
      </c>
      <c r="R435" s="20" t="str">
        <f t="shared" si="86"/>
        <v/>
      </c>
      <c r="S435" s="20" t="str">
        <f t="shared" si="86"/>
        <v/>
      </c>
      <c r="T435" s="20" t="str">
        <f t="shared" si="89"/>
        <v/>
      </c>
      <c r="U435" s="6">
        <f t="shared" si="87"/>
        <v>880</v>
      </c>
      <c r="V435" s="6">
        <f t="shared" si="87"/>
        <v>8.3000000000000007</v>
      </c>
      <c r="W435" s="6">
        <f t="shared" si="87"/>
        <v>10.38</v>
      </c>
      <c r="X435" s="6">
        <f t="shared" si="90"/>
        <v>0.23</v>
      </c>
    </row>
    <row r="436" spans="1:24" ht="13.5" thickBot="1" x14ac:dyDescent="0.25">
      <c r="A436" s="96">
        <v>41114</v>
      </c>
      <c r="B436" s="97" t="s">
        <v>61</v>
      </c>
      <c r="C436" s="97" t="s">
        <v>60</v>
      </c>
      <c r="D436" s="97">
        <v>775</v>
      </c>
      <c r="E436" s="97">
        <v>7.08</v>
      </c>
      <c r="F436" s="97">
        <v>22.3</v>
      </c>
      <c r="G436" s="97">
        <v>0.25</v>
      </c>
      <c r="H436" s="99">
        <f t="shared" si="91"/>
        <v>2</v>
      </c>
      <c r="I436" s="99">
        <f t="shared" si="83"/>
        <v>7</v>
      </c>
      <c r="J436" s="99">
        <f t="shared" si="84"/>
        <v>2012</v>
      </c>
      <c r="K436" s="2" t="str">
        <f t="shared" si="82"/>
        <v>Summer</v>
      </c>
      <c r="M436" s="3" t="str">
        <f t="shared" si="85"/>
        <v/>
      </c>
      <c r="N436" s="3" t="str">
        <f t="shared" si="88"/>
        <v/>
      </c>
      <c r="O436" s="3" t="str">
        <f t="shared" si="92"/>
        <v/>
      </c>
      <c r="P436" s="3" t="str">
        <f t="shared" si="92"/>
        <v/>
      </c>
      <c r="Q436" s="20">
        <f t="shared" si="86"/>
        <v>775</v>
      </c>
      <c r="R436" s="20">
        <f t="shared" si="86"/>
        <v>7.08</v>
      </c>
      <c r="S436" s="20">
        <f t="shared" si="86"/>
        <v>22.3</v>
      </c>
      <c r="T436" s="20">
        <f t="shared" si="89"/>
        <v>0.25</v>
      </c>
      <c r="U436" s="6" t="str">
        <f t="shared" si="87"/>
        <v/>
      </c>
      <c r="V436" s="6" t="str">
        <f t="shared" si="87"/>
        <v/>
      </c>
      <c r="W436" s="6" t="str">
        <f t="shared" si="87"/>
        <v/>
      </c>
      <c r="X436" s="6" t="str">
        <f t="shared" si="90"/>
        <v/>
      </c>
    </row>
  </sheetData>
  <mergeCells count="8">
    <mergeCell ref="DC5:DD5"/>
    <mergeCell ref="AA3:AB3"/>
    <mergeCell ref="AD3:AF3"/>
    <mergeCell ref="A2:I2"/>
    <mergeCell ref="M2:N2"/>
    <mergeCell ref="AI3:AJ3"/>
    <mergeCell ref="AL3:AN3"/>
    <mergeCell ref="AT4:AU4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37"/>
  <sheetViews>
    <sheetView zoomScale="125" zoomScaleNormal="125" zoomScalePageLayoutView="125" workbookViewId="0">
      <pane xSplit="7" ySplit="10" topLeftCell="H405" activePane="bottomRight" state="frozen"/>
      <selection pane="topRight" activeCell="H1" sqref="H1"/>
      <selection pane="bottomLeft" activeCell="A11" sqref="A11"/>
      <selection pane="bottomRight" activeCell="H2" sqref="H2"/>
    </sheetView>
  </sheetViews>
  <sheetFormatPr defaultColWidth="8.85546875" defaultRowHeight="11.25" x14ac:dyDescent="0.2"/>
  <cols>
    <col min="1" max="1" width="10.140625" style="1" bestFit="1" customWidth="1"/>
    <col min="2" max="2" width="26.85546875" style="1" bestFit="1" customWidth="1"/>
    <col min="3" max="3" width="16.42578125" style="1" customWidth="1"/>
    <col min="4" max="5" width="8.85546875" style="1"/>
    <col min="6" max="6" width="5.85546875" style="1" bestFit="1" customWidth="1"/>
    <col min="7" max="7" width="3.42578125" style="1" customWidth="1"/>
    <col min="8" max="8" width="5.7109375" style="1" customWidth="1"/>
    <col min="9" max="9" width="8.140625" style="1" customWidth="1"/>
    <col min="10" max="10" width="3.85546875" style="1" customWidth="1"/>
    <col min="11" max="25" width="7" style="1" customWidth="1"/>
    <col min="26" max="31" width="7" style="41" customWidth="1"/>
    <col min="32" max="32" width="2.42578125" style="8" customWidth="1"/>
    <col min="33" max="47" width="7" style="1" customWidth="1"/>
    <col min="48" max="53" width="7" style="41" customWidth="1"/>
    <col min="54" max="54" width="2.140625" style="8" customWidth="1"/>
    <col min="55" max="60" width="7" style="1" customWidth="1"/>
    <col min="61" max="62" width="7" style="41" customWidth="1"/>
    <col min="63" max="67" width="7" style="1" customWidth="1"/>
    <col min="68" max="68" width="7" style="41" customWidth="1"/>
    <col min="69" max="69" width="8.85546875" style="41" customWidth="1"/>
    <col min="70" max="74" width="7" style="1" customWidth="1"/>
    <col min="75" max="76" width="7" style="41" customWidth="1"/>
    <col min="77" max="77" width="3" style="1" customWidth="1"/>
    <col min="78" max="83" width="7" style="1" customWidth="1"/>
    <col min="84" max="85" width="7" style="41" customWidth="1"/>
    <col min="86" max="90" width="7" style="1" customWidth="1"/>
    <col min="91" max="92" width="7" style="41" customWidth="1"/>
    <col min="93" max="97" width="7" style="1" customWidth="1"/>
    <col min="98" max="98" width="8.85546875" style="1"/>
    <col min="99" max="99" width="5" style="1" customWidth="1"/>
    <col min="100" max="100" width="8.140625" style="1" customWidth="1"/>
    <col min="101" max="101" width="10.28515625" style="1" bestFit="1" customWidth="1"/>
    <col min="102" max="102" width="5.7109375" style="1" customWidth="1"/>
    <col min="103" max="103" width="32.140625" style="1" customWidth="1"/>
    <col min="104" max="104" width="11" style="1" bestFit="1" customWidth="1"/>
    <col min="105" max="105" width="12.28515625" style="1" bestFit="1" customWidth="1"/>
    <col min="106" max="106" width="8.85546875" style="1"/>
    <col min="107" max="107" width="8.140625" style="1" customWidth="1"/>
    <col min="108" max="108" width="3.42578125" style="1" customWidth="1"/>
    <col min="109" max="110" width="8.140625" style="1" customWidth="1"/>
    <col min="111" max="111" width="10.42578125" style="1" bestFit="1" customWidth="1"/>
    <col min="112" max="16384" width="8.85546875" style="1"/>
  </cols>
  <sheetData>
    <row r="1" spans="1:106" ht="12" thickBot="1" x14ac:dyDescent="0.25">
      <c r="A1" s="91" t="s">
        <v>82</v>
      </c>
      <c r="K1" s="66" t="s">
        <v>51</v>
      </c>
      <c r="L1" s="66"/>
      <c r="M1" s="24"/>
      <c r="N1" s="24"/>
      <c r="O1" s="24"/>
      <c r="P1" s="24"/>
      <c r="Q1" s="23"/>
      <c r="R1" s="23"/>
      <c r="AG1" s="66" t="s">
        <v>51</v>
      </c>
      <c r="AH1" s="66"/>
      <c r="AI1" s="24"/>
      <c r="AJ1" s="24"/>
      <c r="AK1" s="24"/>
      <c r="AL1" s="24"/>
      <c r="AM1" s="23"/>
      <c r="AN1" s="23"/>
      <c r="CY1" s="110" t="s">
        <v>49</v>
      </c>
      <c r="CZ1" s="110"/>
    </row>
    <row r="2" spans="1:106" ht="15.75" customHeight="1" x14ac:dyDescent="0.2">
      <c r="A2" s="108" t="s">
        <v>83</v>
      </c>
      <c r="B2" s="108"/>
      <c r="C2" s="108"/>
      <c r="D2" s="108"/>
      <c r="E2" s="108"/>
      <c r="F2" s="108"/>
      <c r="G2" s="108"/>
      <c r="K2" s="129" t="s">
        <v>55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13"/>
      <c r="AG2" s="129" t="s">
        <v>56</v>
      </c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1"/>
      <c r="BB2" s="13"/>
      <c r="BD2" s="136" t="s">
        <v>55</v>
      </c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8"/>
      <c r="CA2" s="136" t="s">
        <v>56</v>
      </c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8"/>
      <c r="CY2" s="54" t="s">
        <v>61</v>
      </c>
      <c r="CZ2" s="55">
        <v>2</v>
      </c>
      <c r="DA2" s="56"/>
      <c r="DB2" s="57"/>
    </row>
    <row r="3" spans="1:106" ht="20.25" customHeight="1" thickBot="1" x14ac:dyDescent="0.25">
      <c r="K3" s="142" t="s">
        <v>54</v>
      </c>
      <c r="L3" s="134"/>
      <c r="M3" s="134"/>
      <c r="N3" s="134" t="s">
        <v>0</v>
      </c>
      <c r="O3" s="134"/>
      <c r="P3" s="134"/>
      <c r="Q3" s="134" t="s">
        <v>14</v>
      </c>
      <c r="R3" s="134"/>
      <c r="S3" s="134"/>
      <c r="T3" s="134" t="s">
        <v>53</v>
      </c>
      <c r="U3" s="134"/>
      <c r="V3" s="134"/>
      <c r="W3" s="134" t="s">
        <v>52</v>
      </c>
      <c r="X3" s="134"/>
      <c r="Y3" s="134"/>
      <c r="Z3" s="134" t="s">
        <v>59</v>
      </c>
      <c r="AA3" s="134"/>
      <c r="AB3" s="134"/>
      <c r="AC3" s="134" t="s">
        <v>60</v>
      </c>
      <c r="AD3" s="134"/>
      <c r="AE3" s="135"/>
      <c r="AF3" s="13"/>
      <c r="AG3" s="142" t="s">
        <v>54</v>
      </c>
      <c r="AH3" s="134"/>
      <c r="AI3" s="134"/>
      <c r="AJ3" s="134" t="s">
        <v>0</v>
      </c>
      <c r="AK3" s="134"/>
      <c r="AL3" s="134"/>
      <c r="AM3" s="134" t="s">
        <v>14</v>
      </c>
      <c r="AN3" s="134"/>
      <c r="AO3" s="134"/>
      <c r="AP3" s="134" t="s">
        <v>53</v>
      </c>
      <c r="AQ3" s="134"/>
      <c r="AR3" s="134"/>
      <c r="AS3" s="134" t="s">
        <v>52</v>
      </c>
      <c r="AT3" s="134"/>
      <c r="AU3" s="134"/>
      <c r="AV3" s="134" t="s">
        <v>59</v>
      </c>
      <c r="AW3" s="134"/>
      <c r="AX3" s="134"/>
      <c r="AY3" s="134" t="s">
        <v>60</v>
      </c>
      <c r="AZ3" s="134"/>
      <c r="BA3" s="135"/>
      <c r="BB3" s="13"/>
      <c r="BC3" s="13"/>
      <c r="BD3" s="132" t="s">
        <v>35</v>
      </c>
      <c r="BE3" s="133"/>
      <c r="BF3" s="133"/>
      <c r="BG3" s="133"/>
      <c r="BH3" s="133"/>
      <c r="BI3" s="133"/>
      <c r="BJ3" s="133"/>
      <c r="BK3" s="133" t="s">
        <v>36</v>
      </c>
      <c r="BL3" s="133"/>
      <c r="BM3" s="133"/>
      <c r="BN3" s="133"/>
      <c r="BO3" s="133"/>
      <c r="BP3" s="133"/>
      <c r="BQ3" s="133"/>
      <c r="BR3" s="133" t="s">
        <v>34</v>
      </c>
      <c r="BS3" s="133"/>
      <c r="BT3" s="133"/>
      <c r="BU3" s="133"/>
      <c r="BV3" s="133"/>
      <c r="BW3" s="133"/>
      <c r="BX3" s="141"/>
      <c r="BZ3" s="13"/>
      <c r="CA3" s="143" t="s">
        <v>35</v>
      </c>
      <c r="CB3" s="139"/>
      <c r="CC3" s="139"/>
      <c r="CD3" s="139"/>
      <c r="CE3" s="139"/>
      <c r="CF3" s="139"/>
      <c r="CG3" s="139"/>
      <c r="CH3" s="139" t="s">
        <v>36</v>
      </c>
      <c r="CI3" s="139"/>
      <c r="CJ3" s="139"/>
      <c r="CK3" s="139"/>
      <c r="CL3" s="139"/>
      <c r="CM3" s="139"/>
      <c r="CN3" s="139"/>
      <c r="CO3" s="139" t="s">
        <v>34</v>
      </c>
      <c r="CP3" s="139"/>
      <c r="CQ3" s="139"/>
      <c r="CR3" s="139"/>
      <c r="CS3" s="139"/>
      <c r="CT3" s="139"/>
      <c r="CU3" s="140"/>
      <c r="CY3" s="57" t="s">
        <v>62</v>
      </c>
      <c r="CZ3" s="45">
        <v>1</v>
      </c>
      <c r="DA3" s="58"/>
      <c r="DB3" s="57"/>
    </row>
    <row r="4" spans="1:106" ht="48.75" customHeight="1" thickBot="1" x14ac:dyDescent="0.25">
      <c r="A4" s="75" t="s">
        <v>4</v>
      </c>
      <c r="B4" s="75" t="s">
        <v>5</v>
      </c>
      <c r="C4" s="75" t="s">
        <v>6</v>
      </c>
      <c r="D4" s="75" t="s">
        <v>55</v>
      </c>
      <c r="E4" s="75" t="s">
        <v>56</v>
      </c>
      <c r="F4" s="14" t="s">
        <v>33</v>
      </c>
      <c r="G4" s="14" t="s">
        <v>30</v>
      </c>
      <c r="H4" s="14" t="s">
        <v>31</v>
      </c>
      <c r="I4" s="14" t="s">
        <v>32</v>
      </c>
      <c r="J4" s="11"/>
      <c r="K4" s="17" t="s">
        <v>35</v>
      </c>
      <c r="L4" s="18" t="s">
        <v>36</v>
      </c>
      <c r="M4" s="18" t="s">
        <v>34</v>
      </c>
      <c r="N4" s="18" t="s">
        <v>35</v>
      </c>
      <c r="O4" s="18" t="s">
        <v>36</v>
      </c>
      <c r="P4" s="18" t="s">
        <v>34</v>
      </c>
      <c r="Q4" s="18" t="s">
        <v>35</v>
      </c>
      <c r="R4" s="18" t="s">
        <v>36</v>
      </c>
      <c r="S4" s="18" t="s">
        <v>34</v>
      </c>
      <c r="T4" s="18" t="s">
        <v>35</v>
      </c>
      <c r="U4" s="18" t="s">
        <v>36</v>
      </c>
      <c r="V4" s="18" t="s">
        <v>34</v>
      </c>
      <c r="W4" s="18" t="s">
        <v>35</v>
      </c>
      <c r="X4" s="18" t="s">
        <v>36</v>
      </c>
      <c r="Y4" s="65" t="s">
        <v>34</v>
      </c>
      <c r="Z4" s="64" t="s">
        <v>35</v>
      </c>
      <c r="AA4" s="18" t="s">
        <v>36</v>
      </c>
      <c r="AB4" s="18" t="s">
        <v>34</v>
      </c>
      <c r="AC4" s="18" t="s">
        <v>35</v>
      </c>
      <c r="AD4" s="18" t="s">
        <v>36</v>
      </c>
      <c r="AE4" s="19" t="s">
        <v>34</v>
      </c>
      <c r="AF4" s="13"/>
      <c r="AG4" s="17" t="s">
        <v>35</v>
      </c>
      <c r="AH4" s="18" t="s">
        <v>36</v>
      </c>
      <c r="AI4" s="18" t="s">
        <v>34</v>
      </c>
      <c r="AJ4" s="18" t="s">
        <v>35</v>
      </c>
      <c r="AK4" s="18" t="s">
        <v>36</v>
      </c>
      <c r="AL4" s="18" t="s">
        <v>34</v>
      </c>
      <c r="AM4" s="18" t="s">
        <v>35</v>
      </c>
      <c r="AN4" s="18" t="s">
        <v>36</v>
      </c>
      <c r="AO4" s="18" t="s">
        <v>34</v>
      </c>
      <c r="AP4" s="18" t="s">
        <v>35</v>
      </c>
      <c r="AQ4" s="18" t="s">
        <v>36</v>
      </c>
      <c r="AR4" s="18" t="s">
        <v>34</v>
      </c>
      <c r="AS4" s="18" t="s">
        <v>35</v>
      </c>
      <c r="AT4" s="18" t="s">
        <v>36</v>
      </c>
      <c r="AU4" s="65" t="s">
        <v>34</v>
      </c>
      <c r="AV4" s="64" t="s">
        <v>35</v>
      </c>
      <c r="AW4" s="18" t="s">
        <v>36</v>
      </c>
      <c r="AX4" s="18" t="s">
        <v>34</v>
      </c>
      <c r="AY4" s="18" t="s">
        <v>35</v>
      </c>
      <c r="AZ4" s="18" t="s">
        <v>36</v>
      </c>
      <c r="BA4" s="19" t="s">
        <v>34</v>
      </c>
      <c r="BB4" s="13"/>
      <c r="BD4" s="25" t="str">
        <f>"Apple Creek n=" &amp;BD10</f>
        <v>Apple Creek n=26</v>
      </c>
      <c r="BE4" s="26" t="str">
        <f>"Ashwaubenon Creek n="&amp; BE10</f>
        <v>Ashwaubenon Creek n=15</v>
      </c>
      <c r="BF4" s="26" t="str">
        <f>"Baird Creek n="&amp;BF10</f>
        <v>Baird Creek n=23</v>
      </c>
      <c r="BG4" s="26" t="str">
        <f>"Duck Creek n="&amp;BG10</f>
        <v>Duck Creek n=26</v>
      </c>
      <c r="BH4" s="26" t="str">
        <f>"Spring Brook n="&amp;BH10</f>
        <v>Spring Brook n=22</v>
      </c>
      <c r="BI4" s="26" t="str">
        <f>"Dutchman Creek n="&amp;BI10</f>
        <v>Dutchman Creek n=8</v>
      </c>
      <c r="BJ4" s="26" t="str">
        <f>"Trout Creek n="&amp;BJ10</f>
        <v>Trout Creek n=5</v>
      </c>
      <c r="BK4" s="26" t="str">
        <f>"Apple Creek n=" &amp;BK10</f>
        <v>Apple Creek n=24</v>
      </c>
      <c r="BL4" s="26" t="str">
        <f>"Ashwaubenon Creek n="&amp; BL10</f>
        <v>Ashwaubenon Creek n=11</v>
      </c>
      <c r="BM4" s="26" t="str">
        <f>"Baird Creek n="&amp;BM10</f>
        <v>Baird Creek n=20</v>
      </c>
      <c r="BN4" s="26" t="str">
        <f>"Duck Creek n="&amp;BN10</f>
        <v>Duck Creek n=24</v>
      </c>
      <c r="BO4" s="26" t="str">
        <f>"Spring Brook n="&amp;BO10</f>
        <v>Spring Brook n=20</v>
      </c>
      <c r="BP4" s="26" t="str">
        <f>"Dutchman Creek n="&amp;BP10</f>
        <v>Dutchman Creek n=6</v>
      </c>
      <c r="BQ4" s="26" t="str">
        <f>"Trout Creek n="&amp;BQ10</f>
        <v>Trout Creek n=7</v>
      </c>
      <c r="BR4" s="26" t="str">
        <f>"Apple Creek n=" &amp;BR10</f>
        <v>Apple Creek n=24</v>
      </c>
      <c r="BS4" s="26" t="str">
        <f>"Ashwaubenon Creek n="&amp; BS10</f>
        <v>Ashwaubenon Creek n=19</v>
      </c>
      <c r="BT4" s="26" t="str">
        <f>"Baird Creek n="&amp;BT10</f>
        <v>Baird Creek n=16</v>
      </c>
      <c r="BU4" s="26" t="str">
        <f>"Duck Creek n="&amp;BU10</f>
        <v>Duck Creek n=25</v>
      </c>
      <c r="BV4" s="26" t="str">
        <f>"Spring Brook n="&amp;BV10</f>
        <v>Spring Brook n=20</v>
      </c>
      <c r="BW4" s="26" t="str">
        <f>"Dutchman Creek n="&amp;BW10</f>
        <v>Dutchman Creek n=8</v>
      </c>
      <c r="BX4" s="27" t="str">
        <f>"Trout Creek n="&amp;BX10</f>
        <v>Trout Creek n=8</v>
      </c>
      <c r="BY4" s="13"/>
      <c r="CA4" s="25" t="str">
        <f>"Apple Creek n=" &amp;CA10</f>
        <v>Apple Creek n=26</v>
      </c>
      <c r="CB4" s="26" t="str">
        <f>"Ashwaubenon Creek n="&amp; CB10</f>
        <v>Ashwaubenon Creek n=16</v>
      </c>
      <c r="CC4" s="26" t="str">
        <f>"Baird Creek n="&amp;CC10</f>
        <v>Baird Creek n=18</v>
      </c>
      <c r="CD4" s="26" t="str">
        <f>"Duck Creek n="&amp;CD10</f>
        <v>Duck Creek n=25</v>
      </c>
      <c r="CE4" s="26" t="str">
        <f>"Spring Brook n="&amp;CE10</f>
        <v>Spring Brook n=21</v>
      </c>
      <c r="CF4" s="26" t="str">
        <f>"Dutchman Creek n="&amp;CF10</f>
        <v>Dutchman Creek n=8</v>
      </c>
      <c r="CG4" s="26" t="str">
        <f>"Trout Creek n="&amp;CG10</f>
        <v>Trout Creek n=2</v>
      </c>
      <c r="CH4" s="26" t="str">
        <f>"Apple Creek n=" &amp;CH10</f>
        <v>Apple Creek n=20</v>
      </c>
      <c r="CI4" s="26" t="str">
        <f>"Ashwaubenon Creek n="&amp; CI10</f>
        <v>Ashwaubenon Creek n=12</v>
      </c>
      <c r="CJ4" s="26" t="str">
        <f>"Baird Creek n="&amp;CJ10</f>
        <v>Baird Creek n=20</v>
      </c>
      <c r="CK4" s="26" t="str">
        <f>"Duck Creek n="&amp;CK10</f>
        <v>Duck Creek n=22</v>
      </c>
      <c r="CL4" s="26" t="str">
        <f>"Spring Brook n="&amp;CL10</f>
        <v>Spring Brook n=18</v>
      </c>
      <c r="CM4" s="26" t="str">
        <f>"Dutchman Creek n="&amp;CM10</f>
        <v>Dutchman Creek n=7</v>
      </c>
      <c r="CN4" s="26" t="str">
        <f>"Trout Creek n="&amp;CN10</f>
        <v>Trout Creek n=5</v>
      </c>
      <c r="CO4" s="26" t="str">
        <f>"Apple Creek n=" &amp;CO10</f>
        <v>Apple Creek n=23</v>
      </c>
      <c r="CP4" s="26" t="str">
        <f>"Ashwaubenon Creek n="&amp; CP10</f>
        <v>Ashwaubenon Creek n=20</v>
      </c>
      <c r="CQ4" s="26" t="str">
        <f>"Baird Creek n="&amp;CQ10</f>
        <v>Baird Creek n=11</v>
      </c>
      <c r="CR4" s="26" t="str">
        <f>"Duck Creek n="&amp;CR10</f>
        <v>Duck Creek n=25</v>
      </c>
      <c r="CS4" s="26" t="str">
        <f>"Spring Brook n="&amp;CS10</f>
        <v>Spring Brook n=20</v>
      </c>
      <c r="CT4" s="26" t="str">
        <f>"Dutchman Creek n="&amp;CT10</f>
        <v>Dutchman Creek n=10</v>
      </c>
      <c r="CU4" s="27" t="str">
        <f>"Trout Creek n="&amp;CU10</f>
        <v>Trout Creek n=7</v>
      </c>
      <c r="CY4" s="59" t="s">
        <v>7</v>
      </c>
      <c r="CZ4" s="45">
        <v>1</v>
      </c>
      <c r="DA4" s="58"/>
      <c r="DB4" s="57"/>
    </row>
    <row r="5" spans="1:106" ht="13.5" thickBot="1" x14ac:dyDescent="0.25">
      <c r="A5" s="76"/>
      <c r="B5" s="76"/>
      <c r="C5" s="76"/>
      <c r="D5" s="76"/>
      <c r="E5" s="76"/>
      <c r="F5" s="12"/>
      <c r="G5" s="12"/>
      <c r="H5" s="12"/>
      <c r="I5" s="12"/>
      <c r="J5" s="11"/>
      <c r="K5" s="11"/>
      <c r="AG5" s="11"/>
      <c r="BC5" s="1" t="s">
        <v>28</v>
      </c>
      <c r="BD5" s="1">
        <f>QUARTILE(K6:K436,1)</f>
        <v>1023.75</v>
      </c>
      <c r="BE5" s="1">
        <f>QUARTILE(N6:N436,1)</f>
        <v>1075</v>
      </c>
      <c r="BF5" s="1">
        <f>QUARTILE(Q6:Q436,1)</f>
        <v>723</v>
      </c>
      <c r="BG5" s="1">
        <f>QUARTILE(T6:T436,1)</f>
        <v>689.25</v>
      </c>
      <c r="BH5" s="1">
        <f>QUARTILE(W6:W436,1)</f>
        <v>751</v>
      </c>
      <c r="BI5" s="41">
        <f>QUARTILE(Z6:Z436,1)</f>
        <v>863.5</v>
      </c>
      <c r="BJ5" s="41">
        <f>QUARTILE(AC6:AC436,1)</f>
        <v>480</v>
      </c>
      <c r="BK5" s="1">
        <f>QUARTILE(L6:L436,1)</f>
        <v>790.5</v>
      </c>
      <c r="BL5" s="1">
        <f>QUARTILE(O6:O436,1)</f>
        <v>1232.5</v>
      </c>
      <c r="BM5" s="1">
        <f>QUARTILE(R6:R436,1)</f>
        <v>761.75</v>
      </c>
      <c r="BN5" s="1">
        <f>QUARTILE(U6:U436,1)</f>
        <v>779.25</v>
      </c>
      <c r="BO5" s="1">
        <f>QUARTILE(X6:X436,1)</f>
        <v>630.75</v>
      </c>
      <c r="BP5" s="41">
        <f>QUARTILE(AA6:AA436,1)</f>
        <v>687.75</v>
      </c>
      <c r="BQ5" s="41">
        <f>QUARTILE(AD6:AD436,1)</f>
        <v>787.5</v>
      </c>
      <c r="BR5" s="1">
        <f>QUARTILE(M6:M436,1)</f>
        <v>822.25</v>
      </c>
      <c r="BS5" s="1">
        <f>QUARTILE(P6:P436,1)</f>
        <v>1300</v>
      </c>
      <c r="BT5" s="1">
        <f>QUARTILE(S6:S436,1)</f>
        <v>770.75</v>
      </c>
      <c r="BU5" s="1">
        <f>QUARTILE(V6:V436,1)</f>
        <v>857</v>
      </c>
      <c r="BV5" s="1">
        <f>QUARTILE(Y6:Y436,1)</f>
        <v>578.54999999999995</v>
      </c>
      <c r="BW5" s="41">
        <f>QUARTILE(AB6:AB436,1)</f>
        <v>982.25</v>
      </c>
      <c r="BX5" s="41">
        <f>QUARTILE(AE6:AE436,1)</f>
        <v>800</v>
      </c>
      <c r="BZ5" s="1" t="s">
        <v>28</v>
      </c>
      <c r="CA5" s="1">
        <f>QUARTILE(AG6:AG436,1)</f>
        <v>10.6425</v>
      </c>
      <c r="CB5" s="1">
        <f>QUARTILE(AJ6:AJ436,1)</f>
        <v>8.995000000000001</v>
      </c>
      <c r="CC5" s="1">
        <f>QUARTILE(AM6:AM436,1)</f>
        <v>6.3475000000000001</v>
      </c>
      <c r="CD5" s="1">
        <f>QUARTILE(AP6:AP436,1)</f>
        <v>10.66</v>
      </c>
      <c r="CE5" s="1">
        <f>QUARTILE(AS6:AS436,1)</f>
        <v>8</v>
      </c>
      <c r="CF5" s="41">
        <f>QUARTILE(AV6:AV436,1)</f>
        <v>8.32</v>
      </c>
      <c r="CG5" s="41">
        <f>QUARTILE(AY6:AY436,1)</f>
        <v>1.425</v>
      </c>
      <c r="CH5" s="1">
        <f>QUARTILE(AH6:AH436,1)</f>
        <v>6.4375</v>
      </c>
      <c r="CI5" s="1">
        <f>QUARTILE(AK6:AK436,1)</f>
        <v>3.52</v>
      </c>
      <c r="CJ5" s="1">
        <f>QUARTILE(AN6:AN436,1)</f>
        <v>3.43</v>
      </c>
      <c r="CK5" s="1">
        <f>QUARTILE(AQ6:AQ436,1)</f>
        <v>7.8550000000000004</v>
      </c>
      <c r="CL5" s="1">
        <f>QUARTILE(AT6:AT436,1)</f>
        <v>5.49</v>
      </c>
      <c r="CM5" s="41">
        <f>QUARTILE(AW6:AW436,1)</f>
        <v>4.8800000000000008</v>
      </c>
      <c r="CN5" s="41">
        <f>QUARTILE(AZ6:AZ436,1)</f>
        <v>7.92</v>
      </c>
      <c r="CO5" s="1">
        <f>QUARTILE(AI6:AI436,1)</f>
        <v>7.17</v>
      </c>
      <c r="CP5" s="1">
        <f>QUARTILE(AL6:AL436,1)</f>
        <v>4.0050000000000008</v>
      </c>
      <c r="CQ5" s="1">
        <f>QUARTILE(AO6:AO436,1)</f>
        <v>7.16</v>
      </c>
      <c r="CR5" s="1">
        <f>QUARTILE(AR6:AR436,1)</f>
        <v>8.0839999999999996</v>
      </c>
      <c r="CS5" s="1">
        <f>QUARTILE(AU6:AU436,1)</f>
        <v>4.5925000000000002</v>
      </c>
      <c r="CT5" s="41">
        <f>QUARTILE(AX6:AX436,1)</f>
        <v>4.6875</v>
      </c>
      <c r="CU5" s="41">
        <f>QUARTILE(BA6:BA436,1)</f>
        <v>8.34</v>
      </c>
      <c r="CY5" s="59" t="s">
        <v>9</v>
      </c>
      <c r="CZ5" s="45">
        <v>1</v>
      </c>
      <c r="DA5" s="58"/>
      <c r="DB5" s="57"/>
    </row>
    <row r="6" spans="1:106" ht="12.75" thickBot="1" x14ac:dyDescent="0.25">
      <c r="A6" s="92">
        <v>42279</v>
      </c>
      <c r="B6" s="93" t="s">
        <v>7</v>
      </c>
      <c r="C6" s="93" t="s">
        <v>8</v>
      </c>
      <c r="D6" s="93">
        <v>951.4</v>
      </c>
      <c r="E6" s="93">
        <v>9.8000000000000007</v>
      </c>
      <c r="F6" s="85">
        <f>IF(A6="","",VLOOKUP(B6,$CY$2:$CZ$16,2,FALSE))</f>
        <v>1</v>
      </c>
      <c r="G6" s="85">
        <f t="shared" ref="G6" si="0">IF(A6="","",MONTH(A6))</f>
        <v>10</v>
      </c>
      <c r="H6" s="1">
        <f t="shared" ref="H6:H69" si="1">IF(A6="","",YEAR(A6))</f>
        <v>2015</v>
      </c>
      <c r="I6" s="2" t="str">
        <f t="shared" ref="I6:I69" si="2">IF($G6="","",IF($G6&lt;7,"Spring",IF($G6&lt;9,"Summer","Fall")))</f>
        <v>Fall</v>
      </c>
      <c r="K6" s="3" t="str">
        <f t="shared" ref="K6:K69" si="3">IF($C6="Apple Creek",IF($I6="Spring",IF(LEFT($D6,1)="&lt;",VALUE(MID($D6,2,4)),IF(LEFT($D6,1)="&gt;",VALUE(MID($D6,2,4)),$D6)),""),"")</f>
        <v/>
      </c>
      <c r="L6" s="20" t="str">
        <f t="shared" ref="L6:L69" si="4">IF($C6="Apple Creek",IF($I6="Summer",IF(LEFT($D6,1)="&lt;",VALUE(MID($D6,2,4)),IF(LEFT($D6,1)="&gt;",VALUE(MID($D6,2,4)),$D6)),""),"")</f>
        <v/>
      </c>
      <c r="M6" s="6">
        <f t="shared" ref="M6:M69" si="5">IF($C6="Apple Creek",IF($I6="Fall",IF(LEFT($D6,1)="&lt;",VALUE(MID($D6,2,4)),IF(LEFT($D6,1)="&gt;",VALUE(MID($D6,2,4)),$D6)),""),"")</f>
        <v>951.4</v>
      </c>
      <c r="N6" s="3" t="str">
        <f t="shared" ref="N6:N69" si="6">IF($C6="Ashwaubenon Creek",IF($I6="Spring",IF(LEFT($D6,1)="&lt;",VALUE(MID($D6,2,4)),IF(LEFT($D6,1)="&gt;",VALUE(MID($D6,2,4)),$D6)),""),"")</f>
        <v/>
      </c>
      <c r="O6" s="20" t="str">
        <f t="shared" ref="O6:O69" si="7">IF($C6="Ashwaubenon Creek",IF($I6="Summer",IF(LEFT($D6,1)="&lt;",VALUE(MID($D6,2,4)),IF(LEFT($D6,1)="&gt;",VALUE(MID($D6,2,4)),$D6)),""),"")</f>
        <v/>
      </c>
      <c r="P6" s="6" t="str">
        <f t="shared" ref="P6:P69" si="8">IF($C6="Ashwaubenon Creek",IF($I6="Fall",IF(LEFT($D6,1)="&lt;",VALUE(MID($D6,2,4)),IF(LEFT($D6,1)="&gt;",VALUE(MID($D6,2,4)),$D6)),""),"")</f>
        <v/>
      </c>
      <c r="Q6" s="3" t="str">
        <f t="shared" ref="Q6:Q69" si="9">IF($C6="Baird Creek",IF($I6="Spring",IF(LEFT($D6,1)="&lt;",VALUE(MID($D6,2,4)),IF(LEFT($D6,1)="&gt;",VALUE(MID($D6,2,4)),$D6)),""),"")</f>
        <v/>
      </c>
      <c r="R6" s="20" t="str">
        <f t="shared" ref="R6:R69" si="10">IF($C6="Baird Creek",IF($I6="Summer",IF(LEFT($D6,1)="&lt;",VALUE(MID($D6,2,4)),IF(LEFT($D6,1)="&gt;",VALUE(MID($D6,2,4)),$D6)),""),"")</f>
        <v/>
      </c>
      <c r="S6" s="6" t="str">
        <f t="shared" ref="S6:S69" si="11">IF($C6="Baird Creek",IF($I6="Fall",IF(LEFT($D6,1)="&lt;",VALUE(MID($D6,2,4)),IF(LEFT($D6,1)="&gt;",VALUE(MID($D6,2,4)),$D6)),""),"")</f>
        <v/>
      </c>
      <c r="T6" s="3" t="str">
        <f t="shared" ref="T6:T69" si="12">IF($C6="Duck Creek",IF($I6="Spring",IF(LEFT($D6,1)="&lt;",VALUE(MID($D6,2,4)),IF(LEFT($D6,1)="&gt;",VALUE(MID($D6,2,4)),$D6)),""),"")</f>
        <v/>
      </c>
      <c r="U6" s="20" t="str">
        <f>IF($C6="Baird Creek",IF($I6="Summer",IF(LEFT($D6,1)="&lt;",VALUE(MID($D6,2,4)),IF(LEFT($D6,1)="&gt;",VALUE(MID($D6,2,4)),$D6)),""),"")</f>
        <v/>
      </c>
      <c r="V6" s="6" t="str">
        <f t="shared" ref="V6:V69" si="13">IF($C6="Duck Creek",IF($I6="Fall",IF(LEFT($D6,1)="&lt;",VALUE(MID($D6,2,4)),IF(LEFT($D6,1)="&gt;",VALUE(MID($D6,2,4)),$D6)),""),"")</f>
        <v/>
      </c>
      <c r="W6" s="3" t="str">
        <f t="shared" ref="W6:W69" si="14">IF($C6="Spring Brook",IF($I6="Spring",IF(LEFT($D6,1)="&lt;",VALUE(MID($D6,2,4)),IF(LEFT($D6,1)="&gt;",VALUE(MID($D6,2,4)),$D6)),""),"")</f>
        <v/>
      </c>
      <c r="X6" s="20" t="str">
        <f t="shared" ref="X6:X69" si="15">IF($C6="Spring Brook",IF($I6="Summer",IF(LEFT($D6,1)="&lt;",VALUE(MID($D6,2,4)),IF(LEFT($D6,1)="&gt;",VALUE(MID($D6,2,4)),$D6)),""),"")</f>
        <v/>
      </c>
      <c r="Y6" s="6" t="str">
        <f t="shared" ref="Y6:Y69" si="16">IF($C6="Spring Brook",IF($I6="Fall",IF(LEFT($D6,1)="&lt;",VALUE(MID($D6,2,4)),IF(LEFT($D6,1)="&gt;",VALUE(MID($D6,2,4)),$D6)),""),"")</f>
        <v/>
      </c>
      <c r="Z6" s="3" t="str">
        <f>IF($C6="Dutchman Creek",IF($I6="Spring",IF(LEFT($D6,1)="&lt;",VALUE(MID($D6,2,4)),IF(LEFT($D6,1)="&gt;",VALUE(MID($D6,2,4)),$D6)),""),"")</f>
        <v/>
      </c>
      <c r="AA6" s="20" t="str">
        <f>IF($C6="Dutchman Creek",IF($I6="Summer",IF(LEFT($D6,1)="&lt;",VALUE(MID($D6,2,4)),IF(LEFT($D6,1)="&gt;",VALUE(MID($D6,2,4)),$D6)),""),"")</f>
        <v/>
      </c>
      <c r="AB6" s="6" t="str">
        <f>IF($C6="Dutchman Creek",IF($I6="Fall",IF(LEFT($D6,1)="&lt;",VALUE(MID($D6,2,4)),IF(LEFT($D6,1)="&gt;",VALUE(MID($D6,2,4)),$D6)),""),"")</f>
        <v/>
      </c>
      <c r="AC6" s="3" t="str">
        <f>IF($C6="Trout Creek",IF($I6="Spring",IF(LEFT($D6,1)="&lt;",VALUE(MID($D6,2,4)),IF(LEFT($D6,1)="&gt;",VALUE(MID($D6,2,4)),$D6)),""),"")</f>
        <v/>
      </c>
      <c r="AD6" s="20" t="str">
        <f>IF($C6="Trout Creek",IF($I6="Summer",IF(LEFT($D6,1)="&lt;",VALUE(MID($D6,2,4)),IF(LEFT($D6,1)="&gt;",VALUE(MID($D6,2,4)),$D6)),""),"")</f>
        <v/>
      </c>
      <c r="AE6" s="6" t="str">
        <f>IF($C6="Trout Creek",IF($I6="Fall",IF(LEFT($D6,1)="&lt;",VALUE(MID($D6,2,4)),IF(LEFT($D6,1)="&gt;",VALUE(MID($D6,2,4)),$D6)),""),"")</f>
        <v/>
      </c>
      <c r="AG6" s="3" t="str">
        <f t="shared" ref="AG6:AG69" si="17">IF($C6="Apple Creek",IF($I6="Spring",IF(LEFT($E6,1)="&lt;",VALUE(MID($E6,2,4)),IF(LEFT($E6,1)="&gt;",VALUE(MID($E6,2,4)),$E6)),""),"")</f>
        <v/>
      </c>
      <c r="AH6" s="20" t="str">
        <f t="shared" ref="AH6:AH69" si="18">IF($C6="Apple Creek",IF($I6="Summer",IF(LEFT($E6,1)="&lt;",VALUE(MID($E6,2,4)),IF(LEFT($E6,1)="&gt;",VALUE(MID($E6,2,4)),$E6)),""),"")</f>
        <v/>
      </c>
      <c r="AI6" s="6">
        <f t="shared" ref="AI6:AI69" si="19">IF($C6="Apple Creek",IF($I6="Fall",IF(LEFT($E6,1)="&lt;",VALUE(MID($E6,2,4)),IF(LEFT($E6,1)="&gt;",VALUE(MID($E6,2,4)),$E6)),""),"")</f>
        <v>9.8000000000000007</v>
      </c>
      <c r="AJ6" s="3" t="str">
        <f t="shared" ref="AJ6:AJ69" si="20">IF($C6="Ashwaubenon Creek",IF($I6="Spring",IF(LEFT($E6,1)="&lt;",VALUE(MID($E6,2,4)),IF(LEFT($E6,1)="&gt;",VALUE(MID($E6,2,4)),$E6)),""),"")</f>
        <v/>
      </c>
      <c r="AK6" s="20" t="str">
        <f t="shared" ref="AK6:AK69" si="21">IF($C6="Ashwaubenon Creek",IF($I6="Summer",IF(LEFT($E6,1)="&lt;",VALUE(MID($E6,2,4)),IF(LEFT($E6,1)="&gt;",VALUE(MID($E6,2,4)),$E6)),""),"")</f>
        <v/>
      </c>
      <c r="AL6" s="6" t="str">
        <f t="shared" ref="AL6:AL69" si="22">IF($C6="Ashwaubenon Creek",IF($I6="Fall",IF(LEFT($E6,1)="&lt;",VALUE(MID($E6,2,4)),IF(LEFT($E6,1)="&gt;",VALUE(MID($E6,2,4)),$E6)),""),"")</f>
        <v/>
      </c>
      <c r="AM6" s="3" t="str">
        <f t="shared" ref="AM6:AM69" si="23">IF($C6="Baird Creek",IF($I6="Spring",IF(LEFT($E6,1)="&lt;",VALUE(MID($E6,2,4)),IF(LEFT($E6,1)="&gt;",VALUE(MID($E6,2,4)),$E6)),""),"")</f>
        <v/>
      </c>
      <c r="AN6" s="20" t="str">
        <f t="shared" ref="AN6:AN69" si="24">IF($C6="Baird Creek",IF($I6="Summer",IF(LEFT($E6,1)="&lt;",VALUE(MID($E6,2,4)),IF(LEFT($E6,1)="&gt;",VALUE(MID($E6,2,4)),$E6)),""),"")</f>
        <v/>
      </c>
      <c r="AO6" s="6" t="str">
        <f t="shared" ref="AO6:AO69" si="25">IF($C6="Baird Creek",IF($I6="Fall",IF(LEFT($E6,1)="&lt;",VALUE(MID($E6,2,4)),IF(LEFT($E6,1)="&gt;",VALUE(MID($E6,2,4)),$E6)),""),"")</f>
        <v/>
      </c>
      <c r="AP6" s="3" t="str">
        <f t="shared" ref="AP6:AP69" si="26">IF($C6="Duck Creek",IF($I6="Spring",IF(LEFT($E6,1)="&lt;",VALUE(MID($E6,2,4)),IF(LEFT($E6,1)="&gt;",VALUE(MID($E6,2,4)),$E6)),""),"")</f>
        <v/>
      </c>
      <c r="AQ6" s="20" t="str">
        <f t="shared" ref="AQ6:AQ69" si="27">IF($C6="Duck Creek",IF($I6="Summer",IF(LEFT($E6,1)="&lt;",VALUE(MID($E6,2,4)),IF(LEFT($E6,1)="&gt;",VALUE(MID($E6,2,4)),$E6)),""),"")</f>
        <v/>
      </c>
      <c r="AR6" s="6" t="str">
        <f t="shared" ref="AR6:AR69" si="28">IF($C6="Duck Creek",IF($I6="Fall",IF(LEFT($E6,1)="&lt;",VALUE(MID($E6,2,4)),IF(LEFT($E6,1)="&gt;",VALUE(MID($E6,2,4)),$E6)),""),"")</f>
        <v/>
      </c>
      <c r="AS6" s="3" t="str">
        <f t="shared" ref="AS6:AS69" si="29">IF($C6="Spring Brook",IF($I6="Spring",IF(LEFT($E6,1)="&lt;",VALUE(MID($E6,2,4)),IF(LEFT($E6,1)="&gt;",VALUE(MID($E6,2,4)),$E6)),""),"")</f>
        <v/>
      </c>
      <c r="AT6" s="20" t="str">
        <f t="shared" ref="AT6:AT69" si="30">IF($C6="Spring Brook",IF($I6="Summer",IF(LEFT($E6,1)="&lt;",VALUE(MID($E6,2,4)),IF(LEFT($E6,1)="&gt;",VALUE(MID($E6,2,4)),$E6)),""),"")</f>
        <v/>
      </c>
      <c r="AU6" s="6" t="str">
        <f t="shared" ref="AU6:AU69" si="31">IF($C6="Spring Brook",IF($I6="Fall",IF(LEFT($E6,1)="&lt;",VALUE(MID($E6,2,4)),IF(LEFT($E6,1)="&gt;",VALUE(MID($E6,2,4)),$E6)),""),"")</f>
        <v/>
      </c>
      <c r="AV6" s="3" t="str">
        <f>IF($C6="Dutchman Creek",IF($I6="Spring",IF(LEFT($E6,1)="&lt;",VALUE(MID($E6,2,4)),IF(LEFT($E6,1)="&gt;",VALUE(MID($E6,2,4)),$E6)),""),"")</f>
        <v/>
      </c>
      <c r="AW6" s="20" t="str">
        <f>IF($C6="Dutchman Creek",IF($I6="Summer",IF(LEFT($E6,1)="&lt;",VALUE(MID($E6,2,4)),IF(LEFT($E6,1)="&gt;",VALUE(MID($E6,2,4)),$E6)),""),"")</f>
        <v/>
      </c>
      <c r="AX6" s="6" t="str">
        <f>IF($C6="Dutchman Creek",IF($I6="Fall",IF(LEFT($E6,1)="&lt;",VALUE(MID($E6,2,4)),IF(LEFT($E6,1)="&gt;",VALUE(MID($E6,2,4)),$E6)),""),"")</f>
        <v/>
      </c>
      <c r="AY6" s="3" t="str">
        <f>IF($C6="Trout Creek",IF($I6="Spring",IF(LEFT($E6,1)="&lt;",VALUE(MID($E6,2,4)),IF(LEFT($E6,1)="&gt;",VALUE(MID($E6,2,4)),$E6)),""),"")</f>
        <v/>
      </c>
      <c r="AZ6" s="20" t="str">
        <f>IF($C6="Trout Creek",IF($I6="Summer",IF(LEFT($E6,1)="&lt;",VALUE(MID($E6,2,4)),IF(LEFT($E6,1)="&gt;",VALUE(MID($E6,2,4)),$E6)),""),"")</f>
        <v/>
      </c>
      <c r="BA6" s="6" t="str">
        <f>IF($C6="Trout Creek",IF($I6="Fall",IF(LEFT($E6,1)="&lt;",VALUE(MID($E6,2,4)),IF(LEFT($E6,1)="&gt;",VALUE(MID($E6,2,4)),$E6)),""),"")</f>
        <v/>
      </c>
      <c r="BC6" s="1" t="s">
        <v>29</v>
      </c>
      <c r="BD6" s="1">
        <f>MIN(K6:K436)</f>
        <v>637</v>
      </c>
      <c r="BE6" s="1">
        <f>MIN(N6:N436)</f>
        <v>723</v>
      </c>
      <c r="BF6" s="1">
        <f>MIN(Q6:Q436)</f>
        <v>532</v>
      </c>
      <c r="BG6" s="1">
        <f>MIN(T6:T436)</f>
        <v>489</v>
      </c>
      <c r="BH6" s="1">
        <f>MIN(W6:W436)</f>
        <v>632</v>
      </c>
      <c r="BI6" s="41">
        <f>MIN(Z6:Z436)</f>
        <v>631</v>
      </c>
      <c r="BJ6" s="41">
        <f>MIN(AC6:AC436)</f>
        <v>470</v>
      </c>
      <c r="BK6" s="1">
        <f>MIN(L6:L436)</f>
        <v>308</v>
      </c>
      <c r="BL6" s="1">
        <f>MIN(O6:O436)</f>
        <v>900</v>
      </c>
      <c r="BM6" s="1">
        <f>MIN(R6:R436)</f>
        <v>557</v>
      </c>
      <c r="BN6" s="1">
        <f>MIN(U6:U436)</f>
        <v>683</v>
      </c>
      <c r="BO6" s="1">
        <f>MIN(X6:X436)</f>
        <v>556</v>
      </c>
      <c r="BP6" s="41">
        <f>MIN(AA6:AA436)</f>
        <v>352</v>
      </c>
      <c r="BQ6" s="41">
        <f>MIN(AD6:AD436)</f>
        <v>767.5</v>
      </c>
      <c r="BR6" s="1">
        <f>MIN(M6:M436)</f>
        <v>537</v>
      </c>
      <c r="BS6" s="1">
        <f>MIN(P6:P436)</f>
        <v>954</v>
      </c>
      <c r="BT6" s="1">
        <f>MIN(S6:S436)</f>
        <v>569</v>
      </c>
      <c r="BU6" s="1">
        <f>MIN(V6:V436)</f>
        <v>680</v>
      </c>
      <c r="BV6" s="1">
        <f>MIN(Y6:Y436)</f>
        <v>514</v>
      </c>
      <c r="BW6" s="41">
        <f>MIN(AB6:AB436)</f>
        <v>245</v>
      </c>
      <c r="BX6" s="41">
        <f>MIN(AE6:AE436)</f>
        <v>717.8</v>
      </c>
      <c r="BZ6" s="1" t="s">
        <v>29</v>
      </c>
      <c r="CA6" s="1">
        <f>MIN(AG6:AG436)</f>
        <v>7.83</v>
      </c>
      <c r="CB6" s="1">
        <f>MIN(AJ6:AJ436)</f>
        <v>5.26</v>
      </c>
      <c r="CC6" s="1">
        <f>MIN(AM6:AM436)</f>
        <v>1.06</v>
      </c>
      <c r="CD6" s="1">
        <f>MIN(AP6:AP436)</f>
        <v>7.41</v>
      </c>
      <c r="CE6" s="1">
        <f>MIN(AS6:AS436)</f>
        <v>2.98</v>
      </c>
      <c r="CF6" s="41">
        <f>MIN(AV6:AV436)</f>
        <v>6.74</v>
      </c>
      <c r="CG6" s="41">
        <f>MIN(AY6:AY436)</f>
        <v>1.26</v>
      </c>
      <c r="CH6" s="1">
        <f>MIN(AH6:AH436)</f>
        <v>5.53</v>
      </c>
      <c r="CI6" s="1">
        <f>MIN(AK6:AK436)</f>
        <v>0.69</v>
      </c>
      <c r="CJ6" s="1">
        <f>MIN(AN6:AN436)</f>
        <v>1.35</v>
      </c>
      <c r="CK6" s="1">
        <f>MIN(AQ6:AQ436)</f>
        <v>5.8</v>
      </c>
      <c r="CL6" s="1">
        <f>MIN(AT6:AT436)</f>
        <v>0.83</v>
      </c>
      <c r="CM6" s="41">
        <f>MIN(AW6:AW436)</f>
        <v>3.01</v>
      </c>
      <c r="CN6" s="41">
        <f>MIN(AZ6:AZ436)</f>
        <v>7.08</v>
      </c>
      <c r="CO6" s="1">
        <f>MIN(AI6:AI436)</f>
        <v>4.43</v>
      </c>
      <c r="CP6" s="1">
        <f>MIN(AL6:AL436)</f>
        <v>1.04</v>
      </c>
      <c r="CQ6" s="1">
        <f>MIN(AO6:AO436)</f>
        <v>3.64</v>
      </c>
      <c r="CR6" s="1">
        <f>MIN(AR6:AR436)</f>
        <v>3.63</v>
      </c>
      <c r="CS6" s="1">
        <f>MIN(AU6:AU436)</f>
        <v>1.016</v>
      </c>
      <c r="CT6" s="41">
        <f>MIN(AX6:AX436)</f>
        <v>1.38</v>
      </c>
      <c r="CU6" s="41">
        <f>MIN(BA6:BA436)</f>
        <v>6.35</v>
      </c>
      <c r="CY6" s="59" t="s">
        <v>1</v>
      </c>
      <c r="CZ6" s="45">
        <v>1</v>
      </c>
      <c r="DA6" s="58"/>
      <c r="DB6" s="57"/>
    </row>
    <row r="7" spans="1:106" ht="12.75" thickBot="1" x14ac:dyDescent="0.25">
      <c r="A7" s="92">
        <v>42213</v>
      </c>
      <c r="B7" s="93" t="s">
        <v>7</v>
      </c>
      <c r="C7" s="93" t="s">
        <v>8</v>
      </c>
      <c r="D7" s="93">
        <v>973.4</v>
      </c>
      <c r="E7" s="93">
        <v>6.5</v>
      </c>
      <c r="F7" s="85">
        <f t="shared" ref="F7:F70" si="32">IF(A7="","",VLOOKUP(B7,$CY$2:$CZ$16,2,FALSE))</f>
        <v>1</v>
      </c>
      <c r="G7" s="85">
        <f t="shared" ref="G7:G70" si="33">IF(A7="","",MONTH(A7))</f>
        <v>7</v>
      </c>
      <c r="H7" s="1">
        <f t="shared" si="1"/>
        <v>2015</v>
      </c>
      <c r="I7" s="2" t="str">
        <f t="shared" si="2"/>
        <v>Summer</v>
      </c>
      <c r="K7" s="3" t="str">
        <f t="shared" si="3"/>
        <v/>
      </c>
      <c r="L7" s="20">
        <f t="shared" si="4"/>
        <v>973.4</v>
      </c>
      <c r="M7" s="6" t="str">
        <f t="shared" si="5"/>
        <v/>
      </c>
      <c r="N7" s="3" t="str">
        <f t="shared" si="6"/>
        <v/>
      </c>
      <c r="O7" s="20" t="str">
        <f t="shared" si="7"/>
        <v/>
      </c>
      <c r="P7" s="6" t="str">
        <f t="shared" si="8"/>
        <v/>
      </c>
      <c r="Q7" s="3" t="str">
        <f t="shared" si="9"/>
        <v/>
      </c>
      <c r="R7" s="20" t="str">
        <f t="shared" si="10"/>
        <v/>
      </c>
      <c r="S7" s="6" t="str">
        <f t="shared" si="11"/>
        <v/>
      </c>
      <c r="T7" s="3" t="str">
        <f t="shared" si="12"/>
        <v/>
      </c>
      <c r="U7" s="20" t="str">
        <f t="shared" ref="U7:U70" si="34">IF($C7="Duck Creek",IF($I7="Summer",IF(LEFT($D7,1)="&lt;",VALUE(MID($D7,2,4)),IF(LEFT($D7,1)="&gt;",VALUE(MID($D7,2,4)),$D7)),""),"")</f>
        <v/>
      </c>
      <c r="V7" s="6" t="str">
        <f t="shared" si="13"/>
        <v/>
      </c>
      <c r="W7" s="3" t="str">
        <f t="shared" si="14"/>
        <v/>
      </c>
      <c r="X7" s="20" t="str">
        <f t="shared" si="15"/>
        <v/>
      </c>
      <c r="Y7" s="6" t="str">
        <f t="shared" si="16"/>
        <v/>
      </c>
      <c r="Z7" s="3" t="str">
        <f t="shared" ref="Z7:Z70" si="35">IF($C7="Dutchman Creek",IF($I7="Spring",IF(LEFT($D7,1)="&lt;",VALUE(MID($D7,2,4)),IF(LEFT($D7,1)="&gt;",VALUE(MID($D7,2,4)),$D7)),""),"")</f>
        <v/>
      </c>
      <c r="AA7" s="20" t="str">
        <f t="shared" ref="AA7:AA70" si="36">IF($C7="Dutchman Creek",IF($I7="Summer",IF(LEFT($D7,1)="&lt;",VALUE(MID($D7,2,4)),IF(LEFT($D7,1)="&gt;",VALUE(MID($D7,2,4)),$D7)),""),"")</f>
        <v/>
      </c>
      <c r="AB7" s="6" t="str">
        <f t="shared" ref="AB7:AB70" si="37">IF($C7="Dutchman Creek",IF($I7="Fall",IF(LEFT($D7,1)="&lt;",VALUE(MID($D7,2,4)),IF(LEFT($D7,1)="&gt;",VALUE(MID($D7,2,4)),$D7)),""),"")</f>
        <v/>
      </c>
      <c r="AC7" s="3" t="str">
        <f t="shared" ref="AC7:AC70" si="38">IF($C7="Trout Creek",IF($I7="Spring",IF(LEFT($D7,1)="&lt;",VALUE(MID($D7,2,4)),IF(LEFT($D7,1)="&gt;",VALUE(MID($D7,2,4)),$D7)),""),"")</f>
        <v/>
      </c>
      <c r="AD7" s="20" t="str">
        <f t="shared" ref="AD7:AD70" si="39">IF($C7="Trout Creek",IF($I7="Summer",IF(LEFT($D7,1)="&lt;",VALUE(MID($D7,2,4)),IF(LEFT($D7,1)="&gt;",VALUE(MID($D7,2,4)),$D7)),""),"")</f>
        <v/>
      </c>
      <c r="AE7" s="6" t="str">
        <f t="shared" ref="AE7:AE70" si="40">IF($C7="Trout Creek",IF($I7="Fall",IF(LEFT($D7,1)="&lt;",VALUE(MID($D7,2,4)),IF(LEFT($D7,1)="&gt;",VALUE(MID($D7,2,4)),$D7)),""),"")</f>
        <v/>
      </c>
      <c r="AG7" s="3" t="str">
        <f t="shared" si="17"/>
        <v/>
      </c>
      <c r="AH7" s="20">
        <f t="shared" si="18"/>
        <v>6.5</v>
      </c>
      <c r="AI7" s="6" t="str">
        <f t="shared" si="19"/>
        <v/>
      </c>
      <c r="AJ7" s="3" t="str">
        <f t="shared" si="20"/>
        <v/>
      </c>
      <c r="AK7" s="20" t="str">
        <f t="shared" si="21"/>
        <v/>
      </c>
      <c r="AL7" s="6" t="str">
        <f t="shared" si="22"/>
        <v/>
      </c>
      <c r="AM7" s="3" t="str">
        <f t="shared" si="23"/>
        <v/>
      </c>
      <c r="AN7" s="20" t="str">
        <f t="shared" si="24"/>
        <v/>
      </c>
      <c r="AO7" s="6" t="str">
        <f t="shared" si="25"/>
        <v/>
      </c>
      <c r="AP7" s="3" t="str">
        <f t="shared" si="26"/>
        <v/>
      </c>
      <c r="AQ7" s="20" t="str">
        <f t="shared" si="27"/>
        <v/>
      </c>
      <c r="AR7" s="6" t="str">
        <f t="shared" si="28"/>
        <v/>
      </c>
      <c r="AS7" s="3" t="str">
        <f t="shared" si="29"/>
        <v/>
      </c>
      <c r="AT7" s="20" t="str">
        <f t="shared" si="30"/>
        <v/>
      </c>
      <c r="AU7" s="6" t="str">
        <f t="shared" si="31"/>
        <v/>
      </c>
      <c r="AV7" s="3" t="str">
        <f t="shared" ref="AV7:AV70" si="41">IF($C7="Dutchman Creek",IF($I7="Spring",IF(LEFT($E7,1)="&lt;",VALUE(MID($E7,2,4)),IF(LEFT($E7,1)="&gt;",VALUE(MID($E7,2,4)),$E7)),""),"")</f>
        <v/>
      </c>
      <c r="AW7" s="20" t="str">
        <f t="shared" ref="AW7:AW70" si="42">IF($C7="Dutchman Creek",IF($I7="Summer",IF(LEFT($E7,1)="&lt;",VALUE(MID($E7,2,4)),IF(LEFT($E7,1)="&gt;",VALUE(MID($E7,2,4)),$E7)),""),"")</f>
        <v/>
      </c>
      <c r="AX7" s="6" t="str">
        <f t="shared" ref="AX7:AX70" si="43">IF($C7="Dutchman Creek",IF($I7="Fall",IF(LEFT($E7,1)="&lt;",VALUE(MID($E7,2,4)),IF(LEFT($E7,1)="&gt;",VALUE(MID($E7,2,4)),$E7)),""),"")</f>
        <v/>
      </c>
      <c r="AY7" s="3" t="str">
        <f t="shared" ref="AY7:AY70" si="44">IF($C7="Trout Creek",IF($I7="Spring",IF(LEFT($E7,1)="&lt;",VALUE(MID($E7,2,4)),IF(LEFT($E7,1)="&gt;",VALUE(MID($E7,2,4)),$E7)),""),"")</f>
        <v/>
      </c>
      <c r="AZ7" s="20" t="str">
        <f t="shared" ref="AZ7:AZ70" si="45">IF($C7="Trout Creek",IF($I7="Summer",IF(LEFT($E7,1)="&lt;",VALUE(MID($E7,2,4)),IF(LEFT($E7,1)="&gt;",VALUE(MID($E7,2,4)),$E7)),""),"")</f>
        <v/>
      </c>
      <c r="BA7" s="6" t="str">
        <f t="shared" ref="BA7:BA70" si="46">IF($C7="Trout Creek",IF($I7="Fall",IF(LEFT($E7,1)="&lt;",VALUE(MID($E7,2,4)),IF(LEFT($E7,1)="&gt;",VALUE(MID($E7,2,4)),$E7)),""),"")</f>
        <v/>
      </c>
      <c r="BC7" s="1" t="s">
        <v>25</v>
      </c>
      <c r="BD7" s="1">
        <f>MEDIAN(K6:K436)</f>
        <v>1194</v>
      </c>
      <c r="BE7" s="1">
        <f>MEDIAN(N6:N436)</f>
        <v>1133</v>
      </c>
      <c r="BF7" s="1">
        <f>MEDIAN(Q6:Q436)</f>
        <v>756</v>
      </c>
      <c r="BG7" s="1">
        <f>MEDIAN(T6:T436)</f>
        <v>770</v>
      </c>
      <c r="BH7" s="1">
        <f>MEDIAN(W6:W436)</f>
        <v>829.5</v>
      </c>
      <c r="BI7" s="41">
        <f>MEDIAN(Z6:Z436)</f>
        <v>988</v>
      </c>
      <c r="BJ7" s="41">
        <f>MEDIAN(AC6:AC436)</f>
        <v>488</v>
      </c>
      <c r="BK7" s="1">
        <f>MEDIAN(L6:L436)</f>
        <v>902</v>
      </c>
      <c r="BL7" s="1">
        <f>MEDIAN(O6:O436)</f>
        <v>1585</v>
      </c>
      <c r="BM7" s="1">
        <f>MEDIAN(R6:R436)</f>
        <v>863</v>
      </c>
      <c r="BN7" s="1">
        <f>MEDIAN(U6:U436)</f>
        <v>831</v>
      </c>
      <c r="BO7" s="1">
        <f>MEDIAN(X6:X436)</f>
        <v>709.5</v>
      </c>
      <c r="BP7" s="41">
        <f>MEDIAN(AA6:AA436)</f>
        <v>1159.5</v>
      </c>
      <c r="BQ7" s="41">
        <f>MEDIAN(AD6:AD436)</f>
        <v>808</v>
      </c>
      <c r="BR7" s="1">
        <f>MEDIAN(M6:M436)</f>
        <v>885.8</v>
      </c>
      <c r="BS7" s="1">
        <f>MEDIAN(P6:P436)</f>
        <v>1547</v>
      </c>
      <c r="BT7" s="1">
        <f>MEDIAN(S6:S436)</f>
        <v>935</v>
      </c>
      <c r="BU7" s="1">
        <f>MEDIAN(V6:V436)</f>
        <v>930</v>
      </c>
      <c r="BV7" s="1">
        <f>MEDIAN(Y6:Y436)</f>
        <v>751.5</v>
      </c>
      <c r="BW7" s="41">
        <f>MEDIAN(AB6:AB436)</f>
        <v>1001</v>
      </c>
      <c r="BX7" s="41">
        <f>MEDIAN(AE6:AE436)</f>
        <v>831</v>
      </c>
      <c r="BZ7" s="1" t="s">
        <v>25</v>
      </c>
      <c r="CA7" s="1">
        <f>MEDIAN(AG6:AG436)</f>
        <v>11.940000000000001</v>
      </c>
      <c r="CB7" s="1">
        <f>MEDIAN(AJ6:AJ436)</f>
        <v>10.75</v>
      </c>
      <c r="CC7" s="1">
        <f>MEDIAN(AM6:AM436)</f>
        <v>10.129999999999999</v>
      </c>
      <c r="CD7" s="1">
        <f>MEDIAN(AP6:AP436)</f>
        <v>13.4</v>
      </c>
      <c r="CE7" s="1">
        <f>MEDIAN(AS6:AS436)</f>
        <v>10.09</v>
      </c>
      <c r="CF7" s="41">
        <f>MEDIAN(AV6:AV436)</f>
        <v>8.5250000000000004</v>
      </c>
      <c r="CG7" s="41">
        <f>MEDIAN(AY6:AY436)</f>
        <v>1.5899999999999999</v>
      </c>
      <c r="CH7" s="1">
        <f>MEDIAN(AH6:AH436)</f>
        <v>7.7100000000000009</v>
      </c>
      <c r="CI7" s="1">
        <f>MEDIAN(AK6:AK436)</f>
        <v>5.1749999999999998</v>
      </c>
      <c r="CJ7" s="1">
        <f>MEDIAN(AN6:AN436)</f>
        <v>5.8450000000000006</v>
      </c>
      <c r="CK7" s="1">
        <f>MEDIAN(AQ6:AQ436)</f>
        <v>9.254999999999999</v>
      </c>
      <c r="CL7" s="1">
        <f>MEDIAN(AT6:AT436)</f>
        <v>7.7750000000000004</v>
      </c>
      <c r="CM7" s="41">
        <f>MEDIAN(AW6:AW436)</f>
        <v>7.29</v>
      </c>
      <c r="CN7" s="41">
        <f>MEDIAN(AZ6:AZ436)</f>
        <v>8.99</v>
      </c>
      <c r="CO7" s="1">
        <f>MEDIAN(AI6:AI436)</f>
        <v>8.57</v>
      </c>
      <c r="CP7" s="1">
        <f>MEDIAN(AL6:AL436)</f>
        <v>5.15</v>
      </c>
      <c r="CQ7" s="1">
        <f>MEDIAN(AO6:AO436)</f>
        <v>9.33</v>
      </c>
      <c r="CR7" s="1">
        <f>MEDIAN(AR6:AR436)</f>
        <v>9.89</v>
      </c>
      <c r="CS7" s="1">
        <f>MEDIAN(AU6:AU436)</f>
        <v>7.0049999999999999</v>
      </c>
      <c r="CT7" s="41">
        <f>MEDIAN(AX6:AX436)</f>
        <v>7.99</v>
      </c>
      <c r="CU7" s="41">
        <f>MEDIAN(BA6:BA436)</f>
        <v>9.32</v>
      </c>
      <c r="CY7" s="59" t="s">
        <v>2</v>
      </c>
      <c r="CZ7" s="45">
        <v>2</v>
      </c>
      <c r="DA7" s="58"/>
      <c r="DB7" s="57"/>
    </row>
    <row r="8" spans="1:106" ht="12.75" thickBot="1" x14ac:dyDescent="0.25">
      <c r="A8" s="92">
        <v>42131</v>
      </c>
      <c r="B8" s="93" t="s">
        <v>7</v>
      </c>
      <c r="C8" s="93" t="s">
        <v>8</v>
      </c>
      <c r="D8" s="93">
        <v>1241</v>
      </c>
      <c r="E8" s="93">
        <v>13.27</v>
      </c>
      <c r="F8" s="85">
        <f t="shared" si="32"/>
        <v>1</v>
      </c>
      <c r="G8" s="85">
        <f t="shared" si="33"/>
        <v>5</v>
      </c>
      <c r="H8" s="1">
        <f t="shared" si="1"/>
        <v>2015</v>
      </c>
      <c r="I8" s="2" t="str">
        <f t="shared" si="2"/>
        <v>Spring</v>
      </c>
      <c r="K8" s="3">
        <f t="shared" si="3"/>
        <v>1241</v>
      </c>
      <c r="L8" s="20" t="str">
        <f t="shared" si="4"/>
        <v/>
      </c>
      <c r="M8" s="6" t="str">
        <f t="shared" si="5"/>
        <v/>
      </c>
      <c r="N8" s="3" t="str">
        <f t="shared" si="6"/>
        <v/>
      </c>
      <c r="O8" s="20" t="str">
        <f t="shared" si="7"/>
        <v/>
      </c>
      <c r="P8" s="6" t="str">
        <f t="shared" si="8"/>
        <v/>
      </c>
      <c r="Q8" s="3" t="str">
        <f t="shared" si="9"/>
        <v/>
      </c>
      <c r="R8" s="20" t="str">
        <f t="shared" si="10"/>
        <v/>
      </c>
      <c r="S8" s="6" t="str">
        <f t="shared" si="11"/>
        <v/>
      </c>
      <c r="T8" s="3" t="str">
        <f t="shared" si="12"/>
        <v/>
      </c>
      <c r="U8" s="20" t="str">
        <f t="shared" si="34"/>
        <v/>
      </c>
      <c r="V8" s="6" t="str">
        <f t="shared" si="13"/>
        <v/>
      </c>
      <c r="W8" s="3" t="str">
        <f t="shared" si="14"/>
        <v/>
      </c>
      <c r="X8" s="20" t="str">
        <f t="shared" si="15"/>
        <v/>
      </c>
      <c r="Y8" s="6" t="str">
        <f t="shared" si="16"/>
        <v/>
      </c>
      <c r="Z8" s="3" t="str">
        <f t="shared" si="35"/>
        <v/>
      </c>
      <c r="AA8" s="20" t="str">
        <f t="shared" si="36"/>
        <v/>
      </c>
      <c r="AB8" s="6" t="str">
        <f t="shared" si="37"/>
        <v/>
      </c>
      <c r="AC8" s="3" t="str">
        <f t="shared" si="38"/>
        <v/>
      </c>
      <c r="AD8" s="20" t="str">
        <f t="shared" si="39"/>
        <v/>
      </c>
      <c r="AE8" s="6" t="str">
        <f t="shared" si="40"/>
        <v/>
      </c>
      <c r="AG8" s="3">
        <f t="shared" si="17"/>
        <v>13.27</v>
      </c>
      <c r="AH8" s="20" t="str">
        <f t="shared" si="18"/>
        <v/>
      </c>
      <c r="AI8" s="6" t="str">
        <f t="shared" si="19"/>
        <v/>
      </c>
      <c r="AJ8" s="3" t="str">
        <f t="shared" si="20"/>
        <v/>
      </c>
      <c r="AK8" s="20" t="str">
        <f t="shared" si="21"/>
        <v/>
      </c>
      <c r="AL8" s="6" t="str">
        <f t="shared" si="22"/>
        <v/>
      </c>
      <c r="AM8" s="3" t="str">
        <f t="shared" si="23"/>
        <v/>
      </c>
      <c r="AN8" s="20" t="str">
        <f t="shared" si="24"/>
        <v/>
      </c>
      <c r="AO8" s="6" t="str">
        <f t="shared" si="25"/>
        <v/>
      </c>
      <c r="AP8" s="3" t="str">
        <f t="shared" si="26"/>
        <v/>
      </c>
      <c r="AQ8" s="20" t="str">
        <f t="shared" si="27"/>
        <v/>
      </c>
      <c r="AR8" s="6" t="str">
        <f t="shared" si="28"/>
        <v/>
      </c>
      <c r="AS8" s="3" t="str">
        <f t="shared" si="29"/>
        <v/>
      </c>
      <c r="AT8" s="20" t="str">
        <f t="shared" si="30"/>
        <v/>
      </c>
      <c r="AU8" s="6" t="str">
        <f t="shared" si="31"/>
        <v/>
      </c>
      <c r="AV8" s="3" t="str">
        <f t="shared" si="41"/>
        <v/>
      </c>
      <c r="AW8" s="20" t="str">
        <f t="shared" si="42"/>
        <v/>
      </c>
      <c r="AX8" s="6" t="str">
        <f t="shared" si="43"/>
        <v/>
      </c>
      <c r="AY8" s="3" t="str">
        <f t="shared" si="44"/>
        <v/>
      </c>
      <c r="AZ8" s="20" t="str">
        <f t="shared" si="45"/>
        <v/>
      </c>
      <c r="BA8" s="6" t="str">
        <f t="shared" si="46"/>
        <v/>
      </c>
      <c r="BC8" s="1" t="s">
        <v>26</v>
      </c>
      <c r="BD8" s="1">
        <f>MAX(K6:K436)</f>
        <v>1476</v>
      </c>
      <c r="BE8" s="1">
        <f>MAX(N6:N436)</f>
        <v>1445</v>
      </c>
      <c r="BF8" s="1">
        <f>MAX(Q6:Q436)</f>
        <v>971.8</v>
      </c>
      <c r="BG8" s="1">
        <f>MAX(T6:T436)</f>
        <v>916</v>
      </c>
      <c r="BH8" s="1">
        <f>MAX(W6:W436)</f>
        <v>1135</v>
      </c>
      <c r="BI8" s="41">
        <f>MAX(Z6:Z436)</f>
        <v>1082</v>
      </c>
      <c r="BJ8" s="41">
        <f>MAX(AC6:AC436)</f>
        <v>704</v>
      </c>
      <c r="BK8" s="1">
        <f>MAX(L6:L436)</f>
        <v>1316</v>
      </c>
      <c r="BL8" s="1">
        <f>MAX(O6:O436)</f>
        <v>1850</v>
      </c>
      <c r="BM8" s="1">
        <f>MAX(R6:R436)</f>
        <v>1065</v>
      </c>
      <c r="BN8" s="1">
        <f>MAX(U6:U436)</f>
        <v>1028</v>
      </c>
      <c r="BO8" s="1">
        <f>MAX(X6:X436)</f>
        <v>1078</v>
      </c>
      <c r="BP8" s="41">
        <f>MAX(AA6:AA436)</f>
        <v>1870</v>
      </c>
      <c r="BQ8" s="41">
        <f>MAX(AD6:AD436)</f>
        <v>858</v>
      </c>
      <c r="BR8" s="1">
        <f>MAX(M6:M436)</f>
        <v>1496</v>
      </c>
      <c r="BS8" s="1">
        <f>MAX(P6:P436)</f>
        <v>1903</v>
      </c>
      <c r="BT8" s="1">
        <f>MAX(S6:S436)</f>
        <v>1236</v>
      </c>
      <c r="BU8" s="1">
        <f>MAX(V6:V436)</f>
        <v>1089</v>
      </c>
      <c r="BV8" s="1">
        <f>MAX(Y6:Y436)</f>
        <v>1636</v>
      </c>
      <c r="BW8" s="41">
        <f>MAX(AB6:AB436)</f>
        <v>1140</v>
      </c>
      <c r="BX8" s="41">
        <f>MAX(AE6:AE436)</f>
        <v>880</v>
      </c>
      <c r="BZ8" s="1" t="s">
        <v>26</v>
      </c>
      <c r="CA8" s="1">
        <f>MAX(AG6:AG436)</f>
        <v>18.23</v>
      </c>
      <c r="CB8" s="1">
        <f>MAX(AJ6:AJ436)</f>
        <v>15.33</v>
      </c>
      <c r="CC8" s="1">
        <f>MAX(AM6:AM436)</f>
        <v>15.4</v>
      </c>
      <c r="CD8" s="1">
        <f>MAX(AP6:AP436)</f>
        <v>15.97</v>
      </c>
      <c r="CE8" s="1">
        <f>MAX(AS6:AS436)</f>
        <v>18.09</v>
      </c>
      <c r="CF8" s="41">
        <f>MAX(AV6:AV436)</f>
        <v>15.12</v>
      </c>
      <c r="CG8" s="41">
        <f>MAX(AY6:AY436)</f>
        <v>1.92</v>
      </c>
      <c r="CH8" s="1">
        <f>MAX(AH6:AH436)</f>
        <v>17.54</v>
      </c>
      <c r="CI8" s="1">
        <f>MAX(AK6:AK436)</f>
        <v>6.72</v>
      </c>
      <c r="CJ8" s="1">
        <f>MAX(AN6:AN436)</f>
        <v>12.6</v>
      </c>
      <c r="CK8" s="1">
        <f>MAX(AQ6:AQ436)</f>
        <v>12.8</v>
      </c>
      <c r="CL8" s="1">
        <f>MAX(AT6:AT436)</f>
        <v>14.56</v>
      </c>
      <c r="CM8" s="41">
        <f>MAX(AW6:AW436)</f>
        <v>10.07</v>
      </c>
      <c r="CN8" s="41">
        <f>MAX(AZ6:AZ436)</f>
        <v>10.61</v>
      </c>
      <c r="CO8" s="1">
        <f>MAX(AI6:AI436)</f>
        <v>15.6</v>
      </c>
      <c r="CP8" s="1">
        <f>MAX(AL6:AL436)</f>
        <v>9.4</v>
      </c>
      <c r="CQ8" s="1">
        <f>MAX(AO6:AO436)</f>
        <v>13.9</v>
      </c>
      <c r="CR8" s="1">
        <f>MAX(AR6:AR436)</f>
        <v>18</v>
      </c>
      <c r="CS8" s="1">
        <f>MAX(AU6:AU436)</f>
        <v>10.8</v>
      </c>
      <c r="CT8" s="41">
        <f>MAX(AX6:AX436)</f>
        <v>10.5</v>
      </c>
      <c r="CU8" s="41">
        <f>MAX(BA6:BA436)</f>
        <v>10.31</v>
      </c>
      <c r="CY8" s="59" t="s">
        <v>10</v>
      </c>
      <c r="CZ8" s="45">
        <v>2</v>
      </c>
      <c r="DA8" s="58"/>
      <c r="DB8" s="57"/>
    </row>
    <row r="9" spans="1:106" ht="12.75" thickBot="1" x14ac:dyDescent="0.25">
      <c r="A9" s="82">
        <v>41902</v>
      </c>
      <c r="B9" s="81" t="s">
        <v>7</v>
      </c>
      <c r="C9" s="81" t="s">
        <v>8</v>
      </c>
      <c r="D9" s="81">
        <v>988</v>
      </c>
      <c r="E9" s="81">
        <v>9.01</v>
      </c>
      <c r="F9" s="85">
        <f t="shared" si="32"/>
        <v>1</v>
      </c>
      <c r="G9" s="85">
        <f t="shared" si="33"/>
        <v>9</v>
      </c>
      <c r="H9" s="1">
        <f t="shared" si="1"/>
        <v>2014</v>
      </c>
      <c r="I9" s="2" t="str">
        <f t="shared" si="2"/>
        <v>Fall</v>
      </c>
      <c r="K9" s="3" t="str">
        <f t="shared" si="3"/>
        <v/>
      </c>
      <c r="L9" s="20" t="str">
        <f t="shared" si="4"/>
        <v/>
      </c>
      <c r="M9" s="6">
        <f t="shared" si="5"/>
        <v>988</v>
      </c>
      <c r="N9" s="3" t="str">
        <f t="shared" si="6"/>
        <v/>
      </c>
      <c r="O9" s="20" t="str">
        <f t="shared" si="7"/>
        <v/>
      </c>
      <c r="P9" s="6" t="str">
        <f t="shared" si="8"/>
        <v/>
      </c>
      <c r="Q9" s="3" t="str">
        <f t="shared" si="9"/>
        <v/>
      </c>
      <c r="R9" s="20" t="str">
        <f t="shared" si="10"/>
        <v/>
      </c>
      <c r="S9" s="6" t="str">
        <f t="shared" si="11"/>
        <v/>
      </c>
      <c r="T9" s="3" t="str">
        <f t="shared" si="12"/>
        <v/>
      </c>
      <c r="U9" s="20" t="str">
        <f t="shared" si="34"/>
        <v/>
      </c>
      <c r="V9" s="6" t="str">
        <f t="shared" si="13"/>
        <v/>
      </c>
      <c r="W9" s="3" t="str">
        <f t="shared" si="14"/>
        <v/>
      </c>
      <c r="X9" s="20" t="str">
        <f t="shared" si="15"/>
        <v/>
      </c>
      <c r="Y9" s="6" t="str">
        <f t="shared" si="16"/>
        <v/>
      </c>
      <c r="Z9" s="3" t="str">
        <f t="shared" si="35"/>
        <v/>
      </c>
      <c r="AA9" s="20" t="str">
        <f t="shared" si="36"/>
        <v/>
      </c>
      <c r="AB9" s="6" t="str">
        <f t="shared" si="37"/>
        <v/>
      </c>
      <c r="AC9" s="3" t="str">
        <f t="shared" si="38"/>
        <v/>
      </c>
      <c r="AD9" s="20" t="str">
        <f t="shared" si="39"/>
        <v/>
      </c>
      <c r="AE9" s="6" t="str">
        <f t="shared" si="40"/>
        <v/>
      </c>
      <c r="AG9" s="3" t="str">
        <f t="shared" si="17"/>
        <v/>
      </c>
      <c r="AH9" s="20" t="str">
        <f t="shared" si="18"/>
        <v/>
      </c>
      <c r="AI9" s="6">
        <f t="shared" si="19"/>
        <v>9.01</v>
      </c>
      <c r="AJ9" s="3" t="str">
        <f t="shared" si="20"/>
        <v/>
      </c>
      <c r="AK9" s="20" t="str">
        <f t="shared" si="21"/>
        <v/>
      </c>
      <c r="AL9" s="6" t="str">
        <f t="shared" si="22"/>
        <v/>
      </c>
      <c r="AM9" s="3" t="str">
        <f t="shared" si="23"/>
        <v/>
      </c>
      <c r="AN9" s="20" t="str">
        <f t="shared" si="24"/>
        <v/>
      </c>
      <c r="AO9" s="6" t="str">
        <f t="shared" si="25"/>
        <v/>
      </c>
      <c r="AP9" s="3" t="str">
        <f t="shared" si="26"/>
        <v/>
      </c>
      <c r="AQ9" s="20" t="str">
        <f t="shared" si="27"/>
        <v/>
      </c>
      <c r="AR9" s="6" t="str">
        <f t="shared" si="28"/>
        <v/>
      </c>
      <c r="AS9" s="3" t="str">
        <f t="shared" si="29"/>
        <v/>
      </c>
      <c r="AT9" s="20" t="str">
        <f t="shared" si="30"/>
        <v/>
      </c>
      <c r="AU9" s="6" t="str">
        <f t="shared" si="31"/>
        <v/>
      </c>
      <c r="AV9" s="3" t="str">
        <f t="shared" si="41"/>
        <v/>
      </c>
      <c r="AW9" s="20" t="str">
        <f t="shared" si="42"/>
        <v/>
      </c>
      <c r="AX9" s="6" t="str">
        <f t="shared" si="43"/>
        <v/>
      </c>
      <c r="AY9" s="3" t="str">
        <f t="shared" si="44"/>
        <v/>
      </c>
      <c r="AZ9" s="20" t="str">
        <f t="shared" si="45"/>
        <v/>
      </c>
      <c r="BA9" s="6" t="str">
        <f t="shared" si="46"/>
        <v/>
      </c>
      <c r="BC9" s="1" t="s">
        <v>27</v>
      </c>
      <c r="BD9" s="1">
        <f>QUARTILE(K6:K436,3)</f>
        <v>1294.5</v>
      </c>
      <c r="BE9" s="1">
        <f>QUARTILE(N6:N436,3)</f>
        <v>1176.5</v>
      </c>
      <c r="BF9" s="1">
        <f>QUARTILE(Q6:Q436,3)</f>
        <v>866.5</v>
      </c>
      <c r="BG9" s="1">
        <f>QUARTILE(T6:T436,3)</f>
        <v>827.85</v>
      </c>
      <c r="BH9" s="1">
        <f>QUARTILE(W6:W436,3)</f>
        <v>883.5</v>
      </c>
      <c r="BI9" s="41">
        <f>QUARTILE(Z6:Z436,3)</f>
        <v>1036.75</v>
      </c>
      <c r="BJ9" s="41">
        <f>QUARTILE(AC6:AC436,3)</f>
        <v>544</v>
      </c>
      <c r="BK9" s="1">
        <f>QUARTILE(L6:L436,3)</f>
        <v>978.25</v>
      </c>
      <c r="BL9" s="1">
        <f>QUARTILE(O6:O436,3)</f>
        <v>1637</v>
      </c>
      <c r="BM9" s="1">
        <f>QUARTILE(R6:R436,3)</f>
        <v>927</v>
      </c>
      <c r="BN9" s="1">
        <f>QUARTILE(U6:U436,3)</f>
        <v>872</v>
      </c>
      <c r="BO9" s="1">
        <f>QUARTILE(X6:X436,3)</f>
        <v>809.25</v>
      </c>
      <c r="BP9" s="41">
        <f>QUARTILE(AA6:AA436,3)</f>
        <v>1262.25</v>
      </c>
      <c r="BQ9" s="41">
        <f>QUARTILE(AD6:AD436,3)</f>
        <v>837</v>
      </c>
      <c r="BR9" s="1">
        <f>QUARTILE(M6:M436,3)</f>
        <v>951.8</v>
      </c>
      <c r="BS9" s="1">
        <f>QUARTILE(P6:P436,3)</f>
        <v>1638.5</v>
      </c>
      <c r="BT9" s="1">
        <f>QUARTILE(S6:S436,3)</f>
        <v>998.5</v>
      </c>
      <c r="BU9" s="1">
        <f>QUARTILE(V6:V436,3)</f>
        <v>976</v>
      </c>
      <c r="BV9" s="1">
        <f>QUARTILE(Y6:Y436,3)</f>
        <v>1053.5</v>
      </c>
      <c r="BW9" s="41">
        <f>QUARTILE(AB6:AB436,3)</f>
        <v>1040.25</v>
      </c>
      <c r="BX9" s="41">
        <f>QUARTILE(AE6:AE436,3)</f>
        <v>862.5</v>
      </c>
      <c r="BZ9" s="1" t="s">
        <v>27</v>
      </c>
      <c r="CA9" s="1">
        <f>QUARTILE(AG6:AG436,3)</f>
        <v>13.9725</v>
      </c>
      <c r="CB9" s="1">
        <f>QUARTILE(AJ6:AJ436,3)</f>
        <v>12.555</v>
      </c>
      <c r="CC9" s="1">
        <f>QUARTILE(AM6:AM436,3)</f>
        <v>12.215</v>
      </c>
      <c r="CD9" s="1">
        <f>QUARTILE(AP6:AP436,3)</f>
        <v>14.42</v>
      </c>
      <c r="CE9" s="1">
        <f>QUARTILE(AS6:AS436,3)</f>
        <v>11.79</v>
      </c>
      <c r="CF9" s="41">
        <f>QUARTILE(AV6:AV436,3)</f>
        <v>9.9149999999999991</v>
      </c>
      <c r="CG9" s="41">
        <f>QUARTILE(AY6:AY436,3)</f>
        <v>1.7549999999999999</v>
      </c>
      <c r="CH9" s="1">
        <f>QUARTILE(AH6:AH436,3)</f>
        <v>10.2675</v>
      </c>
      <c r="CI9" s="1">
        <f>QUARTILE(AK6:AK436,3)</f>
        <v>5.87</v>
      </c>
      <c r="CJ9" s="1">
        <f>QUARTILE(AN6:AN436,3)</f>
        <v>7.8925000000000001</v>
      </c>
      <c r="CK9" s="1">
        <f>QUARTILE(AQ6:AQ436,3)</f>
        <v>9.8224999999999998</v>
      </c>
      <c r="CL9" s="1">
        <f>QUARTILE(AT6:AT436,3)</f>
        <v>9.0660000000000007</v>
      </c>
      <c r="CM9" s="41">
        <f>QUARTILE(AW6:AW436,3)</f>
        <v>7.59</v>
      </c>
      <c r="CN9" s="41">
        <f>QUARTILE(AZ6:AZ436,3)</f>
        <v>9.08</v>
      </c>
      <c r="CO9" s="1">
        <f>QUARTILE(AI6:AI436,3)</f>
        <v>9.9450000000000003</v>
      </c>
      <c r="CP9" s="1">
        <f>QUARTILE(AL6:AL436,3)</f>
        <v>7.33</v>
      </c>
      <c r="CQ9" s="1">
        <f>QUARTILE(AO6:AO436,3)</f>
        <v>11.434999999999999</v>
      </c>
      <c r="CR9" s="1">
        <f>QUARTILE(AR6:AR436,3)</f>
        <v>11.56</v>
      </c>
      <c r="CS9" s="1">
        <f>QUARTILE(AU6:AU436,3)</f>
        <v>8.9350000000000005</v>
      </c>
      <c r="CT9" s="41">
        <f>QUARTILE(AX6:AX436,3)</f>
        <v>8.5749999999999993</v>
      </c>
      <c r="CU9" s="41">
        <f>QUARTILE(BA6:BA436,3)</f>
        <v>10.055</v>
      </c>
      <c r="CY9" s="57" t="s">
        <v>13</v>
      </c>
      <c r="CZ9" s="45">
        <v>1</v>
      </c>
      <c r="DA9" s="58"/>
      <c r="DB9" s="57"/>
    </row>
    <row r="10" spans="1:106" ht="12.75" thickBot="1" x14ac:dyDescent="0.25">
      <c r="A10" s="82">
        <v>41852</v>
      </c>
      <c r="B10" s="81" t="s">
        <v>7</v>
      </c>
      <c r="C10" s="81" t="s">
        <v>8</v>
      </c>
      <c r="D10" s="81">
        <v>927</v>
      </c>
      <c r="E10" s="81">
        <v>7.69</v>
      </c>
      <c r="F10" s="85">
        <f t="shared" si="32"/>
        <v>1</v>
      </c>
      <c r="G10" s="85">
        <f t="shared" si="33"/>
        <v>8</v>
      </c>
      <c r="H10" s="1">
        <f t="shared" si="1"/>
        <v>2014</v>
      </c>
      <c r="I10" s="2" t="str">
        <f t="shared" si="2"/>
        <v>Summer</v>
      </c>
      <c r="K10" s="3" t="str">
        <f t="shared" si="3"/>
        <v/>
      </c>
      <c r="L10" s="20">
        <f t="shared" si="4"/>
        <v>927</v>
      </c>
      <c r="M10" s="6" t="str">
        <f t="shared" si="5"/>
        <v/>
      </c>
      <c r="N10" s="3" t="str">
        <f t="shared" si="6"/>
        <v/>
      </c>
      <c r="O10" s="20" t="str">
        <f t="shared" si="7"/>
        <v/>
      </c>
      <c r="P10" s="6" t="str">
        <f t="shared" si="8"/>
        <v/>
      </c>
      <c r="Q10" s="3" t="str">
        <f t="shared" si="9"/>
        <v/>
      </c>
      <c r="R10" s="20" t="str">
        <f t="shared" si="10"/>
        <v/>
      </c>
      <c r="S10" s="6" t="str">
        <f t="shared" si="11"/>
        <v/>
      </c>
      <c r="T10" s="3" t="str">
        <f t="shared" si="12"/>
        <v/>
      </c>
      <c r="U10" s="20" t="str">
        <f t="shared" si="34"/>
        <v/>
      </c>
      <c r="V10" s="6" t="str">
        <f t="shared" si="13"/>
        <v/>
      </c>
      <c r="W10" s="3" t="str">
        <f t="shared" si="14"/>
        <v/>
      </c>
      <c r="X10" s="20" t="str">
        <f t="shared" si="15"/>
        <v/>
      </c>
      <c r="Y10" s="6" t="str">
        <f t="shared" si="16"/>
        <v/>
      </c>
      <c r="Z10" s="3" t="str">
        <f t="shared" si="35"/>
        <v/>
      </c>
      <c r="AA10" s="20" t="str">
        <f t="shared" si="36"/>
        <v/>
      </c>
      <c r="AB10" s="6" t="str">
        <f t="shared" si="37"/>
        <v/>
      </c>
      <c r="AC10" s="3" t="str">
        <f t="shared" si="38"/>
        <v/>
      </c>
      <c r="AD10" s="20" t="str">
        <f t="shared" si="39"/>
        <v/>
      </c>
      <c r="AE10" s="6" t="str">
        <f t="shared" si="40"/>
        <v/>
      </c>
      <c r="AG10" s="3" t="str">
        <f t="shared" si="17"/>
        <v/>
      </c>
      <c r="AH10" s="20">
        <f t="shared" si="18"/>
        <v>7.69</v>
      </c>
      <c r="AI10" s="6" t="str">
        <f t="shared" si="19"/>
        <v/>
      </c>
      <c r="AJ10" s="3" t="str">
        <f t="shared" si="20"/>
        <v/>
      </c>
      <c r="AK10" s="20" t="str">
        <f t="shared" si="21"/>
        <v/>
      </c>
      <c r="AL10" s="6" t="str">
        <f t="shared" si="22"/>
        <v/>
      </c>
      <c r="AM10" s="3" t="str">
        <f t="shared" si="23"/>
        <v/>
      </c>
      <c r="AN10" s="20" t="str">
        <f t="shared" si="24"/>
        <v/>
      </c>
      <c r="AO10" s="6" t="str">
        <f t="shared" si="25"/>
        <v/>
      </c>
      <c r="AP10" s="3" t="str">
        <f t="shared" si="26"/>
        <v/>
      </c>
      <c r="AQ10" s="20" t="str">
        <f t="shared" si="27"/>
        <v/>
      </c>
      <c r="AR10" s="6" t="str">
        <f t="shared" si="28"/>
        <v/>
      </c>
      <c r="AS10" s="3" t="str">
        <f t="shared" si="29"/>
        <v/>
      </c>
      <c r="AT10" s="20" t="str">
        <f t="shared" si="30"/>
        <v/>
      </c>
      <c r="AU10" s="6" t="str">
        <f t="shared" si="31"/>
        <v/>
      </c>
      <c r="AV10" s="3" t="str">
        <f t="shared" si="41"/>
        <v/>
      </c>
      <c r="AW10" s="20" t="str">
        <f t="shared" si="42"/>
        <v/>
      </c>
      <c r="AX10" s="6" t="str">
        <f t="shared" si="43"/>
        <v/>
      </c>
      <c r="AY10" s="3" t="str">
        <f t="shared" si="44"/>
        <v/>
      </c>
      <c r="AZ10" s="20" t="str">
        <f t="shared" si="45"/>
        <v/>
      </c>
      <c r="BA10" s="6" t="str">
        <f t="shared" si="46"/>
        <v/>
      </c>
      <c r="BC10" s="1" t="s">
        <v>43</v>
      </c>
      <c r="BD10" s="1">
        <f>COUNT(K6:K436)</f>
        <v>26</v>
      </c>
      <c r="BE10" s="1">
        <f>COUNT(N6:N436)</f>
        <v>15</v>
      </c>
      <c r="BF10" s="1">
        <f>COUNT(Q6:Q436)</f>
        <v>23</v>
      </c>
      <c r="BG10" s="1">
        <f>COUNT(T6:T436)</f>
        <v>26</v>
      </c>
      <c r="BH10" s="1">
        <f>COUNT(W6:W436)</f>
        <v>22</v>
      </c>
      <c r="BI10" s="41">
        <f>COUNT(Z6:Z436)</f>
        <v>8</v>
      </c>
      <c r="BJ10" s="41">
        <f>COUNT(AC6:AC436)</f>
        <v>5</v>
      </c>
      <c r="BK10" s="1">
        <f>COUNT(L6:L436)</f>
        <v>24</v>
      </c>
      <c r="BL10" s="1">
        <f>COUNT(O6:O436)</f>
        <v>11</v>
      </c>
      <c r="BM10" s="1">
        <f>COUNT(R6:R436)</f>
        <v>20</v>
      </c>
      <c r="BN10" s="1">
        <f>COUNT(U6:U436)</f>
        <v>24</v>
      </c>
      <c r="BO10" s="1">
        <f>COUNT(X6:X436)</f>
        <v>20</v>
      </c>
      <c r="BP10" s="41">
        <f>COUNT(AA6:AA436)</f>
        <v>6</v>
      </c>
      <c r="BQ10" s="41">
        <f>COUNT(AD6:AD436)</f>
        <v>7</v>
      </c>
      <c r="BR10" s="1">
        <f>COUNT(M6:M436)</f>
        <v>24</v>
      </c>
      <c r="BS10" s="1">
        <f>COUNT(P6:P436)</f>
        <v>19</v>
      </c>
      <c r="BT10" s="1">
        <f>COUNT(S6:S436)</f>
        <v>16</v>
      </c>
      <c r="BU10" s="1">
        <f>COUNT(V6:V436)</f>
        <v>25</v>
      </c>
      <c r="BV10" s="1">
        <f>COUNT(Y6:Y436)</f>
        <v>20</v>
      </c>
      <c r="BW10" s="41">
        <f>COUNT(AB6:AB436)</f>
        <v>8</v>
      </c>
      <c r="BX10" s="41">
        <f>COUNT(AE6:AE436)</f>
        <v>8</v>
      </c>
      <c r="BZ10" s="1" t="s">
        <v>43</v>
      </c>
      <c r="CA10" s="1">
        <f>COUNT(AG6:AG436)</f>
        <v>26</v>
      </c>
      <c r="CB10" s="1">
        <f>COUNT(AJ6:AJ436)</f>
        <v>16</v>
      </c>
      <c r="CC10" s="1">
        <f>COUNT(AM6:AM436)</f>
        <v>18</v>
      </c>
      <c r="CD10" s="1">
        <f>COUNT(AP6:AP436)</f>
        <v>25</v>
      </c>
      <c r="CE10" s="1">
        <f>COUNT(AS6:AS436)</f>
        <v>21</v>
      </c>
      <c r="CF10" s="41">
        <f>COUNT(AV6:AV436)</f>
        <v>8</v>
      </c>
      <c r="CG10" s="41">
        <f>COUNT(AY6:AY436)</f>
        <v>2</v>
      </c>
      <c r="CH10" s="1">
        <f>COUNT(AH6:AH436)</f>
        <v>20</v>
      </c>
      <c r="CI10" s="1">
        <f>COUNT(AK6:AK436)</f>
        <v>12</v>
      </c>
      <c r="CJ10" s="1">
        <f>COUNT(AN6:AN436)</f>
        <v>20</v>
      </c>
      <c r="CK10" s="1">
        <f>COUNT(AQ6:AQ436)</f>
        <v>22</v>
      </c>
      <c r="CL10" s="1">
        <f>COUNT(AT6:AT436)</f>
        <v>18</v>
      </c>
      <c r="CM10" s="41">
        <f>COUNT(AW6:AW436)</f>
        <v>7</v>
      </c>
      <c r="CN10" s="41">
        <f>COUNT(AZ6:AZ436)</f>
        <v>5</v>
      </c>
      <c r="CO10" s="1">
        <f>COUNT(AI6:AI436)</f>
        <v>23</v>
      </c>
      <c r="CP10" s="1">
        <f>COUNT(AL6:AL436)</f>
        <v>20</v>
      </c>
      <c r="CQ10" s="1">
        <f>COUNT(AO6:AO436)</f>
        <v>11</v>
      </c>
      <c r="CR10" s="1">
        <f>COUNT(AR6:AR436)</f>
        <v>25</v>
      </c>
      <c r="CS10" s="1">
        <f>COUNT(AU6:AU436)</f>
        <v>20</v>
      </c>
      <c r="CT10" s="41">
        <f>COUNT(AX6:AX436)</f>
        <v>10</v>
      </c>
      <c r="CU10" s="41">
        <f>COUNT(BA6:BA436)</f>
        <v>7</v>
      </c>
      <c r="CY10" s="57" t="s">
        <v>15</v>
      </c>
      <c r="CZ10" s="45">
        <v>2</v>
      </c>
      <c r="DA10" s="58"/>
      <c r="DB10" s="57"/>
    </row>
    <row r="11" spans="1:106" ht="12.75" thickBot="1" x14ac:dyDescent="0.25">
      <c r="A11" s="82">
        <v>41762</v>
      </c>
      <c r="B11" s="81" t="s">
        <v>7</v>
      </c>
      <c r="C11" s="81" t="s">
        <v>8</v>
      </c>
      <c r="D11" s="81">
        <v>1029</v>
      </c>
      <c r="E11" s="81">
        <v>16.82</v>
      </c>
      <c r="F11" s="85">
        <f t="shared" si="32"/>
        <v>1</v>
      </c>
      <c r="G11" s="90">
        <f t="shared" si="33"/>
        <v>5</v>
      </c>
      <c r="H11" s="90">
        <f t="shared" si="1"/>
        <v>2014</v>
      </c>
      <c r="I11" s="2" t="str">
        <f t="shared" si="2"/>
        <v>Spring</v>
      </c>
      <c r="J11" s="8"/>
      <c r="K11" s="3">
        <f t="shared" si="3"/>
        <v>1029</v>
      </c>
      <c r="L11" s="20" t="str">
        <f t="shared" si="4"/>
        <v/>
      </c>
      <c r="M11" s="6" t="str">
        <f t="shared" si="5"/>
        <v/>
      </c>
      <c r="N11" s="3" t="str">
        <f t="shared" si="6"/>
        <v/>
      </c>
      <c r="O11" s="20" t="str">
        <f t="shared" si="7"/>
        <v/>
      </c>
      <c r="P11" s="6" t="str">
        <f t="shared" si="8"/>
        <v/>
      </c>
      <c r="Q11" s="3" t="str">
        <f t="shared" si="9"/>
        <v/>
      </c>
      <c r="R11" s="20" t="str">
        <f t="shared" si="10"/>
        <v/>
      </c>
      <c r="S11" s="6" t="str">
        <f t="shared" si="11"/>
        <v/>
      </c>
      <c r="T11" s="3" t="str">
        <f t="shared" si="12"/>
        <v/>
      </c>
      <c r="U11" s="20" t="str">
        <f t="shared" si="34"/>
        <v/>
      </c>
      <c r="V11" s="6" t="str">
        <f t="shared" si="13"/>
        <v/>
      </c>
      <c r="W11" s="3" t="str">
        <f t="shared" si="14"/>
        <v/>
      </c>
      <c r="X11" s="20" t="str">
        <f t="shared" si="15"/>
        <v/>
      </c>
      <c r="Y11" s="6" t="str">
        <f t="shared" si="16"/>
        <v/>
      </c>
      <c r="Z11" s="3" t="str">
        <f t="shared" si="35"/>
        <v/>
      </c>
      <c r="AA11" s="20" t="str">
        <f t="shared" si="36"/>
        <v/>
      </c>
      <c r="AB11" s="6" t="str">
        <f t="shared" si="37"/>
        <v/>
      </c>
      <c r="AC11" s="3" t="str">
        <f t="shared" si="38"/>
        <v/>
      </c>
      <c r="AD11" s="20" t="str">
        <f t="shared" si="39"/>
        <v/>
      </c>
      <c r="AE11" s="6" t="str">
        <f t="shared" si="40"/>
        <v/>
      </c>
      <c r="AG11" s="3">
        <f t="shared" si="17"/>
        <v>16.82</v>
      </c>
      <c r="AH11" s="20" t="str">
        <f t="shared" si="18"/>
        <v/>
      </c>
      <c r="AI11" s="6" t="str">
        <f t="shared" si="19"/>
        <v/>
      </c>
      <c r="AJ11" s="3" t="str">
        <f t="shared" si="20"/>
        <v/>
      </c>
      <c r="AK11" s="20" t="str">
        <f t="shared" si="21"/>
        <v/>
      </c>
      <c r="AL11" s="6" t="str">
        <f t="shared" si="22"/>
        <v/>
      </c>
      <c r="AM11" s="3" t="str">
        <f t="shared" si="23"/>
        <v/>
      </c>
      <c r="AN11" s="20" t="str">
        <f t="shared" si="24"/>
        <v/>
      </c>
      <c r="AO11" s="6" t="str">
        <f t="shared" si="25"/>
        <v/>
      </c>
      <c r="AP11" s="3" t="str">
        <f t="shared" si="26"/>
        <v/>
      </c>
      <c r="AQ11" s="20" t="str">
        <f t="shared" si="27"/>
        <v/>
      </c>
      <c r="AR11" s="6" t="str">
        <f t="shared" si="28"/>
        <v/>
      </c>
      <c r="AS11" s="3" t="str">
        <f t="shared" si="29"/>
        <v/>
      </c>
      <c r="AT11" s="20" t="str">
        <f t="shared" si="30"/>
        <v/>
      </c>
      <c r="AU11" s="6" t="str">
        <f t="shared" si="31"/>
        <v/>
      </c>
      <c r="AV11" s="3" t="str">
        <f t="shared" si="41"/>
        <v/>
      </c>
      <c r="AW11" s="20" t="str">
        <f t="shared" si="42"/>
        <v/>
      </c>
      <c r="AX11" s="6" t="str">
        <f t="shared" si="43"/>
        <v/>
      </c>
      <c r="AY11" s="3" t="str">
        <f t="shared" si="44"/>
        <v/>
      </c>
      <c r="AZ11" s="20" t="str">
        <f t="shared" si="45"/>
        <v/>
      </c>
      <c r="BA11" s="6" t="str">
        <f t="shared" si="46"/>
        <v/>
      </c>
      <c r="CY11" s="57" t="s">
        <v>18</v>
      </c>
      <c r="CZ11" s="45">
        <v>1</v>
      </c>
      <c r="DA11" s="58"/>
      <c r="DB11" s="57"/>
    </row>
    <row r="12" spans="1:106" ht="12.75" thickBot="1" x14ac:dyDescent="0.25">
      <c r="A12" s="82">
        <v>41552</v>
      </c>
      <c r="B12" s="81" t="s">
        <v>7</v>
      </c>
      <c r="C12" s="81" t="s">
        <v>8</v>
      </c>
      <c r="D12" s="81">
        <v>1095</v>
      </c>
      <c r="E12" s="81">
        <v>5.44</v>
      </c>
      <c r="F12" s="85">
        <f t="shared" si="32"/>
        <v>1</v>
      </c>
      <c r="G12" s="90">
        <f t="shared" si="33"/>
        <v>10</v>
      </c>
      <c r="H12" s="90">
        <f t="shared" si="1"/>
        <v>2013</v>
      </c>
      <c r="I12" s="2" t="str">
        <f t="shared" si="2"/>
        <v>Fall</v>
      </c>
      <c r="K12" s="3" t="str">
        <f t="shared" si="3"/>
        <v/>
      </c>
      <c r="L12" s="20" t="str">
        <f t="shared" si="4"/>
        <v/>
      </c>
      <c r="M12" s="6">
        <f t="shared" si="5"/>
        <v>1095</v>
      </c>
      <c r="N12" s="3" t="str">
        <f t="shared" si="6"/>
        <v/>
      </c>
      <c r="O12" s="20" t="str">
        <f t="shared" si="7"/>
        <v/>
      </c>
      <c r="P12" s="6" t="str">
        <f t="shared" si="8"/>
        <v/>
      </c>
      <c r="Q12" s="3" t="str">
        <f t="shared" si="9"/>
        <v/>
      </c>
      <c r="R12" s="20" t="str">
        <f t="shared" si="10"/>
        <v/>
      </c>
      <c r="S12" s="6" t="str">
        <f t="shared" si="11"/>
        <v/>
      </c>
      <c r="T12" s="3" t="str">
        <f t="shared" si="12"/>
        <v/>
      </c>
      <c r="U12" s="20" t="str">
        <f t="shared" si="34"/>
        <v/>
      </c>
      <c r="V12" s="6" t="str">
        <f t="shared" si="13"/>
        <v/>
      </c>
      <c r="W12" s="3" t="str">
        <f t="shared" si="14"/>
        <v/>
      </c>
      <c r="X12" s="20" t="str">
        <f t="shared" si="15"/>
        <v/>
      </c>
      <c r="Y12" s="6" t="str">
        <f t="shared" si="16"/>
        <v/>
      </c>
      <c r="Z12" s="3" t="str">
        <f t="shared" si="35"/>
        <v/>
      </c>
      <c r="AA12" s="20" t="str">
        <f t="shared" si="36"/>
        <v/>
      </c>
      <c r="AB12" s="6" t="str">
        <f t="shared" si="37"/>
        <v/>
      </c>
      <c r="AC12" s="3" t="str">
        <f t="shared" si="38"/>
        <v/>
      </c>
      <c r="AD12" s="20" t="str">
        <f t="shared" si="39"/>
        <v/>
      </c>
      <c r="AE12" s="6" t="str">
        <f t="shared" si="40"/>
        <v/>
      </c>
      <c r="AG12" s="3" t="str">
        <f t="shared" si="17"/>
        <v/>
      </c>
      <c r="AH12" s="20" t="str">
        <f t="shared" si="18"/>
        <v/>
      </c>
      <c r="AI12" s="6">
        <f t="shared" si="19"/>
        <v>5.44</v>
      </c>
      <c r="AJ12" s="3" t="str">
        <f t="shared" si="20"/>
        <v/>
      </c>
      <c r="AK12" s="20" t="str">
        <f t="shared" si="21"/>
        <v/>
      </c>
      <c r="AL12" s="6" t="str">
        <f t="shared" si="22"/>
        <v/>
      </c>
      <c r="AM12" s="3" t="str">
        <f t="shared" si="23"/>
        <v/>
      </c>
      <c r="AN12" s="20" t="str">
        <f t="shared" si="24"/>
        <v/>
      </c>
      <c r="AO12" s="6" t="str">
        <f t="shared" si="25"/>
        <v/>
      </c>
      <c r="AP12" s="3" t="str">
        <f t="shared" si="26"/>
        <v/>
      </c>
      <c r="AQ12" s="20" t="str">
        <f t="shared" si="27"/>
        <v/>
      </c>
      <c r="AR12" s="6" t="str">
        <f t="shared" si="28"/>
        <v/>
      </c>
      <c r="AS12" s="3" t="str">
        <f t="shared" si="29"/>
        <v/>
      </c>
      <c r="AT12" s="20" t="str">
        <f t="shared" si="30"/>
        <v/>
      </c>
      <c r="AU12" s="6" t="str">
        <f t="shared" si="31"/>
        <v/>
      </c>
      <c r="AV12" s="3" t="str">
        <f t="shared" si="41"/>
        <v/>
      </c>
      <c r="AW12" s="20" t="str">
        <f t="shared" si="42"/>
        <v/>
      </c>
      <c r="AX12" s="6" t="str">
        <f t="shared" si="43"/>
        <v/>
      </c>
      <c r="AY12" s="3" t="str">
        <f t="shared" si="44"/>
        <v/>
      </c>
      <c r="AZ12" s="20" t="str">
        <f t="shared" si="45"/>
        <v/>
      </c>
      <c r="BA12" s="6" t="str">
        <f t="shared" si="46"/>
        <v/>
      </c>
      <c r="CY12" s="57" t="s">
        <v>20</v>
      </c>
      <c r="CZ12" s="45">
        <v>2</v>
      </c>
      <c r="DA12" s="58"/>
      <c r="DB12" s="57"/>
    </row>
    <row r="13" spans="1:106" ht="12.75" thickBot="1" x14ac:dyDescent="0.25">
      <c r="A13" s="82">
        <v>41480</v>
      </c>
      <c r="B13" s="81" t="s">
        <v>7</v>
      </c>
      <c r="C13" s="81" t="s">
        <v>8</v>
      </c>
      <c r="D13" s="81">
        <v>874</v>
      </c>
      <c r="E13" s="81">
        <v>9.33</v>
      </c>
      <c r="F13" s="85">
        <f t="shared" si="32"/>
        <v>1</v>
      </c>
      <c r="G13" s="90">
        <f t="shared" si="33"/>
        <v>7</v>
      </c>
      <c r="H13" s="90">
        <f t="shared" si="1"/>
        <v>2013</v>
      </c>
      <c r="I13" s="2" t="str">
        <f t="shared" si="2"/>
        <v>Summer</v>
      </c>
      <c r="K13" s="3" t="str">
        <f t="shared" si="3"/>
        <v/>
      </c>
      <c r="L13" s="20">
        <f t="shared" si="4"/>
        <v>874</v>
      </c>
      <c r="M13" s="6" t="str">
        <f t="shared" si="5"/>
        <v/>
      </c>
      <c r="N13" s="3" t="str">
        <f t="shared" si="6"/>
        <v/>
      </c>
      <c r="O13" s="20" t="str">
        <f t="shared" si="7"/>
        <v/>
      </c>
      <c r="P13" s="6" t="str">
        <f t="shared" si="8"/>
        <v/>
      </c>
      <c r="Q13" s="3" t="str">
        <f t="shared" si="9"/>
        <v/>
      </c>
      <c r="R13" s="20" t="str">
        <f t="shared" si="10"/>
        <v/>
      </c>
      <c r="S13" s="6" t="str">
        <f t="shared" si="11"/>
        <v/>
      </c>
      <c r="T13" s="3" t="str">
        <f t="shared" si="12"/>
        <v/>
      </c>
      <c r="U13" s="20" t="str">
        <f t="shared" si="34"/>
        <v/>
      </c>
      <c r="V13" s="6" t="str">
        <f t="shared" si="13"/>
        <v/>
      </c>
      <c r="W13" s="3" t="str">
        <f t="shared" si="14"/>
        <v/>
      </c>
      <c r="X13" s="20" t="str">
        <f t="shared" si="15"/>
        <v/>
      </c>
      <c r="Y13" s="6" t="str">
        <f t="shared" si="16"/>
        <v/>
      </c>
      <c r="Z13" s="3" t="str">
        <f t="shared" si="35"/>
        <v/>
      </c>
      <c r="AA13" s="20" t="str">
        <f t="shared" si="36"/>
        <v/>
      </c>
      <c r="AB13" s="6" t="str">
        <f t="shared" si="37"/>
        <v/>
      </c>
      <c r="AC13" s="3" t="str">
        <f t="shared" si="38"/>
        <v/>
      </c>
      <c r="AD13" s="20" t="str">
        <f t="shared" si="39"/>
        <v/>
      </c>
      <c r="AE13" s="6" t="str">
        <f t="shared" si="40"/>
        <v/>
      </c>
      <c r="AG13" s="3" t="str">
        <f t="shared" si="17"/>
        <v/>
      </c>
      <c r="AH13" s="20">
        <f t="shared" si="18"/>
        <v>9.33</v>
      </c>
      <c r="AI13" s="6" t="str">
        <f t="shared" si="19"/>
        <v/>
      </c>
      <c r="AJ13" s="3" t="str">
        <f t="shared" si="20"/>
        <v/>
      </c>
      <c r="AK13" s="20" t="str">
        <f t="shared" si="21"/>
        <v/>
      </c>
      <c r="AL13" s="6" t="str">
        <f t="shared" si="22"/>
        <v/>
      </c>
      <c r="AM13" s="3" t="str">
        <f t="shared" si="23"/>
        <v/>
      </c>
      <c r="AN13" s="20" t="str">
        <f t="shared" si="24"/>
        <v/>
      </c>
      <c r="AO13" s="6" t="str">
        <f t="shared" si="25"/>
        <v/>
      </c>
      <c r="AP13" s="3" t="str">
        <f t="shared" si="26"/>
        <v/>
      </c>
      <c r="AQ13" s="20" t="str">
        <f t="shared" si="27"/>
        <v/>
      </c>
      <c r="AR13" s="6" t="str">
        <f t="shared" si="28"/>
        <v/>
      </c>
      <c r="AS13" s="3" t="str">
        <f t="shared" si="29"/>
        <v/>
      </c>
      <c r="AT13" s="20" t="str">
        <f t="shared" si="30"/>
        <v/>
      </c>
      <c r="AU13" s="6" t="str">
        <f t="shared" si="31"/>
        <v/>
      </c>
      <c r="AV13" s="3" t="str">
        <f t="shared" si="41"/>
        <v/>
      </c>
      <c r="AW13" s="20" t="str">
        <f t="shared" si="42"/>
        <v/>
      </c>
      <c r="AX13" s="6" t="str">
        <f t="shared" si="43"/>
        <v/>
      </c>
      <c r="AY13" s="3" t="str">
        <f t="shared" si="44"/>
        <v/>
      </c>
      <c r="AZ13" s="20" t="str">
        <f t="shared" si="45"/>
        <v/>
      </c>
      <c r="BA13" s="6" t="str">
        <f t="shared" si="46"/>
        <v/>
      </c>
      <c r="CY13" s="57" t="s">
        <v>21</v>
      </c>
      <c r="CZ13" s="45">
        <v>1</v>
      </c>
      <c r="DA13" s="58"/>
      <c r="DB13" s="57"/>
    </row>
    <row r="14" spans="1:106" ht="12.75" thickBot="1" x14ac:dyDescent="0.25">
      <c r="A14" s="82">
        <v>41391</v>
      </c>
      <c r="B14" s="81" t="s">
        <v>7</v>
      </c>
      <c r="C14" s="81" t="s">
        <v>8</v>
      </c>
      <c r="D14" s="81">
        <v>1251</v>
      </c>
      <c r="E14" s="81">
        <v>11.06</v>
      </c>
      <c r="F14" s="85">
        <f t="shared" si="32"/>
        <v>1</v>
      </c>
      <c r="G14" s="90">
        <f t="shared" si="33"/>
        <v>4</v>
      </c>
      <c r="H14" s="90">
        <f t="shared" si="1"/>
        <v>2013</v>
      </c>
      <c r="I14" s="2" t="str">
        <f t="shared" si="2"/>
        <v>Spring</v>
      </c>
      <c r="K14" s="3">
        <f t="shared" si="3"/>
        <v>1251</v>
      </c>
      <c r="L14" s="20" t="str">
        <f t="shared" si="4"/>
        <v/>
      </c>
      <c r="M14" s="6" t="str">
        <f t="shared" si="5"/>
        <v/>
      </c>
      <c r="N14" s="3" t="str">
        <f t="shared" si="6"/>
        <v/>
      </c>
      <c r="O14" s="20" t="str">
        <f t="shared" si="7"/>
        <v/>
      </c>
      <c r="P14" s="6" t="str">
        <f t="shared" si="8"/>
        <v/>
      </c>
      <c r="Q14" s="3" t="str">
        <f t="shared" si="9"/>
        <v/>
      </c>
      <c r="R14" s="20" t="str">
        <f t="shared" si="10"/>
        <v/>
      </c>
      <c r="S14" s="6" t="str">
        <f t="shared" si="11"/>
        <v/>
      </c>
      <c r="T14" s="3" t="str">
        <f t="shared" si="12"/>
        <v/>
      </c>
      <c r="U14" s="20" t="str">
        <f t="shared" si="34"/>
        <v/>
      </c>
      <c r="V14" s="6" t="str">
        <f t="shared" si="13"/>
        <v/>
      </c>
      <c r="W14" s="3" t="str">
        <f t="shared" si="14"/>
        <v/>
      </c>
      <c r="X14" s="20" t="str">
        <f t="shared" si="15"/>
        <v/>
      </c>
      <c r="Y14" s="6" t="str">
        <f t="shared" si="16"/>
        <v/>
      </c>
      <c r="Z14" s="3" t="str">
        <f t="shared" si="35"/>
        <v/>
      </c>
      <c r="AA14" s="20" t="str">
        <f t="shared" si="36"/>
        <v/>
      </c>
      <c r="AB14" s="6" t="str">
        <f t="shared" si="37"/>
        <v/>
      </c>
      <c r="AC14" s="3" t="str">
        <f t="shared" si="38"/>
        <v/>
      </c>
      <c r="AD14" s="20" t="str">
        <f t="shared" si="39"/>
        <v/>
      </c>
      <c r="AE14" s="6" t="str">
        <f t="shared" si="40"/>
        <v/>
      </c>
      <c r="AG14" s="3">
        <f t="shared" si="17"/>
        <v>11.06</v>
      </c>
      <c r="AH14" s="20" t="str">
        <f t="shared" si="18"/>
        <v/>
      </c>
      <c r="AI14" s="6" t="str">
        <f t="shared" si="19"/>
        <v/>
      </c>
      <c r="AJ14" s="3" t="str">
        <f t="shared" si="20"/>
        <v/>
      </c>
      <c r="AK14" s="20" t="str">
        <f t="shared" si="21"/>
        <v/>
      </c>
      <c r="AL14" s="6" t="str">
        <f t="shared" si="22"/>
        <v/>
      </c>
      <c r="AM14" s="3" t="str">
        <f t="shared" si="23"/>
        <v/>
      </c>
      <c r="AN14" s="20" t="str">
        <f t="shared" si="24"/>
        <v/>
      </c>
      <c r="AO14" s="6" t="str">
        <f t="shared" si="25"/>
        <v/>
      </c>
      <c r="AP14" s="3" t="str">
        <f t="shared" si="26"/>
        <v/>
      </c>
      <c r="AQ14" s="20" t="str">
        <f t="shared" si="27"/>
        <v/>
      </c>
      <c r="AR14" s="6" t="str">
        <f t="shared" si="28"/>
        <v/>
      </c>
      <c r="AS14" s="3" t="str">
        <f t="shared" si="29"/>
        <v/>
      </c>
      <c r="AT14" s="20" t="str">
        <f t="shared" si="30"/>
        <v/>
      </c>
      <c r="AU14" s="6" t="str">
        <f t="shared" si="31"/>
        <v/>
      </c>
      <c r="AV14" s="3" t="str">
        <f t="shared" si="41"/>
        <v/>
      </c>
      <c r="AW14" s="20" t="str">
        <f t="shared" si="42"/>
        <v/>
      </c>
      <c r="AX14" s="6" t="str">
        <f t="shared" si="43"/>
        <v/>
      </c>
      <c r="AY14" s="3" t="str">
        <f t="shared" si="44"/>
        <v/>
      </c>
      <c r="AZ14" s="20" t="str">
        <f t="shared" si="45"/>
        <v/>
      </c>
      <c r="BA14" s="6" t="str">
        <f t="shared" si="46"/>
        <v/>
      </c>
      <c r="CY14" s="57" t="s">
        <v>23</v>
      </c>
      <c r="CZ14" s="45">
        <v>2</v>
      </c>
      <c r="DA14" s="58"/>
      <c r="DB14" s="57"/>
    </row>
    <row r="15" spans="1:106" ht="12.75" thickBot="1" x14ac:dyDescent="0.25">
      <c r="A15" s="82">
        <v>41188</v>
      </c>
      <c r="B15" s="81" t="s">
        <v>7</v>
      </c>
      <c r="C15" s="81" t="s">
        <v>8</v>
      </c>
      <c r="D15" s="81">
        <v>1496</v>
      </c>
      <c r="E15" s="81" t="s">
        <v>77</v>
      </c>
      <c r="F15" s="85">
        <f t="shared" si="32"/>
        <v>1</v>
      </c>
      <c r="G15" s="90">
        <f t="shared" si="33"/>
        <v>10</v>
      </c>
      <c r="H15" s="90">
        <f t="shared" si="1"/>
        <v>2012</v>
      </c>
      <c r="I15" s="2" t="str">
        <f t="shared" si="2"/>
        <v>Fall</v>
      </c>
      <c r="J15" s="12"/>
      <c r="K15" s="3" t="str">
        <f t="shared" si="3"/>
        <v/>
      </c>
      <c r="L15" s="20" t="str">
        <f t="shared" si="4"/>
        <v/>
      </c>
      <c r="M15" s="6">
        <f t="shared" si="5"/>
        <v>1496</v>
      </c>
      <c r="N15" s="3" t="str">
        <f t="shared" si="6"/>
        <v/>
      </c>
      <c r="O15" s="20" t="str">
        <f t="shared" si="7"/>
        <v/>
      </c>
      <c r="P15" s="6" t="str">
        <f t="shared" si="8"/>
        <v/>
      </c>
      <c r="Q15" s="3" t="str">
        <f t="shared" si="9"/>
        <v/>
      </c>
      <c r="R15" s="20" t="str">
        <f t="shared" si="10"/>
        <v/>
      </c>
      <c r="S15" s="6" t="str">
        <f t="shared" si="11"/>
        <v/>
      </c>
      <c r="T15" s="3" t="str">
        <f t="shared" si="12"/>
        <v/>
      </c>
      <c r="U15" s="20" t="str">
        <f t="shared" si="34"/>
        <v/>
      </c>
      <c r="V15" s="6" t="str">
        <f t="shared" si="13"/>
        <v/>
      </c>
      <c r="W15" s="3" t="str">
        <f t="shared" si="14"/>
        <v/>
      </c>
      <c r="X15" s="20" t="str">
        <f t="shared" si="15"/>
        <v/>
      </c>
      <c r="Y15" s="6" t="str">
        <f t="shared" si="16"/>
        <v/>
      </c>
      <c r="Z15" s="3" t="str">
        <f t="shared" si="35"/>
        <v/>
      </c>
      <c r="AA15" s="20" t="str">
        <f t="shared" si="36"/>
        <v/>
      </c>
      <c r="AB15" s="6" t="str">
        <f t="shared" si="37"/>
        <v/>
      </c>
      <c r="AC15" s="3" t="str">
        <f t="shared" si="38"/>
        <v/>
      </c>
      <c r="AD15" s="20" t="str">
        <f t="shared" si="39"/>
        <v/>
      </c>
      <c r="AE15" s="6" t="str">
        <f t="shared" si="40"/>
        <v/>
      </c>
      <c r="AG15" s="3" t="str">
        <f t="shared" si="17"/>
        <v/>
      </c>
      <c r="AH15" s="20" t="str">
        <f t="shared" si="18"/>
        <v/>
      </c>
      <c r="AI15" s="6" t="str">
        <f t="shared" si="19"/>
        <v>AD</v>
      </c>
      <c r="AJ15" s="3" t="str">
        <f t="shared" si="20"/>
        <v/>
      </c>
      <c r="AK15" s="20" t="str">
        <f t="shared" si="21"/>
        <v/>
      </c>
      <c r="AL15" s="6" t="str">
        <f t="shared" si="22"/>
        <v/>
      </c>
      <c r="AM15" s="3" t="str">
        <f t="shared" si="23"/>
        <v/>
      </c>
      <c r="AN15" s="20" t="str">
        <f t="shared" si="24"/>
        <v/>
      </c>
      <c r="AO15" s="6" t="str">
        <f t="shared" si="25"/>
        <v/>
      </c>
      <c r="AP15" s="3" t="str">
        <f t="shared" si="26"/>
        <v/>
      </c>
      <c r="AQ15" s="20" t="str">
        <f t="shared" si="27"/>
        <v/>
      </c>
      <c r="AR15" s="6" t="str">
        <f t="shared" si="28"/>
        <v/>
      </c>
      <c r="AS15" s="3" t="str">
        <f t="shared" si="29"/>
        <v/>
      </c>
      <c r="AT15" s="20" t="str">
        <f t="shared" si="30"/>
        <v/>
      </c>
      <c r="AU15" s="6" t="str">
        <f t="shared" si="31"/>
        <v/>
      </c>
      <c r="AV15" s="3" t="str">
        <f t="shared" si="41"/>
        <v/>
      </c>
      <c r="AW15" s="20" t="str">
        <f t="shared" si="42"/>
        <v/>
      </c>
      <c r="AX15" s="6" t="str">
        <f t="shared" si="43"/>
        <v/>
      </c>
      <c r="AY15" s="3" t="str">
        <f t="shared" si="44"/>
        <v/>
      </c>
      <c r="AZ15" s="20" t="str">
        <f t="shared" si="45"/>
        <v/>
      </c>
      <c r="BA15" s="6" t="str">
        <f t="shared" si="46"/>
        <v/>
      </c>
      <c r="CY15" s="57" t="s">
        <v>63</v>
      </c>
      <c r="CZ15" s="45">
        <v>1</v>
      </c>
      <c r="DA15" s="58"/>
      <c r="DB15" s="57"/>
    </row>
    <row r="16" spans="1:106" ht="12.75" thickBot="1" x14ac:dyDescent="0.25">
      <c r="A16" s="82">
        <v>41122</v>
      </c>
      <c r="B16" s="81" t="s">
        <v>7</v>
      </c>
      <c r="C16" s="81" t="s">
        <v>8</v>
      </c>
      <c r="D16" s="81">
        <v>771</v>
      </c>
      <c r="E16" s="81">
        <v>7.73</v>
      </c>
      <c r="F16" s="85">
        <f t="shared" si="32"/>
        <v>1</v>
      </c>
      <c r="G16" s="90">
        <f t="shared" si="33"/>
        <v>8</v>
      </c>
      <c r="H16" s="90">
        <f t="shared" si="1"/>
        <v>2012</v>
      </c>
      <c r="I16" s="2" t="str">
        <f t="shared" si="2"/>
        <v>Summer</v>
      </c>
      <c r="J16" s="8"/>
      <c r="K16" s="3" t="str">
        <f t="shared" si="3"/>
        <v/>
      </c>
      <c r="L16" s="20">
        <f t="shared" si="4"/>
        <v>771</v>
      </c>
      <c r="M16" s="6" t="str">
        <f t="shared" si="5"/>
        <v/>
      </c>
      <c r="N16" s="3" t="str">
        <f t="shared" si="6"/>
        <v/>
      </c>
      <c r="O16" s="20" t="str">
        <f t="shared" si="7"/>
        <v/>
      </c>
      <c r="P16" s="6" t="str">
        <f t="shared" si="8"/>
        <v/>
      </c>
      <c r="Q16" s="3" t="str">
        <f t="shared" si="9"/>
        <v/>
      </c>
      <c r="R16" s="20" t="str">
        <f t="shared" si="10"/>
        <v/>
      </c>
      <c r="S16" s="6" t="str">
        <f t="shared" si="11"/>
        <v/>
      </c>
      <c r="T16" s="3" t="str">
        <f t="shared" si="12"/>
        <v/>
      </c>
      <c r="U16" s="20" t="str">
        <f t="shared" si="34"/>
        <v/>
      </c>
      <c r="V16" s="6" t="str">
        <f t="shared" si="13"/>
        <v/>
      </c>
      <c r="W16" s="3" t="str">
        <f t="shared" si="14"/>
        <v/>
      </c>
      <c r="X16" s="20" t="str">
        <f t="shared" si="15"/>
        <v/>
      </c>
      <c r="Y16" s="6" t="str">
        <f t="shared" si="16"/>
        <v/>
      </c>
      <c r="Z16" s="3" t="str">
        <f t="shared" si="35"/>
        <v/>
      </c>
      <c r="AA16" s="20" t="str">
        <f t="shared" si="36"/>
        <v/>
      </c>
      <c r="AB16" s="6" t="str">
        <f t="shared" si="37"/>
        <v/>
      </c>
      <c r="AC16" s="3" t="str">
        <f t="shared" si="38"/>
        <v/>
      </c>
      <c r="AD16" s="20" t="str">
        <f t="shared" si="39"/>
        <v/>
      </c>
      <c r="AE16" s="6" t="str">
        <f t="shared" si="40"/>
        <v/>
      </c>
      <c r="AG16" s="3" t="str">
        <f t="shared" si="17"/>
        <v/>
      </c>
      <c r="AH16" s="20">
        <f t="shared" si="18"/>
        <v>7.73</v>
      </c>
      <c r="AI16" s="6" t="str">
        <f t="shared" si="19"/>
        <v/>
      </c>
      <c r="AJ16" s="3" t="str">
        <f t="shared" si="20"/>
        <v/>
      </c>
      <c r="AK16" s="20" t="str">
        <f t="shared" si="21"/>
        <v/>
      </c>
      <c r="AL16" s="6" t="str">
        <f t="shared" si="22"/>
        <v/>
      </c>
      <c r="AM16" s="3" t="str">
        <f t="shared" si="23"/>
        <v/>
      </c>
      <c r="AN16" s="20" t="str">
        <f t="shared" si="24"/>
        <v/>
      </c>
      <c r="AO16" s="6" t="str">
        <f t="shared" si="25"/>
        <v/>
      </c>
      <c r="AP16" s="3" t="str">
        <f t="shared" si="26"/>
        <v/>
      </c>
      <c r="AQ16" s="20" t="str">
        <f t="shared" si="27"/>
        <v/>
      </c>
      <c r="AR16" s="6" t="str">
        <f t="shared" si="28"/>
        <v/>
      </c>
      <c r="AS16" s="3" t="str">
        <f t="shared" si="29"/>
        <v/>
      </c>
      <c r="AT16" s="20" t="str">
        <f t="shared" si="30"/>
        <v/>
      </c>
      <c r="AU16" s="6" t="str">
        <f t="shared" si="31"/>
        <v/>
      </c>
      <c r="AV16" s="3" t="str">
        <f t="shared" si="41"/>
        <v/>
      </c>
      <c r="AW16" s="20" t="str">
        <f t="shared" si="42"/>
        <v/>
      </c>
      <c r="AX16" s="6" t="str">
        <f t="shared" si="43"/>
        <v/>
      </c>
      <c r="AY16" s="3" t="str">
        <f t="shared" si="44"/>
        <v/>
      </c>
      <c r="AZ16" s="20" t="str">
        <f t="shared" si="45"/>
        <v/>
      </c>
      <c r="BA16" s="6" t="str">
        <f t="shared" si="46"/>
        <v/>
      </c>
      <c r="CY16" s="57" t="s">
        <v>64</v>
      </c>
      <c r="CZ16" s="45">
        <v>2</v>
      </c>
      <c r="DA16" s="58"/>
      <c r="DB16" s="57"/>
    </row>
    <row r="17" spans="1:106" ht="12.75" thickBot="1" x14ac:dyDescent="0.25">
      <c r="A17" s="82">
        <v>41033</v>
      </c>
      <c r="B17" s="81" t="s">
        <v>7</v>
      </c>
      <c r="C17" s="81" t="s">
        <v>8</v>
      </c>
      <c r="D17" s="81">
        <v>726</v>
      </c>
      <c r="E17" s="81">
        <v>7.83</v>
      </c>
      <c r="F17" s="85">
        <f t="shared" si="32"/>
        <v>1</v>
      </c>
      <c r="G17" s="90">
        <f t="shared" si="33"/>
        <v>5</v>
      </c>
      <c r="H17" s="90">
        <f t="shared" si="1"/>
        <v>2012</v>
      </c>
      <c r="I17" s="2" t="str">
        <f t="shared" si="2"/>
        <v>Spring</v>
      </c>
      <c r="J17" s="12"/>
      <c r="K17" s="3">
        <f t="shared" si="3"/>
        <v>726</v>
      </c>
      <c r="L17" s="20" t="str">
        <f t="shared" si="4"/>
        <v/>
      </c>
      <c r="M17" s="6" t="str">
        <f t="shared" si="5"/>
        <v/>
      </c>
      <c r="N17" s="3" t="str">
        <f t="shared" si="6"/>
        <v/>
      </c>
      <c r="O17" s="20" t="str">
        <f t="shared" si="7"/>
        <v/>
      </c>
      <c r="P17" s="6" t="str">
        <f t="shared" si="8"/>
        <v/>
      </c>
      <c r="Q17" s="3" t="str">
        <f t="shared" si="9"/>
        <v/>
      </c>
      <c r="R17" s="20" t="str">
        <f t="shared" si="10"/>
        <v/>
      </c>
      <c r="S17" s="6" t="str">
        <f t="shared" si="11"/>
        <v/>
      </c>
      <c r="T17" s="3" t="str">
        <f t="shared" si="12"/>
        <v/>
      </c>
      <c r="U17" s="20" t="str">
        <f t="shared" si="34"/>
        <v/>
      </c>
      <c r="V17" s="6" t="str">
        <f t="shared" si="13"/>
        <v/>
      </c>
      <c r="W17" s="3" t="str">
        <f t="shared" si="14"/>
        <v/>
      </c>
      <c r="X17" s="20" t="str">
        <f t="shared" si="15"/>
        <v/>
      </c>
      <c r="Y17" s="6" t="str">
        <f t="shared" si="16"/>
        <v/>
      </c>
      <c r="Z17" s="3" t="str">
        <f t="shared" si="35"/>
        <v/>
      </c>
      <c r="AA17" s="20" t="str">
        <f t="shared" si="36"/>
        <v/>
      </c>
      <c r="AB17" s="6" t="str">
        <f t="shared" si="37"/>
        <v/>
      </c>
      <c r="AC17" s="3" t="str">
        <f t="shared" si="38"/>
        <v/>
      </c>
      <c r="AD17" s="20" t="str">
        <f t="shared" si="39"/>
        <v/>
      </c>
      <c r="AE17" s="6" t="str">
        <f t="shared" si="40"/>
        <v/>
      </c>
      <c r="AG17" s="3">
        <f t="shared" si="17"/>
        <v>7.83</v>
      </c>
      <c r="AH17" s="20" t="str">
        <f t="shared" si="18"/>
        <v/>
      </c>
      <c r="AI17" s="6" t="str">
        <f t="shared" si="19"/>
        <v/>
      </c>
      <c r="AJ17" s="3" t="str">
        <f t="shared" si="20"/>
        <v/>
      </c>
      <c r="AK17" s="20" t="str">
        <f t="shared" si="21"/>
        <v/>
      </c>
      <c r="AL17" s="6" t="str">
        <f t="shared" si="22"/>
        <v/>
      </c>
      <c r="AM17" s="3" t="str">
        <f t="shared" si="23"/>
        <v/>
      </c>
      <c r="AN17" s="20" t="str">
        <f t="shared" si="24"/>
        <v/>
      </c>
      <c r="AO17" s="6" t="str">
        <f t="shared" si="25"/>
        <v/>
      </c>
      <c r="AP17" s="3" t="str">
        <f t="shared" si="26"/>
        <v/>
      </c>
      <c r="AQ17" s="20" t="str">
        <f t="shared" si="27"/>
        <v/>
      </c>
      <c r="AR17" s="6" t="str">
        <f t="shared" si="28"/>
        <v/>
      </c>
      <c r="AS17" s="3" t="str">
        <f t="shared" si="29"/>
        <v/>
      </c>
      <c r="AT17" s="20" t="str">
        <f t="shared" si="30"/>
        <v/>
      </c>
      <c r="AU17" s="6" t="str">
        <f t="shared" si="31"/>
        <v/>
      </c>
      <c r="AV17" s="3" t="str">
        <f t="shared" si="41"/>
        <v/>
      </c>
      <c r="AW17" s="20" t="str">
        <f t="shared" si="42"/>
        <v/>
      </c>
      <c r="AX17" s="6" t="str">
        <f t="shared" si="43"/>
        <v/>
      </c>
      <c r="AY17" s="3" t="str">
        <f t="shared" si="44"/>
        <v/>
      </c>
      <c r="AZ17" s="20" t="str">
        <f t="shared" si="45"/>
        <v/>
      </c>
      <c r="BA17" s="6" t="str">
        <f t="shared" si="46"/>
        <v/>
      </c>
      <c r="CY17" s="57"/>
      <c r="CZ17" s="45"/>
      <c r="DA17" s="58"/>
      <c r="DB17" s="57"/>
    </row>
    <row r="18" spans="1:106" ht="12.75" thickBot="1" x14ac:dyDescent="0.25">
      <c r="A18" s="82">
        <v>40823</v>
      </c>
      <c r="B18" s="81" t="s">
        <v>7</v>
      </c>
      <c r="C18" s="81" t="s">
        <v>8</v>
      </c>
      <c r="D18" s="81">
        <v>981</v>
      </c>
      <c r="E18" s="81">
        <v>8.17</v>
      </c>
      <c r="F18" s="85">
        <f t="shared" si="32"/>
        <v>1</v>
      </c>
      <c r="G18" s="90">
        <f t="shared" si="33"/>
        <v>10</v>
      </c>
      <c r="H18" s="90">
        <f t="shared" si="1"/>
        <v>2011</v>
      </c>
      <c r="I18" s="2" t="str">
        <f t="shared" si="2"/>
        <v>Fall</v>
      </c>
      <c r="J18" s="12"/>
      <c r="K18" s="3" t="str">
        <f t="shared" si="3"/>
        <v/>
      </c>
      <c r="L18" s="20" t="str">
        <f t="shared" si="4"/>
        <v/>
      </c>
      <c r="M18" s="6">
        <f t="shared" si="5"/>
        <v>981</v>
      </c>
      <c r="N18" s="3" t="str">
        <f t="shared" si="6"/>
        <v/>
      </c>
      <c r="O18" s="20" t="str">
        <f t="shared" si="7"/>
        <v/>
      </c>
      <c r="P18" s="6" t="str">
        <f t="shared" si="8"/>
        <v/>
      </c>
      <c r="Q18" s="3" t="str">
        <f t="shared" si="9"/>
        <v/>
      </c>
      <c r="R18" s="20" t="str">
        <f t="shared" si="10"/>
        <v/>
      </c>
      <c r="S18" s="6" t="str">
        <f t="shared" si="11"/>
        <v/>
      </c>
      <c r="T18" s="3" t="str">
        <f t="shared" si="12"/>
        <v/>
      </c>
      <c r="U18" s="20" t="str">
        <f t="shared" si="34"/>
        <v/>
      </c>
      <c r="V18" s="6" t="str">
        <f t="shared" si="13"/>
        <v/>
      </c>
      <c r="W18" s="3" t="str">
        <f t="shared" si="14"/>
        <v/>
      </c>
      <c r="X18" s="20" t="str">
        <f t="shared" si="15"/>
        <v/>
      </c>
      <c r="Y18" s="6" t="str">
        <f t="shared" si="16"/>
        <v/>
      </c>
      <c r="Z18" s="3" t="str">
        <f t="shared" si="35"/>
        <v/>
      </c>
      <c r="AA18" s="20" t="str">
        <f t="shared" si="36"/>
        <v/>
      </c>
      <c r="AB18" s="6" t="str">
        <f t="shared" si="37"/>
        <v/>
      </c>
      <c r="AC18" s="3" t="str">
        <f t="shared" si="38"/>
        <v/>
      </c>
      <c r="AD18" s="20" t="str">
        <f t="shared" si="39"/>
        <v/>
      </c>
      <c r="AE18" s="6" t="str">
        <f t="shared" si="40"/>
        <v/>
      </c>
      <c r="AG18" s="3" t="str">
        <f t="shared" si="17"/>
        <v/>
      </c>
      <c r="AH18" s="20" t="str">
        <f t="shared" si="18"/>
        <v/>
      </c>
      <c r="AI18" s="6">
        <f t="shared" si="19"/>
        <v>8.17</v>
      </c>
      <c r="AJ18" s="3" t="str">
        <f t="shared" si="20"/>
        <v/>
      </c>
      <c r="AK18" s="20" t="str">
        <f t="shared" si="21"/>
        <v/>
      </c>
      <c r="AL18" s="6" t="str">
        <f t="shared" si="22"/>
        <v/>
      </c>
      <c r="AM18" s="3" t="str">
        <f t="shared" si="23"/>
        <v/>
      </c>
      <c r="AN18" s="20" t="str">
        <f t="shared" si="24"/>
        <v/>
      </c>
      <c r="AO18" s="6" t="str">
        <f t="shared" si="25"/>
        <v/>
      </c>
      <c r="AP18" s="3" t="str">
        <f t="shared" si="26"/>
        <v/>
      </c>
      <c r="AQ18" s="20" t="str">
        <f t="shared" si="27"/>
        <v/>
      </c>
      <c r="AR18" s="6" t="str">
        <f t="shared" si="28"/>
        <v/>
      </c>
      <c r="AS18" s="3" t="str">
        <f t="shared" si="29"/>
        <v/>
      </c>
      <c r="AT18" s="20" t="str">
        <f t="shared" si="30"/>
        <v/>
      </c>
      <c r="AU18" s="6" t="str">
        <f t="shared" si="31"/>
        <v/>
      </c>
      <c r="AV18" s="3" t="str">
        <f t="shared" si="41"/>
        <v/>
      </c>
      <c r="AW18" s="20" t="str">
        <f t="shared" si="42"/>
        <v/>
      </c>
      <c r="AX18" s="6" t="str">
        <f t="shared" si="43"/>
        <v/>
      </c>
      <c r="AY18" s="3" t="str">
        <f t="shared" si="44"/>
        <v/>
      </c>
      <c r="AZ18" s="20" t="str">
        <f t="shared" si="45"/>
        <v/>
      </c>
      <c r="BA18" s="6" t="str">
        <f t="shared" si="46"/>
        <v/>
      </c>
      <c r="CY18" s="57" t="s">
        <v>8</v>
      </c>
      <c r="CZ18" s="45" t="s">
        <v>11</v>
      </c>
      <c r="DA18" s="58" t="s">
        <v>12</v>
      </c>
      <c r="DB18" s="57"/>
    </row>
    <row r="19" spans="1:106" ht="12.75" thickBot="1" x14ac:dyDescent="0.25">
      <c r="A19" s="82">
        <v>40759</v>
      </c>
      <c r="B19" s="81" t="s">
        <v>7</v>
      </c>
      <c r="C19" s="81" t="s">
        <v>8</v>
      </c>
      <c r="D19" s="81">
        <v>764</v>
      </c>
      <c r="E19" s="81" t="s">
        <v>77</v>
      </c>
      <c r="F19" s="85">
        <f t="shared" si="32"/>
        <v>1</v>
      </c>
      <c r="G19" s="90">
        <f t="shared" si="33"/>
        <v>8</v>
      </c>
      <c r="H19" s="90">
        <f t="shared" si="1"/>
        <v>2011</v>
      </c>
      <c r="I19" s="2" t="str">
        <f t="shared" si="2"/>
        <v>Summer</v>
      </c>
      <c r="J19" s="12"/>
      <c r="K19" s="3" t="str">
        <f t="shared" si="3"/>
        <v/>
      </c>
      <c r="L19" s="20">
        <f t="shared" si="4"/>
        <v>764</v>
      </c>
      <c r="M19" s="6" t="str">
        <f t="shared" si="5"/>
        <v/>
      </c>
      <c r="N19" s="3" t="str">
        <f t="shared" si="6"/>
        <v/>
      </c>
      <c r="O19" s="20" t="str">
        <f t="shared" si="7"/>
        <v/>
      </c>
      <c r="P19" s="6" t="str">
        <f t="shared" si="8"/>
        <v/>
      </c>
      <c r="Q19" s="3" t="str">
        <f t="shared" si="9"/>
        <v/>
      </c>
      <c r="R19" s="20" t="str">
        <f t="shared" si="10"/>
        <v/>
      </c>
      <c r="S19" s="6" t="str">
        <f t="shared" si="11"/>
        <v/>
      </c>
      <c r="T19" s="3" t="str">
        <f t="shared" si="12"/>
        <v/>
      </c>
      <c r="U19" s="20" t="str">
        <f t="shared" si="34"/>
        <v/>
      </c>
      <c r="V19" s="6" t="str">
        <f t="shared" si="13"/>
        <v/>
      </c>
      <c r="W19" s="3" t="str">
        <f t="shared" si="14"/>
        <v/>
      </c>
      <c r="X19" s="20" t="str">
        <f t="shared" si="15"/>
        <v/>
      </c>
      <c r="Y19" s="6" t="str">
        <f t="shared" si="16"/>
        <v/>
      </c>
      <c r="Z19" s="3" t="str">
        <f t="shared" si="35"/>
        <v/>
      </c>
      <c r="AA19" s="20" t="str">
        <f t="shared" si="36"/>
        <v/>
      </c>
      <c r="AB19" s="6" t="str">
        <f t="shared" si="37"/>
        <v/>
      </c>
      <c r="AC19" s="3" t="str">
        <f t="shared" si="38"/>
        <v/>
      </c>
      <c r="AD19" s="20" t="str">
        <f t="shared" si="39"/>
        <v/>
      </c>
      <c r="AE19" s="6" t="str">
        <f t="shared" si="40"/>
        <v/>
      </c>
      <c r="AG19" s="3" t="str">
        <f t="shared" si="17"/>
        <v/>
      </c>
      <c r="AH19" s="20" t="str">
        <f t="shared" si="18"/>
        <v>AD</v>
      </c>
      <c r="AI19" s="6" t="str">
        <f t="shared" si="19"/>
        <v/>
      </c>
      <c r="AJ19" s="3" t="str">
        <f t="shared" si="20"/>
        <v/>
      </c>
      <c r="AK19" s="20" t="str">
        <f t="shared" si="21"/>
        <v/>
      </c>
      <c r="AL19" s="6" t="str">
        <f t="shared" si="22"/>
        <v/>
      </c>
      <c r="AM19" s="3" t="str">
        <f t="shared" si="23"/>
        <v/>
      </c>
      <c r="AN19" s="20" t="str">
        <f t="shared" si="24"/>
        <v/>
      </c>
      <c r="AO19" s="6" t="str">
        <f t="shared" si="25"/>
        <v/>
      </c>
      <c r="AP19" s="3" t="str">
        <f t="shared" si="26"/>
        <v/>
      </c>
      <c r="AQ19" s="20" t="str">
        <f t="shared" si="27"/>
        <v/>
      </c>
      <c r="AR19" s="6" t="str">
        <f t="shared" si="28"/>
        <v/>
      </c>
      <c r="AS19" s="3" t="str">
        <f t="shared" si="29"/>
        <v/>
      </c>
      <c r="AT19" s="20" t="str">
        <f t="shared" si="30"/>
        <v/>
      </c>
      <c r="AU19" s="6" t="str">
        <f t="shared" si="31"/>
        <v/>
      </c>
      <c r="AV19" s="3" t="str">
        <f t="shared" si="41"/>
        <v/>
      </c>
      <c r="AW19" s="20" t="str">
        <f t="shared" si="42"/>
        <v/>
      </c>
      <c r="AX19" s="6" t="str">
        <f t="shared" si="43"/>
        <v/>
      </c>
      <c r="AY19" s="3" t="str">
        <f t="shared" si="44"/>
        <v/>
      </c>
      <c r="AZ19" s="20" t="str">
        <f t="shared" si="45"/>
        <v/>
      </c>
      <c r="BA19" s="6" t="str">
        <f t="shared" si="46"/>
        <v/>
      </c>
      <c r="CY19" s="57" t="s">
        <v>0</v>
      </c>
      <c r="CZ19" s="45" t="s">
        <v>1</v>
      </c>
      <c r="DA19" s="58" t="s">
        <v>2</v>
      </c>
      <c r="DB19" s="57"/>
    </row>
    <row r="20" spans="1:106" ht="12.75" thickBot="1" x14ac:dyDescent="0.25">
      <c r="A20" s="82">
        <v>40669</v>
      </c>
      <c r="B20" s="81" t="s">
        <v>7</v>
      </c>
      <c r="C20" s="81" t="s">
        <v>8</v>
      </c>
      <c r="D20" s="81">
        <v>906</v>
      </c>
      <c r="E20" s="81">
        <v>10.25</v>
      </c>
      <c r="F20" s="85">
        <f t="shared" si="32"/>
        <v>1</v>
      </c>
      <c r="G20" s="90">
        <f t="shared" si="33"/>
        <v>5</v>
      </c>
      <c r="H20" s="90">
        <f t="shared" si="1"/>
        <v>2011</v>
      </c>
      <c r="I20" s="2" t="str">
        <f t="shared" si="2"/>
        <v>Spring</v>
      </c>
      <c r="J20" s="12"/>
      <c r="K20" s="3">
        <f t="shared" si="3"/>
        <v>906</v>
      </c>
      <c r="L20" s="20" t="str">
        <f t="shared" si="4"/>
        <v/>
      </c>
      <c r="M20" s="6" t="str">
        <f t="shared" si="5"/>
        <v/>
      </c>
      <c r="N20" s="3" t="str">
        <f t="shared" si="6"/>
        <v/>
      </c>
      <c r="O20" s="20" t="str">
        <f t="shared" si="7"/>
        <v/>
      </c>
      <c r="P20" s="6" t="str">
        <f t="shared" si="8"/>
        <v/>
      </c>
      <c r="Q20" s="3" t="str">
        <f t="shared" si="9"/>
        <v/>
      </c>
      <c r="R20" s="20" t="str">
        <f t="shared" si="10"/>
        <v/>
      </c>
      <c r="S20" s="6" t="str">
        <f t="shared" si="11"/>
        <v/>
      </c>
      <c r="T20" s="3" t="str">
        <f t="shared" si="12"/>
        <v/>
      </c>
      <c r="U20" s="20" t="str">
        <f t="shared" si="34"/>
        <v/>
      </c>
      <c r="V20" s="6" t="str">
        <f t="shared" si="13"/>
        <v/>
      </c>
      <c r="W20" s="3" t="str">
        <f t="shared" si="14"/>
        <v/>
      </c>
      <c r="X20" s="20" t="str">
        <f t="shared" si="15"/>
        <v/>
      </c>
      <c r="Y20" s="6" t="str">
        <f t="shared" si="16"/>
        <v/>
      </c>
      <c r="Z20" s="3" t="str">
        <f t="shared" si="35"/>
        <v/>
      </c>
      <c r="AA20" s="20" t="str">
        <f t="shared" si="36"/>
        <v/>
      </c>
      <c r="AB20" s="6" t="str">
        <f t="shared" si="37"/>
        <v/>
      </c>
      <c r="AC20" s="3" t="str">
        <f t="shared" si="38"/>
        <v/>
      </c>
      <c r="AD20" s="20" t="str">
        <f t="shared" si="39"/>
        <v/>
      </c>
      <c r="AE20" s="6" t="str">
        <f t="shared" si="40"/>
        <v/>
      </c>
      <c r="AG20" s="3">
        <f t="shared" si="17"/>
        <v>10.25</v>
      </c>
      <c r="AH20" s="20" t="str">
        <f t="shared" si="18"/>
        <v/>
      </c>
      <c r="AI20" s="6" t="str">
        <f t="shared" si="19"/>
        <v/>
      </c>
      <c r="AJ20" s="3" t="str">
        <f t="shared" si="20"/>
        <v/>
      </c>
      <c r="AK20" s="20" t="str">
        <f t="shared" si="21"/>
        <v/>
      </c>
      <c r="AL20" s="6" t="str">
        <f t="shared" si="22"/>
        <v/>
      </c>
      <c r="AM20" s="3" t="str">
        <f t="shared" si="23"/>
        <v/>
      </c>
      <c r="AN20" s="20" t="str">
        <f t="shared" si="24"/>
        <v/>
      </c>
      <c r="AO20" s="6" t="str">
        <f t="shared" si="25"/>
        <v/>
      </c>
      <c r="AP20" s="3" t="str">
        <f t="shared" si="26"/>
        <v/>
      </c>
      <c r="AQ20" s="20" t="str">
        <f t="shared" si="27"/>
        <v/>
      </c>
      <c r="AR20" s="6" t="str">
        <f t="shared" si="28"/>
        <v/>
      </c>
      <c r="AS20" s="3" t="str">
        <f t="shared" si="29"/>
        <v/>
      </c>
      <c r="AT20" s="20" t="str">
        <f t="shared" si="30"/>
        <v/>
      </c>
      <c r="AU20" s="6" t="str">
        <f t="shared" si="31"/>
        <v/>
      </c>
      <c r="AV20" s="3" t="str">
        <f t="shared" si="41"/>
        <v/>
      </c>
      <c r="AW20" s="20" t="str">
        <f t="shared" si="42"/>
        <v/>
      </c>
      <c r="AX20" s="6" t="str">
        <f t="shared" si="43"/>
        <v/>
      </c>
      <c r="AY20" s="3" t="str">
        <f t="shared" si="44"/>
        <v/>
      </c>
      <c r="AZ20" s="20" t="str">
        <f t="shared" si="45"/>
        <v/>
      </c>
      <c r="BA20" s="6" t="str">
        <f t="shared" si="46"/>
        <v/>
      </c>
      <c r="CY20" s="57" t="s">
        <v>14</v>
      </c>
      <c r="CZ20" s="45" t="s">
        <v>16</v>
      </c>
      <c r="DA20" s="58" t="s">
        <v>17</v>
      </c>
      <c r="DB20" s="57"/>
    </row>
    <row r="21" spans="1:106" ht="12.75" thickBot="1" x14ac:dyDescent="0.25">
      <c r="A21" s="82">
        <v>40460</v>
      </c>
      <c r="B21" s="81" t="s">
        <v>7</v>
      </c>
      <c r="C21" s="81" t="s">
        <v>8</v>
      </c>
      <c r="D21" s="81">
        <v>949</v>
      </c>
      <c r="E21" s="81">
        <v>7.39</v>
      </c>
      <c r="F21" s="85">
        <f t="shared" si="32"/>
        <v>1</v>
      </c>
      <c r="G21" s="90">
        <f t="shared" si="33"/>
        <v>10</v>
      </c>
      <c r="H21" s="90">
        <f t="shared" si="1"/>
        <v>2010</v>
      </c>
      <c r="I21" s="2" t="str">
        <f t="shared" si="2"/>
        <v>Fall</v>
      </c>
      <c r="J21" s="12"/>
      <c r="K21" s="3" t="str">
        <f t="shared" si="3"/>
        <v/>
      </c>
      <c r="L21" s="20" t="str">
        <f t="shared" si="4"/>
        <v/>
      </c>
      <c r="M21" s="6">
        <f t="shared" si="5"/>
        <v>949</v>
      </c>
      <c r="N21" s="3" t="str">
        <f t="shared" si="6"/>
        <v/>
      </c>
      <c r="O21" s="20" t="str">
        <f t="shared" si="7"/>
        <v/>
      </c>
      <c r="P21" s="6" t="str">
        <f t="shared" si="8"/>
        <v/>
      </c>
      <c r="Q21" s="3" t="str">
        <f t="shared" si="9"/>
        <v/>
      </c>
      <c r="R21" s="20" t="str">
        <f t="shared" si="10"/>
        <v/>
      </c>
      <c r="S21" s="6" t="str">
        <f t="shared" si="11"/>
        <v/>
      </c>
      <c r="T21" s="3" t="str">
        <f t="shared" si="12"/>
        <v/>
      </c>
      <c r="U21" s="20" t="str">
        <f t="shared" si="34"/>
        <v/>
      </c>
      <c r="V21" s="6" t="str">
        <f t="shared" si="13"/>
        <v/>
      </c>
      <c r="W21" s="3" t="str">
        <f t="shared" si="14"/>
        <v/>
      </c>
      <c r="X21" s="20" t="str">
        <f t="shared" si="15"/>
        <v/>
      </c>
      <c r="Y21" s="6" t="str">
        <f t="shared" si="16"/>
        <v/>
      </c>
      <c r="Z21" s="3" t="str">
        <f t="shared" si="35"/>
        <v/>
      </c>
      <c r="AA21" s="20" t="str">
        <f t="shared" si="36"/>
        <v/>
      </c>
      <c r="AB21" s="6" t="str">
        <f t="shared" si="37"/>
        <v/>
      </c>
      <c r="AC21" s="3" t="str">
        <f t="shared" si="38"/>
        <v/>
      </c>
      <c r="AD21" s="20" t="str">
        <f t="shared" si="39"/>
        <v/>
      </c>
      <c r="AE21" s="6" t="str">
        <f t="shared" si="40"/>
        <v/>
      </c>
      <c r="AG21" s="3" t="str">
        <f t="shared" si="17"/>
        <v/>
      </c>
      <c r="AH21" s="20" t="str">
        <f t="shared" si="18"/>
        <v/>
      </c>
      <c r="AI21" s="6">
        <f t="shared" si="19"/>
        <v>7.39</v>
      </c>
      <c r="AJ21" s="3" t="str">
        <f t="shared" si="20"/>
        <v/>
      </c>
      <c r="AK21" s="20" t="str">
        <f t="shared" si="21"/>
        <v/>
      </c>
      <c r="AL21" s="6" t="str">
        <f t="shared" si="22"/>
        <v/>
      </c>
      <c r="AM21" s="3" t="str">
        <f t="shared" si="23"/>
        <v/>
      </c>
      <c r="AN21" s="20" t="str">
        <f t="shared" si="24"/>
        <v/>
      </c>
      <c r="AO21" s="6" t="str">
        <f t="shared" si="25"/>
        <v/>
      </c>
      <c r="AP21" s="3" t="str">
        <f t="shared" si="26"/>
        <v/>
      </c>
      <c r="AQ21" s="20" t="str">
        <f t="shared" si="27"/>
        <v/>
      </c>
      <c r="AR21" s="6" t="str">
        <f t="shared" si="28"/>
        <v/>
      </c>
      <c r="AS21" s="3" t="str">
        <f t="shared" si="29"/>
        <v/>
      </c>
      <c r="AT21" s="20" t="str">
        <f t="shared" si="30"/>
        <v/>
      </c>
      <c r="AU21" s="6" t="str">
        <f t="shared" si="31"/>
        <v/>
      </c>
      <c r="AV21" s="3" t="str">
        <f t="shared" si="41"/>
        <v/>
      </c>
      <c r="AW21" s="20" t="str">
        <f t="shared" si="42"/>
        <v/>
      </c>
      <c r="AX21" s="6" t="str">
        <f t="shared" si="43"/>
        <v/>
      </c>
      <c r="AY21" s="3" t="str">
        <f t="shared" si="44"/>
        <v/>
      </c>
      <c r="AZ21" s="20" t="str">
        <f t="shared" si="45"/>
        <v/>
      </c>
      <c r="BA21" s="6" t="str">
        <f t="shared" si="46"/>
        <v/>
      </c>
      <c r="CY21" s="57" t="s">
        <v>19</v>
      </c>
      <c r="CZ21" s="45" t="s">
        <v>38</v>
      </c>
      <c r="DA21" s="58" t="s">
        <v>39</v>
      </c>
    </row>
    <row r="22" spans="1:106" ht="12.75" thickBot="1" x14ac:dyDescent="0.25">
      <c r="A22" s="82">
        <v>40452</v>
      </c>
      <c r="B22" s="81" t="s">
        <v>7</v>
      </c>
      <c r="C22" s="81" t="s">
        <v>8</v>
      </c>
      <c r="D22" s="81" t="s">
        <v>24</v>
      </c>
      <c r="E22" s="81" t="s">
        <v>24</v>
      </c>
      <c r="F22" s="85">
        <f t="shared" si="32"/>
        <v>1</v>
      </c>
      <c r="G22" s="90">
        <f t="shared" si="33"/>
        <v>10</v>
      </c>
      <c r="H22" s="90">
        <f t="shared" si="1"/>
        <v>2010</v>
      </c>
      <c r="I22" s="2" t="str">
        <f t="shared" si="2"/>
        <v>Fall</v>
      </c>
      <c r="J22" s="12"/>
      <c r="K22" s="3" t="str">
        <f t="shared" si="3"/>
        <v/>
      </c>
      <c r="L22" s="20" t="str">
        <f t="shared" si="4"/>
        <v/>
      </c>
      <c r="M22" s="6" t="str">
        <f t="shared" si="5"/>
        <v>NS</v>
      </c>
      <c r="N22" s="3" t="str">
        <f t="shared" si="6"/>
        <v/>
      </c>
      <c r="O22" s="20" t="str">
        <f t="shared" si="7"/>
        <v/>
      </c>
      <c r="P22" s="6" t="str">
        <f t="shared" si="8"/>
        <v/>
      </c>
      <c r="Q22" s="3" t="str">
        <f t="shared" si="9"/>
        <v/>
      </c>
      <c r="R22" s="20" t="str">
        <f t="shared" si="10"/>
        <v/>
      </c>
      <c r="S22" s="6" t="str">
        <f t="shared" si="11"/>
        <v/>
      </c>
      <c r="T22" s="3" t="str">
        <f t="shared" si="12"/>
        <v/>
      </c>
      <c r="U22" s="20" t="str">
        <f t="shared" si="34"/>
        <v/>
      </c>
      <c r="V22" s="6" t="str">
        <f t="shared" si="13"/>
        <v/>
      </c>
      <c r="W22" s="3" t="str">
        <f t="shared" si="14"/>
        <v/>
      </c>
      <c r="X22" s="20" t="str">
        <f t="shared" si="15"/>
        <v/>
      </c>
      <c r="Y22" s="6" t="str">
        <f t="shared" si="16"/>
        <v/>
      </c>
      <c r="Z22" s="3" t="str">
        <f t="shared" si="35"/>
        <v/>
      </c>
      <c r="AA22" s="20" t="str">
        <f t="shared" si="36"/>
        <v/>
      </c>
      <c r="AB22" s="6" t="str">
        <f t="shared" si="37"/>
        <v/>
      </c>
      <c r="AC22" s="3" t="str">
        <f t="shared" si="38"/>
        <v/>
      </c>
      <c r="AD22" s="20" t="str">
        <f t="shared" si="39"/>
        <v/>
      </c>
      <c r="AE22" s="6" t="str">
        <f t="shared" si="40"/>
        <v/>
      </c>
      <c r="AG22" s="3" t="str">
        <f t="shared" si="17"/>
        <v/>
      </c>
      <c r="AH22" s="20" t="str">
        <f t="shared" si="18"/>
        <v/>
      </c>
      <c r="AI22" s="6" t="str">
        <f t="shared" si="19"/>
        <v>NS</v>
      </c>
      <c r="AJ22" s="3" t="str">
        <f t="shared" si="20"/>
        <v/>
      </c>
      <c r="AK22" s="20" t="str">
        <f t="shared" si="21"/>
        <v/>
      </c>
      <c r="AL22" s="6" t="str">
        <f t="shared" si="22"/>
        <v/>
      </c>
      <c r="AM22" s="3" t="str">
        <f t="shared" si="23"/>
        <v/>
      </c>
      <c r="AN22" s="20" t="str">
        <f t="shared" si="24"/>
        <v/>
      </c>
      <c r="AO22" s="6" t="str">
        <f t="shared" si="25"/>
        <v/>
      </c>
      <c r="AP22" s="3" t="str">
        <f t="shared" si="26"/>
        <v/>
      </c>
      <c r="AQ22" s="20" t="str">
        <f t="shared" si="27"/>
        <v/>
      </c>
      <c r="AR22" s="6" t="str">
        <f t="shared" si="28"/>
        <v/>
      </c>
      <c r="AS22" s="3" t="str">
        <f t="shared" si="29"/>
        <v/>
      </c>
      <c r="AT22" s="20" t="str">
        <f t="shared" si="30"/>
        <v/>
      </c>
      <c r="AU22" s="6" t="str">
        <f t="shared" si="31"/>
        <v/>
      </c>
      <c r="AV22" s="3" t="str">
        <f t="shared" si="41"/>
        <v/>
      </c>
      <c r="AW22" s="20" t="str">
        <f t="shared" si="42"/>
        <v/>
      </c>
      <c r="AX22" s="6" t="str">
        <f t="shared" si="43"/>
        <v/>
      </c>
      <c r="AY22" s="3" t="str">
        <f t="shared" si="44"/>
        <v/>
      </c>
      <c r="AZ22" s="20" t="str">
        <f t="shared" si="45"/>
        <v/>
      </c>
      <c r="BA22" s="6" t="str">
        <f t="shared" si="46"/>
        <v/>
      </c>
      <c r="CY22" s="57" t="s">
        <v>22</v>
      </c>
      <c r="CZ22" s="45" t="s">
        <v>40</v>
      </c>
      <c r="DA22" s="58" t="s">
        <v>41</v>
      </c>
    </row>
    <row r="23" spans="1:106" ht="12.75" thickBot="1" x14ac:dyDescent="0.25">
      <c r="A23" s="82">
        <v>40380</v>
      </c>
      <c r="B23" s="81" t="s">
        <v>7</v>
      </c>
      <c r="C23" s="81" t="s">
        <v>8</v>
      </c>
      <c r="D23" s="81">
        <v>308</v>
      </c>
      <c r="E23" s="81">
        <v>5.68</v>
      </c>
      <c r="F23" s="85">
        <f t="shared" si="32"/>
        <v>1</v>
      </c>
      <c r="G23" s="90">
        <f t="shared" si="33"/>
        <v>7</v>
      </c>
      <c r="H23" s="90">
        <f t="shared" si="1"/>
        <v>2010</v>
      </c>
      <c r="I23" s="2" t="str">
        <f t="shared" si="2"/>
        <v>Summer</v>
      </c>
      <c r="J23" s="12"/>
      <c r="K23" s="3" t="str">
        <f t="shared" si="3"/>
        <v/>
      </c>
      <c r="L23" s="20">
        <f t="shared" si="4"/>
        <v>308</v>
      </c>
      <c r="M23" s="6" t="str">
        <f t="shared" si="5"/>
        <v/>
      </c>
      <c r="N23" s="3" t="str">
        <f t="shared" si="6"/>
        <v/>
      </c>
      <c r="O23" s="20" t="str">
        <f t="shared" si="7"/>
        <v/>
      </c>
      <c r="P23" s="6" t="str">
        <f t="shared" si="8"/>
        <v/>
      </c>
      <c r="Q23" s="3" t="str">
        <f t="shared" si="9"/>
        <v/>
      </c>
      <c r="R23" s="20" t="str">
        <f t="shared" si="10"/>
        <v/>
      </c>
      <c r="S23" s="6" t="str">
        <f t="shared" si="11"/>
        <v/>
      </c>
      <c r="T23" s="3" t="str">
        <f t="shared" si="12"/>
        <v/>
      </c>
      <c r="U23" s="20" t="str">
        <f t="shared" si="34"/>
        <v/>
      </c>
      <c r="V23" s="6" t="str">
        <f t="shared" si="13"/>
        <v/>
      </c>
      <c r="W23" s="3" t="str">
        <f t="shared" si="14"/>
        <v/>
      </c>
      <c r="X23" s="20" t="str">
        <f t="shared" si="15"/>
        <v/>
      </c>
      <c r="Y23" s="6" t="str">
        <f t="shared" si="16"/>
        <v/>
      </c>
      <c r="Z23" s="3" t="str">
        <f t="shared" si="35"/>
        <v/>
      </c>
      <c r="AA23" s="20" t="str">
        <f t="shared" si="36"/>
        <v/>
      </c>
      <c r="AB23" s="6" t="str">
        <f t="shared" si="37"/>
        <v/>
      </c>
      <c r="AC23" s="3" t="str">
        <f t="shared" si="38"/>
        <v/>
      </c>
      <c r="AD23" s="20" t="str">
        <f t="shared" si="39"/>
        <v/>
      </c>
      <c r="AE23" s="6" t="str">
        <f t="shared" si="40"/>
        <v/>
      </c>
      <c r="AG23" s="3" t="str">
        <f t="shared" si="17"/>
        <v/>
      </c>
      <c r="AH23" s="20">
        <f t="shared" si="18"/>
        <v>5.68</v>
      </c>
      <c r="AI23" s="6" t="str">
        <f t="shared" si="19"/>
        <v/>
      </c>
      <c r="AJ23" s="3" t="str">
        <f t="shared" si="20"/>
        <v/>
      </c>
      <c r="AK23" s="20" t="str">
        <f t="shared" si="21"/>
        <v/>
      </c>
      <c r="AL23" s="6" t="str">
        <f t="shared" si="22"/>
        <v/>
      </c>
      <c r="AM23" s="3" t="str">
        <f t="shared" si="23"/>
        <v/>
      </c>
      <c r="AN23" s="20" t="str">
        <f t="shared" si="24"/>
        <v/>
      </c>
      <c r="AO23" s="6" t="str">
        <f t="shared" si="25"/>
        <v/>
      </c>
      <c r="AP23" s="3" t="str">
        <f t="shared" si="26"/>
        <v/>
      </c>
      <c r="AQ23" s="20" t="str">
        <f t="shared" si="27"/>
        <v/>
      </c>
      <c r="AR23" s="6" t="str">
        <f t="shared" si="28"/>
        <v/>
      </c>
      <c r="AS23" s="3" t="str">
        <f t="shared" si="29"/>
        <v/>
      </c>
      <c r="AT23" s="20" t="str">
        <f t="shared" si="30"/>
        <v/>
      </c>
      <c r="AU23" s="6" t="str">
        <f t="shared" si="31"/>
        <v/>
      </c>
      <c r="AV23" s="3" t="str">
        <f t="shared" si="41"/>
        <v/>
      </c>
      <c r="AW23" s="20" t="str">
        <f t="shared" si="42"/>
        <v/>
      </c>
      <c r="AX23" s="6" t="str">
        <f t="shared" si="43"/>
        <v/>
      </c>
      <c r="AY23" s="3" t="str">
        <f t="shared" si="44"/>
        <v/>
      </c>
      <c r="AZ23" s="20" t="str">
        <f t="shared" si="45"/>
        <v/>
      </c>
      <c r="BA23" s="6" t="str">
        <f t="shared" si="46"/>
        <v/>
      </c>
      <c r="CY23" s="57" t="s">
        <v>65</v>
      </c>
      <c r="CZ23" s="50" t="s">
        <v>63</v>
      </c>
      <c r="DA23" s="60" t="s">
        <v>64</v>
      </c>
    </row>
    <row r="24" spans="1:106" ht="12.75" thickBot="1" x14ac:dyDescent="0.25">
      <c r="A24" s="82">
        <v>40379</v>
      </c>
      <c r="B24" s="81" t="s">
        <v>7</v>
      </c>
      <c r="C24" s="81" t="s">
        <v>8</v>
      </c>
      <c r="D24" s="81" t="s">
        <v>24</v>
      </c>
      <c r="E24" s="81" t="s">
        <v>24</v>
      </c>
      <c r="F24" s="85">
        <f t="shared" si="32"/>
        <v>1</v>
      </c>
      <c r="G24" s="90">
        <f t="shared" si="33"/>
        <v>7</v>
      </c>
      <c r="H24" s="90">
        <f t="shared" si="1"/>
        <v>2010</v>
      </c>
      <c r="I24" s="2" t="str">
        <f t="shared" si="2"/>
        <v>Summer</v>
      </c>
      <c r="J24" s="12"/>
      <c r="K24" s="3" t="str">
        <f t="shared" si="3"/>
        <v/>
      </c>
      <c r="L24" s="20" t="str">
        <f t="shared" si="4"/>
        <v>NS</v>
      </c>
      <c r="M24" s="6" t="str">
        <f t="shared" si="5"/>
        <v/>
      </c>
      <c r="N24" s="3" t="str">
        <f t="shared" si="6"/>
        <v/>
      </c>
      <c r="O24" s="20" t="str">
        <f t="shared" si="7"/>
        <v/>
      </c>
      <c r="P24" s="6" t="str">
        <f t="shared" si="8"/>
        <v/>
      </c>
      <c r="Q24" s="3" t="str">
        <f t="shared" si="9"/>
        <v/>
      </c>
      <c r="R24" s="20" t="str">
        <f t="shared" si="10"/>
        <v/>
      </c>
      <c r="S24" s="6" t="str">
        <f t="shared" si="11"/>
        <v/>
      </c>
      <c r="T24" s="3" t="str">
        <f t="shared" si="12"/>
        <v/>
      </c>
      <c r="U24" s="20" t="str">
        <f t="shared" si="34"/>
        <v/>
      </c>
      <c r="V24" s="6" t="str">
        <f t="shared" si="13"/>
        <v/>
      </c>
      <c r="W24" s="3" t="str">
        <f t="shared" si="14"/>
        <v/>
      </c>
      <c r="X24" s="20" t="str">
        <f t="shared" si="15"/>
        <v/>
      </c>
      <c r="Y24" s="6" t="str">
        <f t="shared" si="16"/>
        <v/>
      </c>
      <c r="Z24" s="3" t="str">
        <f t="shared" si="35"/>
        <v/>
      </c>
      <c r="AA24" s="20" t="str">
        <f t="shared" si="36"/>
        <v/>
      </c>
      <c r="AB24" s="6" t="str">
        <f t="shared" si="37"/>
        <v/>
      </c>
      <c r="AC24" s="3" t="str">
        <f t="shared" si="38"/>
        <v/>
      </c>
      <c r="AD24" s="20" t="str">
        <f t="shared" si="39"/>
        <v/>
      </c>
      <c r="AE24" s="6" t="str">
        <f t="shared" si="40"/>
        <v/>
      </c>
      <c r="AG24" s="3" t="str">
        <f t="shared" si="17"/>
        <v/>
      </c>
      <c r="AH24" s="20" t="str">
        <f t="shared" si="18"/>
        <v>NS</v>
      </c>
      <c r="AI24" s="6" t="str">
        <f t="shared" si="19"/>
        <v/>
      </c>
      <c r="AJ24" s="3" t="str">
        <f t="shared" si="20"/>
        <v/>
      </c>
      <c r="AK24" s="20" t="str">
        <f t="shared" si="21"/>
        <v/>
      </c>
      <c r="AL24" s="6" t="str">
        <f t="shared" si="22"/>
        <v/>
      </c>
      <c r="AM24" s="3" t="str">
        <f t="shared" si="23"/>
        <v/>
      </c>
      <c r="AN24" s="20" t="str">
        <f t="shared" si="24"/>
        <v/>
      </c>
      <c r="AO24" s="6" t="str">
        <f t="shared" si="25"/>
        <v/>
      </c>
      <c r="AP24" s="3" t="str">
        <f t="shared" si="26"/>
        <v/>
      </c>
      <c r="AQ24" s="20" t="str">
        <f t="shared" si="27"/>
        <v/>
      </c>
      <c r="AR24" s="6" t="str">
        <f t="shared" si="28"/>
        <v/>
      </c>
      <c r="AS24" s="3" t="str">
        <f t="shared" si="29"/>
        <v/>
      </c>
      <c r="AT24" s="20" t="str">
        <f t="shared" si="30"/>
        <v/>
      </c>
      <c r="AU24" s="6" t="str">
        <f t="shared" si="31"/>
        <v/>
      </c>
      <c r="AV24" s="3" t="str">
        <f t="shared" si="41"/>
        <v/>
      </c>
      <c r="AW24" s="20" t="str">
        <f t="shared" si="42"/>
        <v/>
      </c>
      <c r="AX24" s="6" t="str">
        <f t="shared" si="43"/>
        <v/>
      </c>
      <c r="AY24" s="3" t="str">
        <f t="shared" si="44"/>
        <v/>
      </c>
      <c r="AZ24" s="20" t="str">
        <f t="shared" si="45"/>
        <v/>
      </c>
      <c r="BA24" s="6" t="str">
        <f t="shared" si="46"/>
        <v/>
      </c>
      <c r="CY24" s="61" t="s">
        <v>60</v>
      </c>
      <c r="CZ24" s="62" t="s">
        <v>62</v>
      </c>
      <c r="DA24" s="63" t="s">
        <v>61</v>
      </c>
    </row>
    <row r="25" spans="1:106" ht="12.75" thickBot="1" x14ac:dyDescent="0.25">
      <c r="A25" s="82">
        <v>40311</v>
      </c>
      <c r="B25" s="81" t="s">
        <v>7</v>
      </c>
      <c r="C25" s="81" t="s">
        <v>8</v>
      </c>
      <c r="D25" s="81" t="s">
        <v>24</v>
      </c>
      <c r="E25" s="81" t="s">
        <v>24</v>
      </c>
      <c r="F25" s="85">
        <f t="shared" si="32"/>
        <v>1</v>
      </c>
      <c r="G25" s="90">
        <f t="shared" si="33"/>
        <v>5</v>
      </c>
      <c r="H25" s="90">
        <f t="shared" si="1"/>
        <v>2010</v>
      </c>
      <c r="I25" s="2" t="str">
        <f t="shared" si="2"/>
        <v>Spring</v>
      </c>
      <c r="J25" s="12"/>
      <c r="K25" s="3" t="str">
        <f t="shared" si="3"/>
        <v>NS</v>
      </c>
      <c r="L25" s="20" t="str">
        <f t="shared" si="4"/>
        <v/>
      </c>
      <c r="M25" s="6" t="str">
        <f t="shared" si="5"/>
        <v/>
      </c>
      <c r="N25" s="3" t="str">
        <f t="shared" si="6"/>
        <v/>
      </c>
      <c r="O25" s="20" t="str">
        <f t="shared" si="7"/>
        <v/>
      </c>
      <c r="P25" s="6" t="str">
        <f t="shared" si="8"/>
        <v/>
      </c>
      <c r="Q25" s="3" t="str">
        <f t="shared" si="9"/>
        <v/>
      </c>
      <c r="R25" s="20" t="str">
        <f t="shared" si="10"/>
        <v/>
      </c>
      <c r="S25" s="6" t="str">
        <f t="shared" si="11"/>
        <v/>
      </c>
      <c r="T25" s="3" t="str">
        <f t="shared" si="12"/>
        <v/>
      </c>
      <c r="U25" s="20" t="str">
        <f t="shared" si="34"/>
        <v/>
      </c>
      <c r="V25" s="6" t="str">
        <f t="shared" si="13"/>
        <v/>
      </c>
      <c r="W25" s="3" t="str">
        <f t="shared" si="14"/>
        <v/>
      </c>
      <c r="X25" s="20" t="str">
        <f t="shared" si="15"/>
        <v/>
      </c>
      <c r="Y25" s="6" t="str">
        <f t="shared" si="16"/>
        <v/>
      </c>
      <c r="Z25" s="3" t="str">
        <f t="shared" si="35"/>
        <v/>
      </c>
      <c r="AA25" s="20" t="str">
        <f t="shared" si="36"/>
        <v/>
      </c>
      <c r="AB25" s="6" t="str">
        <f t="shared" si="37"/>
        <v/>
      </c>
      <c r="AC25" s="3" t="str">
        <f t="shared" si="38"/>
        <v/>
      </c>
      <c r="AD25" s="20" t="str">
        <f t="shared" si="39"/>
        <v/>
      </c>
      <c r="AE25" s="6" t="str">
        <f t="shared" si="40"/>
        <v/>
      </c>
      <c r="AG25" s="3" t="str">
        <f t="shared" si="17"/>
        <v>NS</v>
      </c>
      <c r="AH25" s="20" t="str">
        <f t="shared" si="18"/>
        <v/>
      </c>
      <c r="AI25" s="6" t="str">
        <f t="shared" si="19"/>
        <v/>
      </c>
      <c r="AJ25" s="3" t="str">
        <f t="shared" si="20"/>
        <v/>
      </c>
      <c r="AK25" s="20" t="str">
        <f t="shared" si="21"/>
        <v/>
      </c>
      <c r="AL25" s="6" t="str">
        <f t="shared" si="22"/>
        <v/>
      </c>
      <c r="AM25" s="3" t="str">
        <f t="shared" si="23"/>
        <v/>
      </c>
      <c r="AN25" s="20" t="str">
        <f t="shared" si="24"/>
        <v/>
      </c>
      <c r="AO25" s="6" t="str">
        <f t="shared" si="25"/>
        <v/>
      </c>
      <c r="AP25" s="3" t="str">
        <f t="shared" si="26"/>
        <v/>
      </c>
      <c r="AQ25" s="20" t="str">
        <f t="shared" si="27"/>
        <v/>
      </c>
      <c r="AR25" s="6" t="str">
        <f t="shared" si="28"/>
        <v/>
      </c>
      <c r="AS25" s="3" t="str">
        <f t="shared" si="29"/>
        <v/>
      </c>
      <c r="AT25" s="20" t="str">
        <f t="shared" si="30"/>
        <v/>
      </c>
      <c r="AU25" s="6" t="str">
        <f t="shared" si="31"/>
        <v/>
      </c>
      <c r="AV25" s="3" t="str">
        <f t="shared" si="41"/>
        <v/>
      </c>
      <c r="AW25" s="20" t="str">
        <f t="shared" si="42"/>
        <v/>
      </c>
      <c r="AX25" s="6" t="str">
        <f t="shared" si="43"/>
        <v/>
      </c>
      <c r="AY25" s="3" t="str">
        <f t="shared" si="44"/>
        <v/>
      </c>
      <c r="AZ25" s="20" t="str">
        <f t="shared" si="45"/>
        <v/>
      </c>
      <c r="BA25" s="6" t="str">
        <f t="shared" si="46"/>
        <v/>
      </c>
    </row>
    <row r="26" spans="1:106" ht="12.75" thickBot="1" x14ac:dyDescent="0.25">
      <c r="A26" s="82">
        <v>40309</v>
      </c>
      <c r="B26" s="81" t="s">
        <v>7</v>
      </c>
      <c r="C26" s="81" t="s">
        <v>8</v>
      </c>
      <c r="D26" s="81">
        <v>1127</v>
      </c>
      <c r="E26" s="81">
        <v>12.18</v>
      </c>
      <c r="F26" s="85">
        <f t="shared" si="32"/>
        <v>1</v>
      </c>
      <c r="G26" s="90">
        <f t="shared" si="33"/>
        <v>5</v>
      </c>
      <c r="H26" s="90">
        <f t="shared" si="1"/>
        <v>2010</v>
      </c>
      <c r="I26" s="2" t="str">
        <f t="shared" si="2"/>
        <v>Spring</v>
      </c>
      <c r="J26" s="12"/>
      <c r="K26" s="3">
        <f t="shared" si="3"/>
        <v>1127</v>
      </c>
      <c r="L26" s="20" t="str">
        <f t="shared" si="4"/>
        <v/>
      </c>
      <c r="M26" s="6" t="str">
        <f t="shared" si="5"/>
        <v/>
      </c>
      <c r="N26" s="3" t="str">
        <f t="shared" si="6"/>
        <v/>
      </c>
      <c r="O26" s="20" t="str">
        <f t="shared" si="7"/>
        <v/>
      </c>
      <c r="P26" s="6" t="str">
        <f t="shared" si="8"/>
        <v/>
      </c>
      <c r="Q26" s="3" t="str">
        <f t="shared" si="9"/>
        <v/>
      </c>
      <c r="R26" s="20" t="str">
        <f t="shared" si="10"/>
        <v/>
      </c>
      <c r="S26" s="6" t="str">
        <f t="shared" si="11"/>
        <v/>
      </c>
      <c r="T26" s="3" t="str">
        <f t="shared" si="12"/>
        <v/>
      </c>
      <c r="U26" s="20" t="str">
        <f t="shared" si="34"/>
        <v/>
      </c>
      <c r="V26" s="6" t="str">
        <f t="shared" si="13"/>
        <v/>
      </c>
      <c r="W26" s="3" t="str">
        <f t="shared" si="14"/>
        <v/>
      </c>
      <c r="X26" s="20" t="str">
        <f t="shared" si="15"/>
        <v/>
      </c>
      <c r="Y26" s="6" t="str">
        <f t="shared" si="16"/>
        <v/>
      </c>
      <c r="Z26" s="3" t="str">
        <f t="shared" si="35"/>
        <v/>
      </c>
      <c r="AA26" s="20" t="str">
        <f t="shared" si="36"/>
        <v/>
      </c>
      <c r="AB26" s="6" t="str">
        <f t="shared" si="37"/>
        <v/>
      </c>
      <c r="AC26" s="3" t="str">
        <f t="shared" si="38"/>
        <v/>
      </c>
      <c r="AD26" s="20" t="str">
        <f t="shared" si="39"/>
        <v/>
      </c>
      <c r="AE26" s="6" t="str">
        <f t="shared" si="40"/>
        <v/>
      </c>
      <c r="AG26" s="3">
        <f t="shared" si="17"/>
        <v>12.18</v>
      </c>
      <c r="AH26" s="20" t="str">
        <f t="shared" si="18"/>
        <v/>
      </c>
      <c r="AI26" s="6" t="str">
        <f t="shared" si="19"/>
        <v/>
      </c>
      <c r="AJ26" s="3" t="str">
        <f t="shared" si="20"/>
        <v/>
      </c>
      <c r="AK26" s="20" t="str">
        <f t="shared" si="21"/>
        <v/>
      </c>
      <c r="AL26" s="6" t="str">
        <f t="shared" si="22"/>
        <v/>
      </c>
      <c r="AM26" s="3" t="str">
        <f t="shared" si="23"/>
        <v/>
      </c>
      <c r="AN26" s="20" t="str">
        <f t="shared" si="24"/>
        <v/>
      </c>
      <c r="AO26" s="6" t="str">
        <f t="shared" si="25"/>
        <v/>
      </c>
      <c r="AP26" s="3" t="str">
        <f t="shared" si="26"/>
        <v/>
      </c>
      <c r="AQ26" s="20" t="str">
        <f t="shared" si="27"/>
        <v/>
      </c>
      <c r="AR26" s="6" t="str">
        <f t="shared" si="28"/>
        <v/>
      </c>
      <c r="AS26" s="3" t="str">
        <f t="shared" si="29"/>
        <v/>
      </c>
      <c r="AT26" s="20" t="str">
        <f t="shared" si="30"/>
        <v/>
      </c>
      <c r="AU26" s="6" t="str">
        <f t="shared" si="31"/>
        <v/>
      </c>
      <c r="AV26" s="3" t="str">
        <f t="shared" si="41"/>
        <v/>
      </c>
      <c r="AW26" s="20" t="str">
        <f t="shared" si="42"/>
        <v/>
      </c>
      <c r="AX26" s="6" t="str">
        <f t="shared" si="43"/>
        <v/>
      </c>
      <c r="AY26" s="3" t="str">
        <f t="shared" si="44"/>
        <v/>
      </c>
      <c r="AZ26" s="20" t="str">
        <f t="shared" si="45"/>
        <v/>
      </c>
      <c r="BA26" s="6" t="str">
        <f t="shared" si="46"/>
        <v/>
      </c>
    </row>
    <row r="27" spans="1:106" ht="12.75" thickBot="1" x14ac:dyDescent="0.25">
      <c r="A27" s="82">
        <v>40083</v>
      </c>
      <c r="B27" s="81" t="s">
        <v>7</v>
      </c>
      <c r="C27" s="81" t="s">
        <v>8</v>
      </c>
      <c r="D27" s="81">
        <v>872</v>
      </c>
      <c r="E27" s="81">
        <v>6.46</v>
      </c>
      <c r="F27" s="85">
        <f t="shared" si="32"/>
        <v>1</v>
      </c>
      <c r="G27" s="90">
        <f t="shared" si="33"/>
        <v>9</v>
      </c>
      <c r="H27" s="90">
        <f t="shared" si="1"/>
        <v>2009</v>
      </c>
      <c r="I27" s="2" t="str">
        <f t="shared" si="2"/>
        <v>Fall</v>
      </c>
      <c r="J27" s="12"/>
      <c r="K27" s="3" t="str">
        <f t="shared" si="3"/>
        <v/>
      </c>
      <c r="L27" s="20" t="str">
        <f t="shared" si="4"/>
        <v/>
      </c>
      <c r="M27" s="6">
        <f t="shared" si="5"/>
        <v>872</v>
      </c>
      <c r="N27" s="3" t="str">
        <f t="shared" si="6"/>
        <v/>
      </c>
      <c r="O27" s="20" t="str">
        <f t="shared" si="7"/>
        <v/>
      </c>
      <c r="P27" s="6" t="str">
        <f t="shared" si="8"/>
        <v/>
      </c>
      <c r="Q27" s="3" t="str">
        <f t="shared" si="9"/>
        <v/>
      </c>
      <c r="R27" s="20" t="str">
        <f t="shared" si="10"/>
        <v/>
      </c>
      <c r="S27" s="6" t="str">
        <f t="shared" si="11"/>
        <v/>
      </c>
      <c r="T27" s="3" t="str">
        <f t="shared" si="12"/>
        <v/>
      </c>
      <c r="U27" s="20" t="str">
        <f t="shared" si="34"/>
        <v/>
      </c>
      <c r="V27" s="6" t="str">
        <f t="shared" si="13"/>
        <v/>
      </c>
      <c r="W27" s="3" t="str">
        <f t="shared" si="14"/>
        <v/>
      </c>
      <c r="X27" s="20" t="str">
        <f t="shared" si="15"/>
        <v/>
      </c>
      <c r="Y27" s="6" t="str">
        <f t="shared" si="16"/>
        <v/>
      </c>
      <c r="Z27" s="3" t="str">
        <f t="shared" si="35"/>
        <v/>
      </c>
      <c r="AA27" s="20" t="str">
        <f t="shared" si="36"/>
        <v/>
      </c>
      <c r="AB27" s="6" t="str">
        <f t="shared" si="37"/>
        <v/>
      </c>
      <c r="AC27" s="3" t="str">
        <f t="shared" si="38"/>
        <v/>
      </c>
      <c r="AD27" s="20" t="str">
        <f t="shared" si="39"/>
        <v/>
      </c>
      <c r="AE27" s="6" t="str">
        <f t="shared" si="40"/>
        <v/>
      </c>
      <c r="AG27" s="3" t="str">
        <f t="shared" si="17"/>
        <v/>
      </c>
      <c r="AH27" s="20" t="str">
        <f t="shared" si="18"/>
        <v/>
      </c>
      <c r="AI27" s="6">
        <f t="shared" si="19"/>
        <v>6.46</v>
      </c>
      <c r="AJ27" s="3" t="str">
        <f t="shared" si="20"/>
        <v/>
      </c>
      <c r="AK27" s="20" t="str">
        <f t="shared" si="21"/>
        <v/>
      </c>
      <c r="AL27" s="6" t="str">
        <f t="shared" si="22"/>
        <v/>
      </c>
      <c r="AM27" s="3" t="str">
        <f t="shared" si="23"/>
        <v/>
      </c>
      <c r="AN27" s="20" t="str">
        <f t="shared" si="24"/>
        <v/>
      </c>
      <c r="AO27" s="6" t="str">
        <f t="shared" si="25"/>
        <v/>
      </c>
      <c r="AP27" s="3" t="str">
        <f t="shared" si="26"/>
        <v/>
      </c>
      <c r="AQ27" s="20" t="str">
        <f t="shared" si="27"/>
        <v/>
      </c>
      <c r="AR27" s="6" t="str">
        <f t="shared" si="28"/>
        <v/>
      </c>
      <c r="AS27" s="3" t="str">
        <f t="shared" si="29"/>
        <v/>
      </c>
      <c r="AT27" s="20" t="str">
        <f t="shared" si="30"/>
        <v/>
      </c>
      <c r="AU27" s="6" t="str">
        <f t="shared" si="31"/>
        <v/>
      </c>
      <c r="AV27" s="3" t="str">
        <f t="shared" si="41"/>
        <v/>
      </c>
      <c r="AW27" s="20" t="str">
        <f t="shared" si="42"/>
        <v/>
      </c>
      <c r="AX27" s="6" t="str">
        <f t="shared" si="43"/>
        <v/>
      </c>
      <c r="AY27" s="3" t="str">
        <f t="shared" si="44"/>
        <v/>
      </c>
      <c r="AZ27" s="20" t="str">
        <f t="shared" si="45"/>
        <v/>
      </c>
      <c r="BA27" s="6" t="str">
        <f t="shared" si="46"/>
        <v/>
      </c>
    </row>
    <row r="28" spans="1:106" ht="12.75" thickBot="1" x14ac:dyDescent="0.25">
      <c r="A28" s="82">
        <v>40018</v>
      </c>
      <c r="B28" s="81" t="s">
        <v>7</v>
      </c>
      <c r="C28" s="81" t="s">
        <v>8</v>
      </c>
      <c r="D28" s="81">
        <v>1316</v>
      </c>
      <c r="E28" s="81">
        <v>7.73</v>
      </c>
      <c r="F28" s="85">
        <f t="shared" si="32"/>
        <v>1</v>
      </c>
      <c r="G28" s="90">
        <f t="shared" si="33"/>
        <v>7</v>
      </c>
      <c r="H28" s="90">
        <f t="shared" si="1"/>
        <v>2009</v>
      </c>
      <c r="I28" s="2" t="str">
        <f t="shared" si="2"/>
        <v>Summer</v>
      </c>
      <c r="J28" s="12"/>
      <c r="K28" s="3" t="str">
        <f t="shared" si="3"/>
        <v/>
      </c>
      <c r="L28" s="20">
        <f t="shared" si="4"/>
        <v>1316</v>
      </c>
      <c r="M28" s="6" t="str">
        <f t="shared" si="5"/>
        <v/>
      </c>
      <c r="N28" s="3" t="str">
        <f t="shared" si="6"/>
        <v/>
      </c>
      <c r="O28" s="20" t="str">
        <f t="shared" si="7"/>
        <v/>
      </c>
      <c r="P28" s="6" t="str">
        <f t="shared" si="8"/>
        <v/>
      </c>
      <c r="Q28" s="3" t="str">
        <f t="shared" si="9"/>
        <v/>
      </c>
      <c r="R28" s="20" t="str">
        <f t="shared" si="10"/>
        <v/>
      </c>
      <c r="S28" s="6" t="str">
        <f t="shared" si="11"/>
        <v/>
      </c>
      <c r="T28" s="3" t="str">
        <f t="shared" si="12"/>
        <v/>
      </c>
      <c r="U28" s="20" t="str">
        <f t="shared" si="34"/>
        <v/>
      </c>
      <c r="V28" s="6" t="str">
        <f t="shared" si="13"/>
        <v/>
      </c>
      <c r="W28" s="3" t="str">
        <f t="shared" si="14"/>
        <v/>
      </c>
      <c r="X28" s="20" t="str">
        <f t="shared" si="15"/>
        <v/>
      </c>
      <c r="Y28" s="6" t="str">
        <f t="shared" si="16"/>
        <v/>
      </c>
      <c r="Z28" s="3" t="str">
        <f t="shared" si="35"/>
        <v/>
      </c>
      <c r="AA28" s="20" t="str">
        <f t="shared" si="36"/>
        <v/>
      </c>
      <c r="AB28" s="6" t="str">
        <f t="shared" si="37"/>
        <v/>
      </c>
      <c r="AC28" s="3" t="str">
        <f t="shared" si="38"/>
        <v/>
      </c>
      <c r="AD28" s="20" t="str">
        <f t="shared" si="39"/>
        <v/>
      </c>
      <c r="AE28" s="6" t="str">
        <f t="shared" si="40"/>
        <v/>
      </c>
      <c r="AG28" s="3" t="str">
        <f t="shared" si="17"/>
        <v/>
      </c>
      <c r="AH28" s="20">
        <f t="shared" si="18"/>
        <v>7.73</v>
      </c>
      <c r="AI28" s="6" t="str">
        <f t="shared" si="19"/>
        <v/>
      </c>
      <c r="AJ28" s="3" t="str">
        <f t="shared" si="20"/>
        <v/>
      </c>
      <c r="AK28" s="20" t="str">
        <f t="shared" si="21"/>
        <v/>
      </c>
      <c r="AL28" s="6" t="str">
        <f t="shared" si="22"/>
        <v/>
      </c>
      <c r="AM28" s="3" t="str">
        <f t="shared" si="23"/>
        <v/>
      </c>
      <c r="AN28" s="20" t="str">
        <f t="shared" si="24"/>
        <v/>
      </c>
      <c r="AO28" s="6" t="str">
        <f t="shared" si="25"/>
        <v/>
      </c>
      <c r="AP28" s="3" t="str">
        <f t="shared" si="26"/>
        <v/>
      </c>
      <c r="AQ28" s="20" t="str">
        <f t="shared" si="27"/>
        <v/>
      </c>
      <c r="AR28" s="6" t="str">
        <f t="shared" si="28"/>
        <v/>
      </c>
      <c r="AS28" s="3" t="str">
        <f t="shared" si="29"/>
        <v/>
      </c>
      <c r="AT28" s="20" t="str">
        <f t="shared" si="30"/>
        <v/>
      </c>
      <c r="AU28" s="6" t="str">
        <f t="shared" si="31"/>
        <v/>
      </c>
      <c r="AV28" s="3" t="str">
        <f t="shared" si="41"/>
        <v/>
      </c>
      <c r="AW28" s="20" t="str">
        <f t="shared" si="42"/>
        <v/>
      </c>
      <c r="AX28" s="6" t="str">
        <f t="shared" si="43"/>
        <v/>
      </c>
      <c r="AY28" s="3" t="str">
        <f t="shared" si="44"/>
        <v/>
      </c>
      <c r="AZ28" s="20" t="str">
        <f t="shared" si="45"/>
        <v/>
      </c>
      <c r="BA28" s="6" t="str">
        <f t="shared" si="46"/>
        <v/>
      </c>
    </row>
    <row r="29" spans="1:106" ht="12.75" thickBot="1" x14ac:dyDescent="0.25">
      <c r="A29" s="82">
        <v>39935</v>
      </c>
      <c r="B29" s="81" t="s">
        <v>7</v>
      </c>
      <c r="C29" s="81" t="s">
        <v>8</v>
      </c>
      <c r="D29" s="81">
        <v>1067</v>
      </c>
      <c r="E29" s="81">
        <v>10.48</v>
      </c>
      <c r="F29" s="85">
        <f t="shared" si="32"/>
        <v>1</v>
      </c>
      <c r="G29" s="90">
        <f t="shared" si="33"/>
        <v>5</v>
      </c>
      <c r="H29" s="90">
        <f t="shared" si="1"/>
        <v>2009</v>
      </c>
      <c r="I29" s="2" t="str">
        <f t="shared" si="2"/>
        <v>Spring</v>
      </c>
      <c r="J29" s="12"/>
      <c r="K29" s="3">
        <f t="shared" si="3"/>
        <v>1067</v>
      </c>
      <c r="L29" s="20" t="str">
        <f t="shared" si="4"/>
        <v/>
      </c>
      <c r="M29" s="6" t="str">
        <f t="shared" si="5"/>
        <v/>
      </c>
      <c r="N29" s="3" t="str">
        <f t="shared" si="6"/>
        <v/>
      </c>
      <c r="O29" s="20" t="str">
        <f t="shared" si="7"/>
        <v/>
      </c>
      <c r="P29" s="6" t="str">
        <f t="shared" si="8"/>
        <v/>
      </c>
      <c r="Q29" s="3" t="str">
        <f t="shared" si="9"/>
        <v/>
      </c>
      <c r="R29" s="20" t="str">
        <f t="shared" si="10"/>
        <v/>
      </c>
      <c r="S29" s="6" t="str">
        <f t="shared" si="11"/>
        <v/>
      </c>
      <c r="T29" s="3" t="str">
        <f t="shared" si="12"/>
        <v/>
      </c>
      <c r="U29" s="20" t="str">
        <f t="shared" si="34"/>
        <v/>
      </c>
      <c r="V29" s="6" t="str">
        <f t="shared" si="13"/>
        <v/>
      </c>
      <c r="W29" s="3" t="str">
        <f t="shared" si="14"/>
        <v/>
      </c>
      <c r="X29" s="20" t="str">
        <f t="shared" si="15"/>
        <v/>
      </c>
      <c r="Y29" s="6" t="str">
        <f t="shared" si="16"/>
        <v/>
      </c>
      <c r="Z29" s="3" t="str">
        <f t="shared" si="35"/>
        <v/>
      </c>
      <c r="AA29" s="20" t="str">
        <f t="shared" si="36"/>
        <v/>
      </c>
      <c r="AB29" s="6" t="str">
        <f t="shared" si="37"/>
        <v/>
      </c>
      <c r="AC29" s="3" t="str">
        <f t="shared" si="38"/>
        <v/>
      </c>
      <c r="AD29" s="20" t="str">
        <f t="shared" si="39"/>
        <v/>
      </c>
      <c r="AE29" s="6" t="str">
        <f t="shared" si="40"/>
        <v/>
      </c>
      <c r="AG29" s="3">
        <f t="shared" si="17"/>
        <v>10.48</v>
      </c>
      <c r="AH29" s="20" t="str">
        <f t="shared" si="18"/>
        <v/>
      </c>
      <c r="AI29" s="6" t="str">
        <f t="shared" si="19"/>
        <v/>
      </c>
      <c r="AJ29" s="3" t="str">
        <f t="shared" si="20"/>
        <v/>
      </c>
      <c r="AK29" s="20" t="str">
        <f t="shared" si="21"/>
        <v/>
      </c>
      <c r="AL29" s="6" t="str">
        <f t="shared" si="22"/>
        <v/>
      </c>
      <c r="AM29" s="3" t="str">
        <f t="shared" si="23"/>
        <v/>
      </c>
      <c r="AN29" s="20" t="str">
        <f t="shared" si="24"/>
        <v/>
      </c>
      <c r="AO29" s="6" t="str">
        <f t="shared" si="25"/>
        <v/>
      </c>
      <c r="AP29" s="3" t="str">
        <f t="shared" si="26"/>
        <v/>
      </c>
      <c r="AQ29" s="20" t="str">
        <f t="shared" si="27"/>
        <v/>
      </c>
      <c r="AR29" s="6" t="str">
        <f t="shared" si="28"/>
        <v/>
      </c>
      <c r="AS29" s="3" t="str">
        <f t="shared" si="29"/>
        <v/>
      </c>
      <c r="AT29" s="20" t="str">
        <f t="shared" si="30"/>
        <v/>
      </c>
      <c r="AU29" s="6" t="str">
        <f t="shared" si="31"/>
        <v/>
      </c>
      <c r="AV29" s="3" t="str">
        <f t="shared" si="41"/>
        <v/>
      </c>
      <c r="AW29" s="20" t="str">
        <f t="shared" si="42"/>
        <v/>
      </c>
      <c r="AX29" s="6" t="str">
        <f t="shared" si="43"/>
        <v/>
      </c>
      <c r="AY29" s="3" t="str">
        <f t="shared" si="44"/>
        <v/>
      </c>
      <c r="AZ29" s="20" t="str">
        <f t="shared" si="45"/>
        <v/>
      </c>
      <c r="BA29" s="6" t="str">
        <f t="shared" si="46"/>
        <v/>
      </c>
    </row>
    <row r="30" spans="1:106" ht="12.75" thickBot="1" x14ac:dyDescent="0.25">
      <c r="A30" s="82">
        <v>39725</v>
      </c>
      <c r="B30" s="81" t="s">
        <v>7</v>
      </c>
      <c r="C30" s="81" t="s">
        <v>8</v>
      </c>
      <c r="D30" s="81" t="s">
        <v>24</v>
      </c>
      <c r="E30" s="81">
        <v>10.51</v>
      </c>
      <c r="F30" s="85">
        <f t="shared" si="32"/>
        <v>1</v>
      </c>
      <c r="G30" s="90">
        <f t="shared" si="33"/>
        <v>10</v>
      </c>
      <c r="H30" s="90">
        <f t="shared" si="1"/>
        <v>2008</v>
      </c>
      <c r="I30" s="2" t="str">
        <f t="shared" si="2"/>
        <v>Fall</v>
      </c>
      <c r="J30" s="12"/>
      <c r="K30" s="3" t="str">
        <f t="shared" si="3"/>
        <v/>
      </c>
      <c r="L30" s="20" t="str">
        <f t="shared" si="4"/>
        <v/>
      </c>
      <c r="M30" s="6" t="str">
        <f t="shared" si="5"/>
        <v>NS</v>
      </c>
      <c r="N30" s="3" t="str">
        <f t="shared" si="6"/>
        <v/>
      </c>
      <c r="O30" s="20" t="str">
        <f t="shared" si="7"/>
        <v/>
      </c>
      <c r="P30" s="6" t="str">
        <f t="shared" si="8"/>
        <v/>
      </c>
      <c r="Q30" s="3" t="str">
        <f t="shared" si="9"/>
        <v/>
      </c>
      <c r="R30" s="20" t="str">
        <f t="shared" si="10"/>
        <v/>
      </c>
      <c r="S30" s="6" t="str">
        <f t="shared" si="11"/>
        <v/>
      </c>
      <c r="T30" s="3" t="str">
        <f t="shared" si="12"/>
        <v/>
      </c>
      <c r="U30" s="20" t="str">
        <f t="shared" si="34"/>
        <v/>
      </c>
      <c r="V30" s="6" t="str">
        <f t="shared" si="13"/>
        <v/>
      </c>
      <c r="W30" s="3" t="str">
        <f t="shared" si="14"/>
        <v/>
      </c>
      <c r="X30" s="20" t="str">
        <f t="shared" si="15"/>
        <v/>
      </c>
      <c r="Y30" s="6" t="str">
        <f t="shared" si="16"/>
        <v/>
      </c>
      <c r="Z30" s="3" t="str">
        <f t="shared" si="35"/>
        <v/>
      </c>
      <c r="AA30" s="20" t="str">
        <f t="shared" si="36"/>
        <v/>
      </c>
      <c r="AB30" s="6" t="str">
        <f t="shared" si="37"/>
        <v/>
      </c>
      <c r="AC30" s="3" t="str">
        <f t="shared" si="38"/>
        <v/>
      </c>
      <c r="AD30" s="20" t="str">
        <f t="shared" si="39"/>
        <v/>
      </c>
      <c r="AE30" s="6" t="str">
        <f t="shared" si="40"/>
        <v/>
      </c>
      <c r="AG30" s="3" t="str">
        <f t="shared" si="17"/>
        <v/>
      </c>
      <c r="AH30" s="20" t="str">
        <f t="shared" si="18"/>
        <v/>
      </c>
      <c r="AI30" s="6">
        <f t="shared" si="19"/>
        <v>10.51</v>
      </c>
      <c r="AJ30" s="3" t="str">
        <f t="shared" si="20"/>
        <v/>
      </c>
      <c r="AK30" s="20" t="str">
        <f t="shared" si="21"/>
        <v/>
      </c>
      <c r="AL30" s="6" t="str">
        <f t="shared" si="22"/>
        <v/>
      </c>
      <c r="AM30" s="3" t="str">
        <f t="shared" si="23"/>
        <v/>
      </c>
      <c r="AN30" s="20" t="str">
        <f t="shared" si="24"/>
        <v/>
      </c>
      <c r="AO30" s="6" t="str">
        <f t="shared" si="25"/>
        <v/>
      </c>
      <c r="AP30" s="3" t="str">
        <f t="shared" si="26"/>
        <v/>
      </c>
      <c r="AQ30" s="20" t="str">
        <f t="shared" si="27"/>
        <v/>
      </c>
      <c r="AR30" s="6" t="str">
        <f t="shared" si="28"/>
        <v/>
      </c>
      <c r="AS30" s="3" t="str">
        <f t="shared" si="29"/>
        <v/>
      </c>
      <c r="AT30" s="20" t="str">
        <f t="shared" si="30"/>
        <v/>
      </c>
      <c r="AU30" s="6" t="str">
        <f t="shared" si="31"/>
        <v/>
      </c>
      <c r="AV30" s="3" t="str">
        <f t="shared" si="41"/>
        <v/>
      </c>
      <c r="AW30" s="20" t="str">
        <f t="shared" si="42"/>
        <v/>
      </c>
      <c r="AX30" s="6" t="str">
        <f t="shared" si="43"/>
        <v/>
      </c>
      <c r="AY30" s="3" t="str">
        <f t="shared" si="44"/>
        <v/>
      </c>
      <c r="AZ30" s="20" t="str">
        <f t="shared" si="45"/>
        <v/>
      </c>
      <c r="BA30" s="6" t="str">
        <f t="shared" si="46"/>
        <v/>
      </c>
    </row>
    <row r="31" spans="1:106" ht="12.75" thickBot="1" x14ac:dyDescent="0.25">
      <c r="A31" s="82">
        <v>39636</v>
      </c>
      <c r="B31" s="81" t="s">
        <v>7</v>
      </c>
      <c r="C31" s="81" t="s">
        <v>8</v>
      </c>
      <c r="D31" s="81">
        <v>913</v>
      </c>
      <c r="E31" s="81">
        <v>6.74</v>
      </c>
      <c r="F31" s="85">
        <f t="shared" si="32"/>
        <v>1</v>
      </c>
      <c r="G31" s="90">
        <f t="shared" si="33"/>
        <v>7</v>
      </c>
      <c r="H31" s="90">
        <f t="shared" si="1"/>
        <v>2008</v>
      </c>
      <c r="I31" s="2" t="str">
        <f t="shared" si="2"/>
        <v>Summer</v>
      </c>
      <c r="J31" s="12"/>
      <c r="K31" s="3" t="str">
        <f t="shared" si="3"/>
        <v/>
      </c>
      <c r="L31" s="20">
        <f t="shared" si="4"/>
        <v>913</v>
      </c>
      <c r="M31" s="6" t="str">
        <f t="shared" si="5"/>
        <v/>
      </c>
      <c r="N31" s="3" t="str">
        <f t="shared" si="6"/>
        <v/>
      </c>
      <c r="O31" s="20" t="str">
        <f t="shared" si="7"/>
        <v/>
      </c>
      <c r="P31" s="6" t="str">
        <f t="shared" si="8"/>
        <v/>
      </c>
      <c r="Q31" s="3" t="str">
        <f t="shared" si="9"/>
        <v/>
      </c>
      <c r="R31" s="20" t="str">
        <f t="shared" si="10"/>
        <v/>
      </c>
      <c r="S31" s="6" t="str">
        <f t="shared" si="11"/>
        <v/>
      </c>
      <c r="T31" s="3" t="str">
        <f t="shared" si="12"/>
        <v/>
      </c>
      <c r="U31" s="20" t="str">
        <f t="shared" si="34"/>
        <v/>
      </c>
      <c r="V31" s="6" t="str">
        <f t="shared" si="13"/>
        <v/>
      </c>
      <c r="W31" s="3" t="str">
        <f t="shared" si="14"/>
        <v/>
      </c>
      <c r="X31" s="20" t="str">
        <f t="shared" si="15"/>
        <v/>
      </c>
      <c r="Y31" s="6" t="str">
        <f t="shared" si="16"/>
        <v/>
      </c>
      <c r="Z31" s="3" t="str">
        <f t="shared" si="35"/>
        <v/>
      </c>
      <c r="AA31" s="20" t="str">
        <f t="shared" si="36"/>
        <v/>
      </c>
      <c r="AB31" s="6" t="str">
        <f t="shared" si="37"/>
        <v/>
      </c>
      <c r="AC31" s="3" t="str">
        <f t="shared" si="38"/>
        <v/>
      </c>
      <c r="AD31" s="20" t="str">
        <f t="shared" si="39"/>
        <v/>
      </c>
      <c r="AE31" s="6" t="str">
        <f t="shared" si="40"/>
        <v/>
      </c>
      <c r="AG31" s="3" t="str">
        <f t="shared" si="17"/>
        <v/>
      </c>
      <c r="AH31" s="20">
        <f t="shared" si="18"/>
        <v>6.74</v>
      </c>
      <c r="AI31" s="6" t="str">
        <f t="shared" si="19"/>
        <v/>
      </c>
      <c r="AJ31" s="3" t="str">
        <f t="shared" si="20"/>
        <v/>
      </c>
      <c r="AK31" s="20" t="str">
        <f t="shared" si="21"/>
        <v/>
      </c>
      <c r="AL31" s="6" t="str">
        <f t="shared" si="22"/>
        <v/>
      </c>
      <c r="AM31" s="3" t="str">
        <f t="shared" si="23"/>
        <v/>
      </c>
      <c r="AN31" s="20" t="str">
        <f t="shared" si="24"/>
        <v/>
      </c>
      <c r="AO31" s="6" t="str">
        <f t="shared" si="25"/>
        <v/>
      </c>
      <c r="AP31" s="3" t="str">
        <f t="shared" si="26"/>
        <v/>
      </c>
      <c r="AQ31" s="20" t="str">
        <f t="shared" si="27"/>
        <v/>
      </c>
      <c r="AR31" s="6" t="str">
        <f t="shared" si="28"/>
        <v/>
      </c>
      <c r="AS31" s="3" t="str">
        <f t="shared" si="29"/>
        <v/>
      </c>
      <c r="AT31" s="20" t="str">
        <f t="shared" si="30"/>
        <v/>
      </c>
      <c r="AU31" s="6" t="str">
        <f t="shared" si="31"/>
        <v/>
      </c>
      <c r="AV31" s="3" t="str">
        <f t="shared" si="41"/>
        <v/>
      </c>
      <c r="AW31" s="20" t="str">
        <f t="shared" si="42"/>
        <v/>
      </c>
      <c r="AX31" s="6" t="str">
        <f t="shared" si="43"/>
        <v/>
      </c>
      <c r="AY31" s="3" t="str">
        <f t="shared" si="44"/>
        <v/>
      </c>
      <c r="AZ31" s="20" t="str">
        <f t="shared" si="45"/>
        <v/>
      </c>
      <c r="BA31" s="6" t="str">
        <f t="shared" si="46"/>
        <v/>
      </c>
    </row>
    <row r="32" spans="1:106" ht="12.75" thickBot="1" x14ac:dyDescent="0.25">
      <c r="A32" s="82">
        <v>39563</v>
      </c>
      <c r="B32" s="81" t="s">
        <v>7</v>
      </c>
      <c r="C32" s="81" t="s">
        <v>8</v>
      </c>
      <c r="D32" s="81">
        <v>1037</v>
      </c>
      <c r="E32" s="81">
        <v>12.19</v>
      </c>
      <c r="F32" s="85">
        <f t="shared" si="32"/>
        <v>1</v>
      </c>
      <c r="G32" s="90">
        <f t="shared" si="33"/>
        <v>4</v>
      </c>
      <c r="H32" s="90">
        <f t="shared" si="1"/>
        <v>2008</v>
      </c>
      <c r="I32" s="2" t="str">
        <f t="shared" si="2"/>
        <v>Spring</v>
      </c>
      <c r="K32" s="3">
        <f t="shared" si="3"/>
        <v>1037</v>
      </c>
      <c r="L32" s="20" t="str">
        <f t="shared" si="4"/>
        <v/>
      </c>
      <c r="M32" s="6" t="str">
        <f t="shared" si="5"/>
        <v/>
      </c>
      <c r="N32" s="3" t="str">
        <f t="shared" si="6"/>
        <v/>
      </c>
      <c r="O32" s="20" t="str">
        <f t="shared" si="7"/>
        <v/>
      </c>
      <c r="P32" s="6" t="str">
        <f t="shared" si="8"/>
        <v/>
      </c>
      <c r="Q32" s="3" t="str">
        <f t="shared" si="9"/>
        <v/>
      </c>
      <c r="R32" s="20" t="str">
        <f t="shared" si="10"/>
        <v/>
      </c>
      <c r="S32" s="6" t="str">
        <f t="shared" si="11"/>
        <v/>
      </c>
      <c r="T32" s="3" t="str">
        <f t="shared" si="12"/>
        <v/>
      </c>
      <c r="U32" s="20" t="str">
        <f t="shared" si="34"/>
        <v/>
      </c>
      <c r="V32" s="6" t="str">
        <f t="shared" si="13"/>
        <v/>
      </c>
      <c r="W32" s="3" t="str">
        <f t="shared" si="14"/>
        <v/>
      </c>
      <c r="X32" s="20" t="str">
        <f t="shared" si="15"/>
        <v/>
      </c>
      <c r="Y32" s="6" t="str">
        <f t="shared" si="16"/>
        <v/>
      </c>
      <c r="Z32" s="3" t="str">
        <f t="shared" si="35"/>
        <v/>
      </c>
      <c r="AA32" s="20" t="str">
        <f t="shared" si="36"/>
        <v/>
      </c>
      <c r="AB32" s="6" t="str">
        <f t="shared" si="37"/>
        <v/>
      </c>
      <c r="AC32" s="3" t="str">
        <f t="shared" si="38"/>
        <v/>
      </c>
      <c r="AD32" s="20" t="str">
        <f t="shared" si="39"/>
        <v/>
      </c>
      <c r="AE32" s="6" t="str">
        <f t="shared" si="40"/>
        <v/>
      </c>
      <c r="AG32" s="3">
        <f t="shared" si="17"/>
        <v>12.19</v>
      </c>
      <c r="AH32" s="20" t="str">
        <f t="shared" si="18"/>
        <v/>
      </c>
      <c r="AI32" s="6" t="str">
        <f t="shared" si="19"/>
        <v/>
      </c>
      <c r="AJ32" s="3" t="str">
        <f t="shared" si="20"/>
        <v/>
      </c>
      <c r="AK32" s="20" t="str">
        <f t="shared" si="21"/>
        <v/>
      </c>
      <c r="AL32" s="6" t="str">
        <f t="shared" si="22"/>
        <v/>
      </c>
      <c r="AM32" s="3" t="str">
        <f t="shared" si="23"/>
        <v/>
      </c>
      <c r="AN32" s="20" t="str">
        <f t="shared" si="24"/>
        <v/>
      </c>
      <c r="AO32" s="6" t="str">
        <f t="shared" si="25"/>
        <v/>
      </c>
      <c r="AP32" s="3" t="str">
        <f t="shared" si="26"/>
        <v/>
      </c>
      <c r="AQ32" s="20" t="str">
        <f t="shared" si="27"/>
        <v/>
      </c>
      <c r="AR32" s="6" t="str">
        <f t="shared" si="28"/>
        <v/>
      </c>
      <c r="AS32" s="3" t="str">
        <f t="shared" si="29"/>
        <v/>
      </c>
      <c r="AT32" s="20" t="str">
        <f t="shared" si="30"/>
        <v/>
      </c>
      <c r="AU32" s="6" t="str">
        <f t="shared" si="31"/>
        <v/>
      </c>
      <c r="AV32" s="3" t="str">
        <f t="shared" si="41"/>
        <v/>
      </c>
      <c r="AW32" s="20" t="str">
        <f t="shared" si="42"/>
        <v/>
      </c>
      <c r="AX32" s="6" t="str">
        <f t="shared" si="43"/>
        <v/>
      </c>
      <c r="AY32" s="3" t="str">
        <f t="shared" si="44"/>
        <v/>
      </c>
      <c r="AZ32" s="20" t="str">
        <f t="shared" si="45"/>
        <v/>
      </c>
      <c r="BA32" s="6" t="str">
        <f t="shared" si="46"/>
        <v/>
      </c>
    </row>
    <row r="33" spans="1:53" ht="12.75" thickBot="1" x14ac:dyDescent="0.25">
      <c r="A33" s="82">
        <v>39361</v>
      </c>
      <c r="B33" s="81" t="s">
        <v>7</v>
      </c>
      <c r="C33" s="81" t="s">
        <v>8</v>
      </c>
      <c r="D33" s="81">
        <v>808</v>
      </c>
      <c r="E33" s="81">
        <v>6.12</v>
      </c>
      <c r="F33" s="85">
        <f t="shared" si="32"/>
        <v>1</v>
      </c>
      <c r="G33" s="90">
        <f t="shared" si="33"/>
        <v>10</v>
      </c>
      <c r="H33" s="90">
        <f t="shared" si="1"/>
        <v>2007</v>
      </c>
      <c r="I33" s="2" t="str">
        <f t="shared" si="2"/>
        <v>Fall</v>
      </c>
      <c r="K33" s="3" t="str">
        <f t="shared" si="3"/>
        <v/>
      </c>
      <c r="L33" s="20" t="str">
        <f t="shared" si="4"/>
        <v/>
      </c>
      <c r="M33" s="6">
        <f t="shared" si="5"/>
        <v>808</v>
      </c>
      <c r="N33" s="3" t="str">
        <f t="shared" si="6"/>
        <v/>
      </c>
      <c r="O33" s="20" t="str">
        <f t="shared" si="7"/>
        <v/>
      </c>
      <c r="P33" s="6" t="str">
        <f t="shared" si="8"/>
        <v/>
      </c>
      <c r="Q33" s="3" t="str">
        <f t="shared" si="9"/>
        <v/>
      </c>
      <c r="R33" s="20" t="str">
        <f t="shared" si="10"/>
        <v/>
      </c>
      <c r="S33" s="6" t="str">
        <f t="shared" si="11"/>
        <v/>
      </c>
      <c r="T33" s="3" t="str">
        <f t="shared" si="12"/>
        <v/>
      </c>
      <c r="U33" s="20" t="str">
        <f t="shared" si="34"/>
        <v/>
      </c>
      <c r="V33" s="6" t="str">
        <f t="shared" si="13"/>
        <v/>
      </c>
      <c r="W33" s="3" t="str">
        <f t="shared" si="14"/>
        <v/>
      </c>
      <c r="X33" s="20" t="str">
        <f t="shared" si="15"/>
        <v/>
      </c>
      <c r="Y33" s="6" t="str">
        <f t="shared" si="16"/>
        <v/>
      </c>
      <c r="Z33" s="3" t="str">
        <f t="shared" si="35"/>
        <v/>
      </c>
      <c r="AA33" s="20" t="str">
        <f t="shared" si="36"/>
        <v/>
      </c>
      <c r="AB33" s="6" t="str">
        <f t="shared" si="37"/>
        <v/>
      </c>
      <c r="AC33" s="3" t="str">
        <f t="shared" si="38"/>
        <v/>
      </c>
      <c r="AD33" s="20" t="str">
        <f t="shared" si="39"/>
        <v/>
      </c>
      <c r="AE33" s="6" t="str">
        <f t="shared" si="40"/>
        <v/>
      </c>
      <c r="AG33" s="3" t="str">
        <f t="shared" si="17"/>
        <v/>
      </c>
      <c r="AH33" s="20" t="str">
        <f t="shared" si="18"/>
        <v/>
      </c>
      <c r="AI33" s="6">
        <f t="shared" si="19"/>
        <v>6.12</v>
      </c>
      <c r="AJ33" s="3" t="str">
        <f t="shared" si="20"/>
        <v/>
      </c>
      <c r="AK33" s="20" t="str">
        <f t="shared" si="21"/>
        <v/>
      </c>
      <c r="AL33" s="6" t="str">
        <f t="shared" si="22"/>
        <v/>
      </c>
      <c r="AM33" s="3" t="str">
        <f t="shared" si="23"/>
        <v/>
      </c>
      <c r="AN33" s="20" t="str">
        <f t="shared" si="24"/>
        <v/>
      </c>
      <c r="AO33" s="6" t="str">
        <f t="shared" si="25"/>
        <v/>
      </c>
      <c r="AP33" s="3" t="str">
        <f t="shared" si="26"/>
        <v/>
      </c>
      <c r="AQ33" s="20" t="str">
        <f t="shared" si="27"/>
        <v/>
      </c>
      <c r="AR33" s="6" t="str">
        <f t="shared" si="28"/>
        <v/>
      </c>
      <c r="AS33" s="3" t="str">
        <f t="shared" si="29"/>
        <v/>
      </c>
      <c r="AT33" s="20" t="str">
        <f t="shared" si="30"/>
        <v/>
      </c>
      <c r="AU33" s="6" t="str">
        <f t="shared" si="31"/>
        <v/>
      </c>
      <c r="AV33" s="3" t="str">
        <f t="shared" si="41"/>
        <v/>
      </c>
      <c r="AW33" s="20" t="str">
        <f t="shared" si="42"/>
        <v/>
      </c>
      <c r="AX33" s="6" t="str">
        <f t="shared" si="43"/>
        <v/>
      </c>
      <c r="AY33" s="3" t="str">
        <f t="shared" si="44"/>
        <v/>
      </c>
      <c r="AZ33" s="20" t="str">
        <f t="shared" si="45"/>
        <v/>
      </c>
      <c r="BA33" s="6" t="str">
        <f t="shared" si="46"/>
        <v/>
      </c>
    </row>
    <row r="34" spans="1:53" ht="12.75" thickBot="1" x14ac:dyDescent="0.25">
      <c r="A34" s="82">
        <v>39273</v>
      </c>
      <c r="B34" s="81" t="s">
        <v>7</v>
      </c>
      <c r="C34" s="81" t="s">
        <v>8</v>
      </c>
      <c r="D34" s="81">
        <v>891</v>
      </c>
      <c r="E34" s="81">
        <v>6.13</v>
      </c>
      <c r="F34" s="85">
        <f t="shared" si="32"/>
        <v>1</v>
      </c>
      <c r="G34" s="90">
        <f t="shared" si="33"/>
        <v>7</v>
      </c>
      <c r="H34" s="90">
        <f t="shared" si="1"/>
        <v>2007</v>
      </c>
      <c r="I34" s="2" t="str">
        <f t="shared" si="2"/>
        <v>Summer</v>
      </c>
      <c r="K34" s="3" t="str">
        <f t="shared" si="3"/>
        <v/>
      </c>
      <c r="L34" s="20">
        <f t="shared" si="4"/>
        <v>891</v>
      </c>
      <c r="M34" s="6" t="str">
        <f t="shared" si="5"/>
        <v/>
      </c>
      <c r="N34" s="3" t="str">
        <f t="shared" si="6"/>
        <v/>
      </c>
      <c r="O34" s="20" t="str">
        <f t="shared" si="7"/>
        <v/>
      </c>
      <c r="P34" s="6" t="str">
        <f t="shared" si="8"/>
        <v/>
      </c>
      <c r="Q34" s="3" t="str">
        <f t="shared" si="9"/>
        <v/>
      </c>
      <c r="R34" s="20" t="str">
        <f t="shared" si="10"/>
        <v/>
      </c>
      <c r="S34" s="6" t="str">
        <f t="shared" si="11"/>
        <v/>
      </c>
      <c r="T34" s="3" t="str">
        <f t="shared" si="12"/>
        <v/>
      </c>
      <c r="U34" s="20" t="str">
        <f t="shared" si="34"/>
        <v/>
      </c>
      <c r="V34" s="6" t="str">
        <f t="shared" si="13"/>
        <v/>
      </c>
      <c r="W34" s="3" t="str">
        <f t="shared" si="14"/>
        <v/>
      </c>
      <c r="X34" s="20" t="str">
        <f t="shared" si="15"/>
        <v/>
      </c>
      <c r="Y34" s="6" t="str">
        <f t="shared" si="16"/>
        <v/>
      </c>
      <c r="Z34" s="3" t="str">
        <f t="shared" si="35"/>
        <v/>
      </c>
      <c r="AA34" s="20" t="str">
        <f t="shared" si="36"/>
        <v/>
      </c>
      <c r="AB34" s="6" t="str">
        <f t="shared" si="37"/>
        <v/>
      </c>
      <c r="AC34" s="3" t="str">
        <f t="shared" si="38"/>
        <v/>
      </c>
      <c r="AD34" s="20" t="str">
        <f t="shared" si="39"/>
        <v/>
      </c>
      <c r="AE34" s="6" t="str">
        <f t="shared" si="40"/>
        <v/>
      </c>
      <c r="AG34" s="3" t="str">
        <f t="shared" si="17"/>
        <v/>
      </c>
      <c r="AH34" s="20">
        <f t="shared" si="18"/>
        <v>6.13</v>
      </c>
      <c r="AI34" s="6" t="str">
        <f t="shared" si="19"/>
        <v/>
      </c>
      <c r="AJ34" s="3" t="str">
        <f t="shared" si="20"/>
        <v/>
      </c>
      <c r="AK34" s="20" t="str">
        <f t="shared" si="21"/>
        <v/>
      </c>
      <c r="AL34" s="6" t="str">
        <f t="shared" si="22"/>
        <v/>
      </c>
      <c r="AM34" s="3" t="str">
        <f t="shared" si="23"/>
        <v/>
      </c>
      <c r="AN34" s="20" t="str">
        <f t="shared" si="24"/>
        <v/>
      </c>
      <c r="AO34" s="6" t="str">
        <f t="shared" si="25"/>
        <v/>
      </c>
      <c r="AP34" s="3" t="str">
        <f t="shared" si="26"/>
        <v/>
      </c>
      <c r="AQ34" s="20" t="str">
        <f t="shared" si="27"/>
        <v/>
      </c>
      <c r="AR34" s="6" t="str">
        <f t="shared" si="28"/>
        <v/>
      </c>
      <c r="AS34" s="3" t="str">
        <f t="shared" si="29"/>
        <v/>
      </c>
      <c r="AT34" s="20" t="str">
        <f t="shared" si="30"/>
        <v/>
      </c>
      <c r="AU34" s="6" t="str">
        <f t="shared" si="31"/>
        <v/>
      </c>
      <c r="AV34" s="3" t="str">
        <f t="shared" si="41"/>
        <v/>
      </c>
      <c r="AW34" s="20" t="str">
        <f t="shared" si="42"/>
        <v/>
      </c>
      <c r="AX34" s="6" t="str">
        <f t="shared" si="43"/>
        <v/>
      </c>
      <c r="AY34" s="3" t="str">
        <f t="shared" si="44"/>
        <v/>
      </c>
      <c r="AZ34" s="20" t="str">
        <f t="shared" si="45"/>
        <v/>
      </c>
      <c r="BA34" s="6" t="str">
        <f t="shared" si="46"/>
        <v/>
      </c>
    </row>
    <row r="35" spans="1:53" ht="12.75" thickBot="1" x14ac:dyDescent="0.25">
      <c r="A35" s="82">
        <v>39201</v>
      </c>
      <c r="B35" s="81" t="s">
        <v>7</v>
      </c>
      <c r="C35" s="81" t="s">
        <v>8</v>
      </c>
      <c r="D35" s="81">
        <v>1361</v>
      </c>
      <c r="E35" s="81">
        <v>10.49</v>
      </c>
      <c r="F35" s="85">
        <f t="shared" si="32"/>
        <v>1</v>
      </c>
      <c r="G35" s="90">
        <f t="shared" si="33"/>
        <v>4</v>
      </c>
      <c r="H35" s="90">
        <f t="shared" si="1"/>
        <v>2007</v>
      </c>
      <c r="I35" s="2" t="str">
        <f t="shared" si="2"/>
        <v>Spring</v>
      </c>
      <c r="K35" s="3">
        <f t="shared" si="3"/>
        <v>1361</v>
      </c>
      <c r="L35" s="20" t="str">
        <f t="shared" si="4"/>
        <v/>
      </c>
      <c r="M35" s="6" t="str">
        <f t="shared" si="5"/>
        <v/>
      </c>
      <c r="N35" s="3" t="str">
        <f t="shared" si="6"/>
        <v/>
      </c>
      <c r="O35" s="20" t="str">
        <f t="shared" si="7"/>
        <v/>
      </c>
      <c r="P35" s="6" t="str">
        <f t="shared" si="8"/>
        <v/>
      </c>
      <c r="Q35" s="3" t="str">
        <f t="shared" si="9"/>
        <v/>
      </c>
      <c r="R35" s="20" t="str">
        <f t="shared" si="10"/>
        <v/>
      </c>
      <c r="S35" s="6" t="str">
        <f t="shared" si="11"/>
        <v/>
      </c>
      <c r="T35" s="3" t="str">
        <f t="shared" si="12"/>
        <v/>
      </c>
      <c r="U35" s="20" t="str">
        <f t="shared" si="34"/>
        <v/>
      </c>
      <c r="V35" s="6" t="str">
        <f t="shared" si="13"/>
        <v/>
      </c>
      <c r="W35" s="3" t="str">
        <f t="shared" si="14"/>
        <v/>
      </c>
      <c r="X35" s="20" t="str">
        <f t="shared" si="15"/>
        <v/>
      </c>
      <c r="Y35" s="6" t="str">
        <f t="shared" si="16"/>
        <v/>
      </c>
      <c r="Z35" s="3" t="str">
        <f t="shared" si="35"/>
        <v/>
      </c>
      <c r="AA35" s="20" t="str">
        <f t="shared" si="36"/>
        <v/>
      </c>
      <c r="AB35" s="6" t="str">
        <f t="shared" si="37"/>
        <v/>
      </c>
      <c r="AC35" s="3" t="str">
        <f t="shared" si="38"/>
        <v/>
      </c>
      <c r="AD35" s="20" t="str">
        <f t="shared" si="39"/>
        <v/>
      </c>
      <c r="AE35" s="6" t="str">
        <f t="shared" si="40"/>
        <v/>
      </c>
      <c r="AG35" s="3">
        <f t="shared" si="17"/>
        <v>10.49</v>
      </c>
      <c r="AH35" s="20" t="str">
        <f t="shared" si="18"/>
        <v/>
      </c>
      <c r="AI35" s="6" t="str">
        <f t="shared" si="19"/>
        <v/>
      </c>
      <c r="AJ35" s="3" t="str">
        <f t="shared" si="20"/>
        <v/>
      </c>
      <c r="AK35" s="20" t="str">
        <f t="shared" si="21"/>
        <v/>
      </c>
      <c r="AL35" s="6" t="str">
        <f t="shared" si="22"/>
        <v/>
      </c>
      <c r="AM35" s="3" t="str">
        <f t="shared" si="23"/>
        <v/>
      </c>
      <c r="AN35" s="20" t="str">
        <f t="shared" si="24"/>
        <v/>
      </c>
      <c r="AO35" s="6" t="str">
        <f t="shared" si="25"/>
        <v/>
      </c>
      <c r="AP35" s="3" t="str">
        <f t="shared" si="26"/>
        <v/>
      </c>
      <c r="AQ35" s="20" t="str">
        <f t="shared" si="27"/>
        <v/>
      </c>
      <c r="AR35" s="6" t="str">
        <f t="shared" si="28"/>
        <v/>
      </c>
      <c r="AS35" s="3" t="str">
        <f t="shared" si="29"/>
        <v/>
      </c>
      <c r="AT35" s="20" t="str">
        <f t="shared" si="30"/>
        <v/>
      </c>
      <c r="AU35" s="6" t="str">
        <f t="shared" si="31"/>
        <v/>
      </c>
      <c r="AV35" s="3" t="str">
        <f t="shared" si="41"/>
        <v/>
      </c>
      <c r="AW35" s="20" t="str">
        <f t="shared" si="42"/>
        <v/>
      </c>
      <c r="AX35" s="6" t="str">
        <f t="shared" si="43"/>
        <v/>
      </c>
      <c r="AY35" s="3" t="str">
        <f t="shared" si="44"/>
        <v/>
      </c>
      <c r="AZ35" s="20" t="str">
        <f t="shared" si="45"/>
        <v/>
      </c>
      <c r="BA35" s="6" t="str">
        <f t="shared" si="46"/>
        <v/>
      </c>
    </row>
    <row r="36" spans="1:53" ht="12.75" thickBot="1" x14ac:dyDescent="0.25">
      <c r="A36" s="82">
        <v>39004</v>
      </c>
      <c r="B36" s="81" t="s">
        <v>7</v>
      </c>
      <c r="C36" s="81" t="s">
        <v>8</v>
      </c>
      <c r="D36" s="81">
        <v>953</v>
      </c>
      <c r="E36" s="81" t="s">
        <v>77</v>
      </c>
      <c r="F36" s="85">
        <f t="shared" si="32"/>
        <v>1</v>
      </c>
      <c r="G36" s="90">
        <f t="shared" si="33"/>
        <v>10</v>
      </c>
      <c r="H36" s="90">
        <f t="shared" si="1"/>
        <v>2006</v>
      </c>
      <c r="I36" s="2" t="str">
        <f t="shared" si="2"/>
        <v>Fall</v>
      </c>
      <c r="K36" s="3" t="str">
        <f t="shared" si="3"/>
        <v/>
      </c>
      <c r="L36" s="20" t="str">
        <f t="shared" si="4"/>
        <v/>
      </c>
      <c r="M36" s="6">
        <f t="shared" si="5"/>
        <v>953</v>
      </c>
      <c r="N36" s="3" t="str">
        <f t="shared" si="6"/>
        <v/>
      </c>
      <c r="O36" s="20" t="str">
        <f t="shared" si="7"/>
        <v/>
      </c>
      <c r="P36" s="6" t="str">
        <f t="shared" si="8"/>
        <v/>
      </c>
      <c r="Q36" s="3" t="str">
        <f t="shared" si="9"/>
        <v/>
      </c>
      <c r="R36" s="20" t="str">
        <f t="shared" si="10"/>
        <v/>
      </c>
      <c r="S36" s="6" t="str">
        <f t="shared" si="11"/>
        <v/>
      </c>
      <c r="T36" s="3" t="str">
        <f t="shared" si="12"/>
        <v/>
      </c>
      <c r="U36" s="20" t="str">
        <f t="shared" si="34"/>
        <v/>
      </c>
      <c r="V36" s="6" t="str">
        <f t="shared" si="13"/>
        <v/>
      </c>
      <c r="W36" s="3" t="str">
        <f t="shared" si="14"/>
        <v/>
      </c>
      <c r="X36" s="20" t="str">
        <f t="shared" si="15"/>
        <v/>
      </c>
      <c r="Y36" s="6" t="str">
        <f t="shared" si="16"/>
        <v/>
      </c>
      <c r="Z36" s="3" t="str">
        <f t="shared" si="35"/>
        <v/>
      </c>
      <c r="AA36" s="20" t="str">
        <f t="shared" si="36"/>
        <v/>
      </c>
      <c r="AB36" s="6" t="str">
        <f t="shared" si="37"/>
        <v/>
      </c>
      <c r="AC36" s="3" t="str">
        <f t="shared" si="38"/>
        <v/>
      </c>
      <c r="AD36" s="20" t="str">
        <f t="shared" si="39"/>
        <v/>
      </c>
      <c r="AE36" s="6" t="str">
        <f t="shared" si="40"/>
        <v/>
      </c>
      <c r="AG36" s="3" t="str">
        <f t="shared" si="17"/>
        <v/>
      </c>
      <c r="AH36" s="20" t="str">
        <f t="shared" si="18"/>
        <v/>
      </c>
      <c r="AI36" s="6" t="str">
        <f t="shared" si="19"/>
        <v>AD</v>
      </c>
      <c r="AJ36" s="3" t="str">
        <f t="shared" si="20"/>
        <v/>
      </c>
      <c r="AK36" s="20" t="str">
        <f t="shared" si="21"/>
        <v/>
      </c>
      <c r="AL36" s="6" t="str">
        <f t="shared" si="22"/>
        <v/>
      </c>
      <c r="AM36" s="3" t="str">
        <f t="shared" si="23"/>
        <v/>
      </c>
      <c r="AN36" s="20" t="str">
        <f t="shared" si="24"/>
        <v/>
      </c>
      <c r="AO36" s="6" t="str">
        <f t="shared" si="25"/>
        <v/>
      </c>
      <c r="AP36" s="3" t="str">
        <f t="shared" si="26"/>
        <v/>
      </c>
      <c r="AQ36" s="20" t="str">
        <f t="shared" si="27"/>
        <v/>
      </c>
      <c r="AR36" s="6" t="str">
        <f t="shared" si="28"/>
        <v/>
      </c>
      <c r="AS36" s="3" t="str">
        <f t="shared" si="29"/>
        <v/>
      </c>
      <c r="AT36" s="20" t="str">
        <f t="shared" si="30"/>
        <v/>
      </c>
      <c r="AU36" s="6" t="str">
        <f t="shared" si="31"/>
        <v/>
      </c>
      <c r="AV36" s="3" t="str">
        <f t="shared" si="41"/>
        <v/>
      </c>
      <c r="AW36" s="20" t="str">
        <f t="shared" si="42"/>
        <v/>
      </c>
      <c r="AX36" s="6" t="str">
        <f t="shared" si="43"/>
        <v/>
      </c>
      <c r="AY36" s="3" t="str">
        <f t="shared" si="44"/>
        <v/>
      </c>
      <c r="AZ36" s="20" t="str">
        <f t="shared" si="45"/>
        <v/>
      </c>
      <c r="BA36" s="6" t="str">
        <f t="shared" si="46"/>
        <v/>
      </c>
    </row>
    <row r="37" spans="1:53" ht="12.75" thickBot="1" x14ac:dyDescent="0.25">
      <c r="A37" s="82">
        <v>38919</v>
      </c>
      <c r="B37" s="81" t="s">
        <v>7</v>
      </c>
      <c r="C37" s="81" t="s">
        <v>8</v>
      </c>
      <c r="D37" s="81" t="s">
        <v>24</v>
      </c>
      <c r="E37" s="81" t="s">
        <v>24</v>
      </c>
      <c r="F37" s="85">
        <f t="shared" si="32"/>
        <v>1</v>
      </c>
      <c r="G37" s="90">
        <f t="shared" si="33"/>
        <v>7</v>
      </c>
      <c r="H37" s="90">
        <f t="shared" si="1"/>
        <v>2006</v>
      </c>
      <c r="I37" s="2" t="str">
        <f t="shared" si="2"/>
        <v>Summer</v>
      </c>
      <c r="K37" s="3" t="str">
        <f t="shared" si="3"/>
        <v/>
      </c>
      <c r="L37" s="20" t="str">
        <f t="shared" si="4"/>
        <v>NS</v>
      </c>
      <c r="M37" s="6" t="str">
        <f t="shared" si="5"/>
        <v/>
      </c>
      <c r="N37" s="3" t="str">
        <f t="shared" si="6"/>
        <v/>
      </c>
      <c r="O37" s="20" t="str">
        <f t="shared" si="7"/>
        <v/>
      </c>
      <c r="P37" s="6" t="str">
        <f t="shared" si="8"/>
        <v/>
      </c>
      <c r="Q37" s="3" t="str">
        <f t="shared" si="9"/>
        <v/>
      </c>
      <c r="R37" s="20" t="str">
        <f t="shared" si="10"/>
        <v/>
      </c>
      <c r="S37" s="6" t="str">
        <f t="shared" si="11"/>
        <v/>
      </c>
      <c r="T37" s="3" t="str">
        <f t="shared" si="12"/>
        <v/>
      </c>
      <c r="U37" s="20" t="str">
        <f t="shared" si="34"/>
        <v/>
      </c>
      <c r="V37" s="6" t="str">
        <f t="shared" si="13"/>
        <v/>
      </c>
      <c r="W37" s="3" t="str">
        <f t="shared" si="14"/>
        <v/>
      </c>
      <c r="X37" s="20" t="str">
        <f t="shared" si="15"/>
        <v/>
      </c>
      <c r="Y37" s="6" t="str">
        <f t="shared" si="16"/>
        <v/>
      </c>
      <c r="Z37" s="3" t="str">
        <f t="shared" si="35"/>
        <v/>
      </c>
      <c r="AA37" s="20" t="str">
        <f t="shared" si="36"/>
        <v/>
      </c>
      <c r="AB37" s="6" t="str">
        <f t="shared" si="37"/>
        <v/>
      </c>
      <c r="AC37" s="3" t="str">
        <f t="shared" si="38"/>
        <v/>
      </c>
      <c r="AD37" s="20" t="str">
        <f t="shared" si="39"/>
        <v/>
      </c>
      <c r="AE37" s="6" t="str">
        <f t="shared" si="40"/>
        <v/>
      </c>
      <c r="AG37" s="3" t="str">
        <f t="shared" si="17"/>
        <v/>
      </c>
      <c r="AH37" s="20" t="str">
        <f t="shared" si="18"/>
        <v>NS</v>
      </c>
      <c r="AI37" s="6" t="str">
        <f t="shared" si="19"/>
        <v/>
      </c>
      <c r="AJ37" s="3" t="str">
        <f t="shared" si="20"/>
        <v/>
      </c>
      <c r="AK37" s="20" t="str">
        <f t="shared" si="21"/>
        <v/>
      </c>
      <c r="AL37" s="6" t="str">
        <f t="shared" si="22"/>
        <v/>
      </c>
      <c r="AM37" s="3" t="str">
        <f t="shared" si="23"/>
        <v/>
      </c>
      <c r="AN37" s="20" t="str">
        <f t="shared" si="24"/>
        <v/>
      </c>
      <c r="AO37" s="6" t="str">
        <f t="shared" si="25"/>
        <v/>
      </c>
      <c r="AP37" s="3" t="str">
        <f t="shared" si="26"/>
        <v/>
      </c>
      <c r="AQ37" s="20" t="str">
        <f t="shared" si="27"/>
        <v/>
      </c>
      <c r="AR37" s="6" t="str">
        <f t="shared" si="28"/>
        <v/>
      </c>
      <c r="AS37" s="3" t="str">
        <f t="shared" si="29"/>
        <v/>
      </c>
      <c r="AT37" s="20" t="str">
        <f t="shared" si="30"/>
        <v/>
      </c>
      <c r="AU37" s="6" t="str">
        <f t="shared" si="31"/>
        <v/>
      </c>
      <c r="AV37" s="3" t="str">
        <f t="shared" si="41"/>
        <v/>
      </c>
      <c r="AW37" s="20" t="str">
        <f t="shared" si="42"/>
        <v/>
      </c>
      <c r="AX37" s="6" t="str">
        <f t="shared" si="43"/>
        <v/>
      </c>
      <c r="AY37" s="3" t="str">
        <f t="shared" si="44"/>
        <v/>
      </c>
      <c r="AZ37" s="20" t="str">
        <f t="shared" si="45"/>
        <v/>
      </c>
      <c r="BA37" s="6" t="str">
        <f t="shared" si="46"/>
        <v/>
      </c>
    </row>
    <row r="38" spans="1:53" ht="12.75" thickBot="1" x14ac:dyDescent="0.25">
      <c r="A38" s="82">
        <v>38909</v>
      </c>
      <c r="B38" s="81" t="s">
        <v>7</v>
      </c>
      <c r="C38" s="81" t="s">
        <v>8</v>
      </c>
      <c r="D38" s="81">
        <v>1265</v>
      </c>
      <c r="E38" s="81">
        <v>6.25</v>
      </c>
      <c r="F38" s="85">
        <f t="shared" si="32"/>
        <v>1</v>
      </c>
      <c r="G38" s="90">
        <f t="shared" si="33"/>
        <v>7</v>
      </c>
      <c r="H38" s="90">
        <f t="shared" si="1"/>
        <v>2006</v>
      </c>
      <c r="I38" s="2" t="str">
        <f t="shared" si="2"/>
        <v>Summer</v>
      </c>
      <c r="K38" s="3" t="str">
        <f t="shared" si="3"/>
        <v/>
      </c>
      <c r="L38" s="20">
        <f t="shared" si="4"/>
        <v>1265</v>
      </c>
      <c r="M38" s="6" t="str">
        <f t="shared" si="5"/>
        <v/>
      </c>
      <c r="N38" s="3" t="str">
        <f t="shared" si="6"/>
        <v/>
      </c>
      <c r="O38" s="20" t="str">
        <f t="shared" si="7"/>
        <v/>
      </c>
      <c r="P38" s="6" t="str">
        <f t="shared" si="8"/>
        <v/>
      </c>
      <c r="Q38" s="3" t="str">
        <f t="shared" si="9"/>
        <v/>
      </c>
      <c r="R38" s="20" t="str">
        <f t="shared" si="10"/>
        <v/>
      </c>
      <c r="S38" s="6" t="str">
        <f t="shared" si="11"/>
        <v/>
      </c>
      <c r="T38" s="3" t="str">
        <f t="shared" si="12"/>
        <v/>
      </c>
      <c r="U38" s="20" t="str">
        <f t="shared" si="34"/>
        <v/>
      </c>
      <c r="V38" s="6" t="str">
        <f t="shared" si="13"/>
        <v/>
      </c>
      <c r="W38" s="3" t="str">
        <f t="shared" si="14"/>
        <v/>
      </c>
      <c r="X38" s="20" t="str">
        <f t="shared" si="15"/>
        <v/>
      </c>
      <c r="Y38" s="6" t="str">
        <f t="shared" si="16"/>
        <v/>
      </c>
      <c r="Z38" s="3" t="str">
        <f t="shared" si="35"/>
        <v/>
      </c>
      <c r="AA38" s="20" t="str">
        <f t="shared" si="36"/>
        <v/>
      </c>
      <c r="AB38" s="6" t="str">
        <f t="shared" si="37"/>
        <v/>
      </c>
      <c r="AC38" s="3" t="str">
        <f t="shared" si="38"/>
        <v/>
      </c>
      <c r="AD38" s="20" t="str">
        <f t="shared" si="39"/>
        <v/>
      </c>
      <c r="AE38" s="6" t="str">
        <f t="shared" si="40"/>
        <v/>
      </c>
      <c r="AG38" s="3" t="str">
        <f t="shared" si="17"/>
        <v/>
      </c>
      <c r="AH38" s="20">
        <f t="shared" si="18"/>
        <v>6.25</v>
      </c>
      <c r="AI38" s="6" t="str">
        <f t="shared" si="19"/>
        <v/>
      </c>
      <c r="AJ38" s="3" t="str">
        <f t="shared" si="20"/>
        <v/>
      </c>
      <c r="AK38" s="20" t="str">
        <f t="shared" si="21"/>
        <v/>
      </c>
      <c r="AL38" s="6" t="str">
        <f t="shared" si="22"/>
        <v/>
      </c>
      <c r="AM38" s="3" t="str">
        <f t="shared" si="23"/>
        <v/>
      </c>
      <c r="AN38" s="20" t="str">
        <f t="shared" si="24"/>
        <v/>
      </c>
      <c r="AO38" s="6" t="str">
        <f t="shared" si="25"/>
        <v/>
      </c>
      <c r="AP38" s="3" t="str">
        <f t="shared" si="26"/>
        <v/>
      </c>
      <c r="AQ38" s="20" t="str">
        <f t="shared" si="27"/>
        <v/>
      </c>
      <c r="AR38" s="6" t="str">
        <f t="shared" si="28"/>
        <v/>
      </c>
      <c r="AS38" s="3" t="str">
        <f t="shared" si="29"/>
        <v/>
      </c>
      <c r="AT38" s="20" t="str">
        <f t="shared" si="30"/>
        <v/>
      </c>
      <c r="AU38" s="6" t="str">
        <f t="shared" si="31"/>
        <v/>
      </c>
      <c r="AV38" s="3" t="str">
        <f t="shared" si="41"/>
        <v/>
      </c>
      <c r="AW38" s="20" t="str">
        <f t="shared" si="42"/>
        <v/>
      </c>
      <c r="AX38" s="6" t="str">
        <f t="shared" si="43"/>
        <v/>
      </c>
      <c r="AY38" s="3" t="str">
        <f t="shared" si="44"/>
        <v/>
      </c>
      <c r="AZ38" s="20" t="str">
        <f t="shared" si="45"/>
        <v/>
      </c>
      <c r="BA38" s="6" t="str">
        <f t="shared" si="46"/>
        <v/>
      </c>
    </row>
    <row r="39" spans="1:53" ht="12.75" thickBot="1" x14ac:dyDescent="0.25">
      <c r="A39" s="82">
        <v>38843</v>
      </c>
      <c r="B39" s="81" t="s">
        <v>7</v>
      </c>
      <c r="C39" s="81" t="s">
        <v>8</v>
      </c>
      <c r="D39" s="81">
        <v>1287</v>
      </c>
      <c r="E39" s="81">
        <v>11.69</v>
      </c>
      <c r="F39" s="85">
        <f t="shared" si="32"/>
        <v>1</v>
      </c>
      <c r="G39" s="90">
        <f t="shared" si="33"/>
        <v>5</v>
      </c>
      <c r="H39" s="90">
        <f t="shared" si="1"/>
        <v>2006</v>
      </c>
      <c r="I39" s="2" t="str">
        <f t="shared" si="2"/>
        <v>Spring</v>
      </c>
      <c r="K39" s="3">
        <f t="shared" si="3"/>
        <v>1287</v>
      </c>
      <c r="L39" s="20" t="str">
        <f t="shared" si="4"/>
        <v/>
      </c>
      <c r="M39" s="6" t="str">
        <f t="shared" si="5"/>
        <v/>
      </c>
      <c r="N39" s="3" t="str">
        <f t="shared" si="6"/>
        <v/>
      </c>
      <c r="O39" s="20" t="str">
        <f t="shared" si="7"/>
        <v/>
      </c>
      <c r="P39" s="6" t="str">
        <f t="shared" si="8"/>
        <v/>
      </c>
      <c r="Q39" s="3" t="str">
        <f t="shared" si="9"/>
        <v/>
      </c>
      <c r="R39" s="20" t="str">
        <f t="shared" si="10"/>
        <v/>
      </c>
      <c r="S39" s="6" t="str">
        <f t="shared" si="11"/>
        <v/>
      </c>
      <c r="T39" s="3" t="str">
        <f t="shared" si="12"/>
        <v/>
      </c>
      <c r="U39" s="20" t="str">
        <f t="shared" si="34"/>
        <v/>
      </c>
      <c r="V39" s="6" t="str">
        <f t="shared" si="13"/>
        <v/>
      </c>
      <c r="W39" s="3" t="str">
        <f t="shared" si="14"/>
        <v/>
      </c>
      <c r="X39" s="20" t="str">
        <f t="shared" si="15"/>
        <v/>
      </c>
      <c r="Y39" s="6" t="str">
        <f t="shared" si="16"/>
        <v/>
      </c>
      <c r="Z39" s="3" t="str">
        <f t="shared" si="35"/>
        <v/>
      </c>
      <c r="AA39" s="20" t="str">
        <f t="shared" si="36"/>
        <v/>
      </c>
      <c r="AB39" s="6" t="str">
        <f t="shared" si="37"/>
        <v/>
      </c>
      <c r="AC39" s="3" t="str">
        <f t="shared" si="38"/>
        <v/>
      </c>
      <c r="AD39" s="20" t="str">
        <f t="shared" si="39"/>
        <v/>
      </c>
      <c r="AE39" s="6" t="str">
        <f t="shared" si="40"/>
        <v/>
      </c>
      <c r="AG39" s="3">
        <f t="shared" si="17"/>
        <v>11.69</v>
      </c>
      <c r="AH39" s="20" t="str">
        <f t="shared" si="18"/>
        <v/>
      </c>
      <c r="AI39" s="6" t="str">
        <f t="shared" si="19"/>
        <v/>
      </c>
      <c r="AJ39" s="3" t="str">
        <f t="shared" si="20"/>
        <v/>
      </c>
      <c r="AK39" s="20" t="str">
        <f t="shared" si="21"/>
        <v/>
      </c>
      <c r="AL39" s="6" t="str">
        <f t="shared" si="22"/>
        <v/>
      </c>
      <c r="AM39" s="3" t="str">
        <f t="shared" si="23"/>
        <v/>
      </c>
      <c r="AN39" s="20" t="str">
        <f t="shared" si="24"/>
        <v/>
      </c>
      <c r="AO39" s="6" t="str">
        <f t="shared" si="25"/>
        <v/>
      </c>
      <c r="AP39" s="3" t="str">
        <f t="shared" si="26"/>
        <v/>
      </c>
      <c r="AQ39" s="20" t="str">
        <f t="shared" si="27"/>
        <v/>
      </c>
      <c r="AR39" s="6" t="str">
        <f t="shared" si="28"/>
        <v/>
      </c>
      <c r="AS39" s="3" t="str">
        <f t="shared" si="29"/>
        <v/>
      </c>
      <c r="AT39" s="20" t="str">
        <f t="shared" si="30"/>
        <v/>
      </c>
      <c r="AU39" s="6" t="str">
        <f t="shared" si="31"/>
        <v/>
      </c>
      <c r="AV39" s="3" t="str">
        <f t="shared" si="41"/>
        <v/>
      </c>
      <c r="AW39" s="20" t="str">
        <f t="shared" si="42"/>
        <v/>
      </c>
      <c r="AX39" s="6" t="str">
        <f t="shared" si="43"/>
        <v/>
      </c>
      <c r="AY39" s="3" t="str">
        <f t="shared" si="44"/>
        <v/>
      </c>
      <c r="AZ39" s="20" t="str">
        <f t="shared" si="45"/>
        <v/>
      </c>
      <c r="BA39" s="6" t="str">
        <f t="shared" si="46"/>
        <v/>
      </c>
    </row>
    <row r="40" spans="1:53" ht="12.75" thickBot="1" x14ac:dyDescent="0.25">
      <c r="A40" s="82">
        <v>38633</v>
      </c>
      <c r="B40" s="81" t="s">
        <v>7</v>
      </c>
      <c r="C40" s="81" t="s">
        <v>8</v>
      </c>
      <c r="D40" s="81">
        <v>842</v>
      </c>
      <c r="E40" s="81">
        <v>7.24</v>
      </c>
      <c r="F40" s="85">
        <f t="shared" si="32"/>
        <v>1</v>
      </c>
      <c r="G40" s="90">
        <f t="shared" si="33"/>
        <v>10</v>
      </c>
      <c r="H40" s="90">
        <f t="shared" si="1"/>
        <v>2005</v>
      </c>
      <c r="I40" s="2" t="str">
        <f t="shared" si="2"/>
        <v>Fall</v>
      </c>
      <c r="K40" s="3" t="str">
        <f t="shared" si="3"/>
        <v/>
      </c>
      <c r="L40" s="20" t="str">
        <f t="shared" si="4"/>
        <v/>
      </c>
      <c r="M40" s="6">
        <f t="shared" si="5"/>
        <v>842</v>
      </c>
      <c r="N40" s="3" t="str">
        <f t="shared" si="6"/>
        <v/>
      </c>
      <c r="O40" s="20" t="str">
        <f t="shared" si="7"/>
        <v/>
      </c>
      <c r="P40" s="6" t="str">
        <f t="shared" si="8"/>
        <v/>
      </c>
      <c r="Q40" s="3" t="str">
        <f t="shared" si="9"/>
        <v/>
      </c>
      <c r="R40" s="20" t="str">
        <f t="shared" si="10"/>
        <v/>
      </c>
      <c r="S40" s="6" t="str">
        <f t="shared" si="11"/>
        <v/>
      </c>
      <c r="T40" s="3" t="str">
        <f t="shared" si="12"/>
        <v/>
      </c>
      <c r="U40" s="20" t="str">
        <f t="shared" si="34"/>
        <v/>
      </c>
      <c r="V40" s="6" t="str">
        <f t="shared" si="13"/>
        <v/>
      </c>
      <c r="W40" s="3" t="str">
        <f t="shared" si="14"/>
        <v/>
      </c>
      <c r="X40" s="20" t="str">
        <f t="shared" si="15"/>
        <v/>
      </c>
      <c r="Y40" s="6" t="str">
        <f t="shared" si="16"/>
        <v/>
      </c>
      <c r="Z40" s="3" t="str">
        <f t="shared" si="35"/>
        <v/>
      </c>
      <c r="AA40" s="20" t="str">
        <f t="shared" si="36"/>
        <v/>
      </c>
      <c r="AB40" s="6" t="str">
        <f t="shared" si="37"/>
        <v/>
      </c>
      <c r="AC40" s="3" t="str">
        <f t="shared" si="38"/>
        <v/>
      </c>
      <c r="AD40" s="20" t="str">
        <f t="shared" si="39"/>
        <v/>
      </c>
      <c r="AE40" s="6" t="str">
        <f t="shared" si="40"/>
        <v/>
      </c>
      <c r="AG40" s="3" t="str">
        <f t="shared" si="17"/>
        <v/>
      </c>
      <c r="AH40" s="20" t="str">
        <f t="shared" si="18"/>
        <v/>
      </c>
      <c r="AI40" s="6">
        <f t="shared" si="19"/>
        <v>7.24</v>
      </c>
      <c r="AJ40" s="3" t="str">
        <f t="shared" si="20"/>
        <v/>
      </c>
      <c r="AK40" s="20" t="str">
        <f t="shared" si="21"/>
        <v/>
      </c>
      <c r="AL40" s="6" t="str">
        <f t="shared" si="22"/>
        <v/>
      </c>
      <c r="AM40" s="3" t="str">
        <f t="shared" si="23"/>
        <v/>
      </c>
      <c r="AN40" s="20" t="str">
        <f t="shared" si="24"/>
        <v/>
      </c>
      <c r="AO40" s="6" t="str">
        <f t="shared" si="25"/>
        <v/>
      </c>
      <c r="AP40" s="3" t="str">
        <f t="shared" si="26"/>
        <v/>
      </c>
      <c r="AQ40" s="20" t="str">
        <f t="shared" si="27"/>
        <v/>
      </c>
      <c r="AR40" s="6" t="str">
        <f t="shared" si="28"/>
        <v/>
      </c>
      <c r="AS40" s="3" t="str">
        <f t="shared" si="29"/>
        <v/>
      </c>
      <c r="AT40" s="20" t="str">
        <f t="shared" si="30"/>
        <v/>
      </c>
      <c r="AU40" s="6" t="str">
        <f t="shared" si="31"/>
        <v/>
      </c>
      <c r="AV40" s="3" t="str">
        <f t="shared" si="41"/>
        <v/>
      </c>
      <c r="AW40" s="20" t="str">
        <f t="shared" si="42"/>
        <v/>
      </c>
      <c r="AX40" s="6" t="str">
        <f t="shared" si="43"/>
        <v/>
      </c>
      <c r="AY40" s="3" t="str">
        <f t="shared" si="44"/>
        <v/>
      </c>
      <c r="AZ40" s="20" t="str">
        <f t="shared" si="45"/>
        <v/>
      </c>
      <c r="BA40" s="6" t="str">
        <f t="shared" si="46"/>
        <v/>
      </c>
    </row>
    <row r="41" spans="1:53" ht="12.75" thickBot="1" x14ac:dyDescent="0.25">
      <c r="A41" s="82">
        <v>38544</v>
      </c>
      <c r="B41" s="81" t="s">
        <v>7</v>
      </c>
      <c r="C41" s="81" t="s">
        <v>8</v>
      </c>
      <c r="D41" s="81">
        <v>1050</v>
      </c>
      <c r="E41" s="81">
        <v>7.14</v>
      </c>
      <c r="F41" s="85">
        <f t="shared" si="32"/>
        <v>1</v>
      </c>
      <c r="G41" s="90">
        <f t="shared" si="33"/>
        <v>7</v>
      </c>
      <c r="H41" s="90">
        <f t="shared" si="1"/>
        <v>2005</v>
      </c>
      <c r="I41" s="2" t="str">
        <f t="shared" si="2"/>
        <v>Summer</v>
      </c>
      <c r="K41" s="3" t="str">
        <f t="shared" si="3"/>
        <v/>
      </c>
      <c r="L41" s="20">
        <f t="shared" si="4"/>
        <v>1050</v>
      </c>
      <c r="M41" s="6" t="str">
        <f t="shared" si="5"/>
        <v/>
      </c>
      <c r="N41" s="3" t="str">
        <f t="shared" si="6"/>
        <v/>
      </c>
      <c r="O41" s="20" t="str">
        <f t="shared" si="7"/>
        <v/>
      </c>
      <c r="P41" s="6" t="str">
        <f t="shared" si="8"/>
        <v/>
      </c>
      <c r="Q41" s="3" t="str">
        <f t="shared" si="9"/>
        <v/>
      </c>
      <c r="R41" s="20" t="str">
        <f t="shared" si="10"/>
        <v/>
      </c>
      <c r="S41" s="6" t="str">
        <f t="shared" si="11"/>
        <v/>
      </c>
      <c r="T41" s="3" t="str">
        <f t="shared" si="12"/>
        <v/>
      </c>
      <c r="U41" s="20" t="str">
        <f t="shared" si="34"/>
        <v/>
      </c>
      <c r="V41" s="6" t="str">
        <f t="shared" si="13"/>
        <v/>
      </c>
      <c r="W41" s="3" t="str">
        <f t="shared" si="14"/>
        <v/>
      </c>
      <c r="X41" s="20" t="str">
        <f t="shared" si="15"/>
        <v/>
      </c>
      <c r="Y41" s="6" t="str">
        <f t="shared" si="16"/>
        <v/>
      </c>
      <c r="Z41" s="3" t="str">
        <f t="shared" si="35"/>
        <v/>
      </c>
      <c r="AA41" s="20" t="str">
        <f t="shared" si="36"/>
        <v/>
      </c>
      <c r="AB41" s="6" t="str">
        <f t="shared" si="37"/>
        <v/>
      </c>
      <c r="AC41" s="3" t="str">
        <f t="shared" si="38"/>
        <v/>
      </c>
      <c r="AD41" s="20" t="str">
        <f t="shared" si="39"/>
        <v/>
      </c>
      <c r="AE41" s="6" t="str">
        <f t="shared" si="40"/>
        <v/>
      </c>
      <c r="AG41" s="3" t="str">
        <f t="shared" si="17"/>
        <v/>
      </c>
      <c r="AH41" s="20">
        <f t="shared" si="18"/>
        <v>7.14</v>
      </c>
      <c r="AI41" s="6" t="str">
        <f t="shared" si="19"/>
        <v/>
      </c>
      <c r="AJ41" s="3" t="str">
        <f t="shared" si="20"/>
        <v/>
      </c>
      <c r="AK41" s="20" t="str">
        <f t="shared" si="21"/>
        <v/>
      </c>
      <c r="AL41" s="6" t="str">
        <f t="shared" si="22"/>
        <v/>
      </c>
      <c r="AM41" s="3" t="str">
        <f t="shared" si="23"/>
        <v/>
      </c>
      <c r="AN41" s="20" t="str">
        <f t="shared" si="24"/>
        <v/>
      </c>
      <c r="AO41" s="6" t="str">
        <f t="shared" si="25"/>
        <v/>
      </c>
      <c r="AP41" s="3" t="str">
        <f t="shared" si="26"/>
        <v/>
      </c>
      <c r="AQ41" s="20" t="str">
        <f t="shared" si="27"/>
        <v/>
      </c>
      <c r="AR41" s="6" t="str">
        <f t="shared" si="28"/>
        <v/>
      </c>
      <c r="AS41" s="3" t="str">
        <f t="shared" si="29"/>
        <v/>
      </c>
      <c r="AT41" s="20" t="str">
        <f t="shared" si="30"/>
        <v/>
      </c>
      <c r="AU41" s="6" t="str">
        <f t="shared" si="31"/>
        <v/>
      </c>
      <c r="AV41" s="3" t="str">
        <f t="shared" si="41"/>
        <v/>
      </c>
      <c r="AW41" s="20" t="str">
        <f t="shared" si="42"/>
        <v/>
      </c>
      <c r="AX41" s="6" t="str">
        <f t="shared" si="43"/>
        <v/>
      </c>
      <c r="AY41" s="3" t="str">
        <f t="shared" si="44"/>
        <v/>
      </c>
      <c r="AZ41" s="20" t="str">
        <f t="shared" si="45"/>
        <v/>
      </c>
      <c r="BA41" s="6" t="str">
        <f t="shared" si="46"/>
        <v/>
      </c>
    </row>
    <row r="42" spans="1:53" ht="12.75" thickBot="1" x14ac:dyDescent="0.25">
      <c r="A42" s="82">
        <v>38472</v>
      </c>
      <c r="B42" s="81" t="s">
        <v>7</v>
      </c>
      <c r="C42" s="81" t="s">
        <v>8</v>
      </c>
      <c r="D42" s="81">
        <v>1295</v>
      </c>
      <c r="E42" s="81">
        <v>16.760000000000002</v>
      </c>
      <c r="F42" s="85">
        <f t="shared" si="32"/>
        <v>1</v>
      </c>
      <c r="G42" s="90">
        <f t="shared" si="33"/>
        <v>4</v>
      </c>
      <c r="H42" s="90">
        <f t="shared" si="1"/>
        <v>2005</v>
      </c>
      <c r="I42" s="2" t="str">
        <f t="shared" si="2"/>
        <v>Spring</v>
      </c>
      <c r="K42" s="3">
        <f t="shared" si="3"/>
        <v>1295</v>
      </c>
      <c r="L42" s="20" t="str">
        <f t="shared" si="4"/>
        <v/>
      </c>
      <c r="M42" s="6" t="str">
        <f t="shared" si="5"/>
        <v/>
      </c>
      <c r="N42" s="3" t="str">
        <f t="shared" si="6"/>
        <v/>
      </c>
      <c r="O42" s="20" t="str">
        <f t="shared" si="7"/>
        <v/>
      </c>
      <c r="P42" s="6" t="str">
        <f t="shared" si="8"/>
        <v/>
      </c>
      <c r="Q42" s="3" t="str">
        <f t="shared" si="9"/>
        <v/>
      </c>
      <c r="R42" s="20" t="str">
        <f t="shared" si="10"/>
        <v/>
      </c>
      <c r="S42" s="6" t="str">
        <f t="shared" si="11"/>
        <v/>
      </c>
      <c r="T42" s="3" t="str">
        <f t="shared" si="12"/>
        <v/>
      </c>
      <c r="U42" s="20" t="str">
        <f t="shared" si="34"/>
        <v/>
      </c>
      <c r="V42" s="6" t="str">
        <f t="shared" si="13"/>
        <v/>
      </c>
      <c r="W42" s="3" t="str">
        <f t="shared" si="14"/>
        <v/>
      </c>
      <c r="X42" s="20" t="str">
        <f t="shared" si="15"/>
        <v/>
      </c>
      <c r="Y42" s="6" t="str">
        <f t="shared" si="16"/>
        <v/>
      </c>
      <c r="Z42" s="3" t="str">
        <f t="shared" si="35"/>
        <v/>
      </c>
      <c r="AA42" s="20" t="str">
        <f t="shared" si="36"/>
        <v/>
      </c>
      <c r="AB42" s="6" t="str">
        <f t="shared" si="37"/>
        <v/>
      </c>
      <c r="AC42" s="3" t="str">
        <f t="shared" si="38"/>
        <v/>
      </c>
      <c r="AD42" s="20" t="str">
        <f t="shared" si="39"/>
        <v/>
      </c>
      <c r="AE42" s="6" t="str">
        <f t="shared" si="40"/>
        <v/>
      </c>
      <c r="AG42" s="3">
        <f t="shared" si="17"/>
        <v>16.760000000000002</v>
      </c>
      <c r="AH42" s="20" t="str">
        <f t="shared" si="18"/>
        <v/>
      </c>
      <c r="AI42" s="6" t="str">
        <f t="shared" si="19"/>
        <v/>
      </c>
      <c r="AJ42" s="3" t="str">
        <f t="shared" si="20"/>
        <v/>
      </c>
      <c r="AK42" s="20" t="str">
        <f t="shared" si="21"/>
        <v/>
      </c>
      <c r="AL42" s="6" t="str">
        <f t="shared" si="22"/>
        <v/>
      </c>
      <c r="AM42" s="3" t="str">
        <f t="shared" si="23"/>
        <v/>
      </c>
      <c r="AN42" s="20" t="str">
        <f t="shared" si="24"/>
        <v/>
      </c>
      <c r="AO42" s="6" t="str">
        <f t="shared" si="25"/>
        <v/>
      </c>
      <c r="AP42" s="3" t="str">
        <f t="shared" si="26"/>
        <v/>
      </c>
      <c r="AQ42" s="20" t="str">
        <f t="shared" si="27"/>
        <v/>
      </c>
      <c r="AR42" s="6" t="str">
        <f t="shared" si="28"/>
        <v/>
      </c>
      <c r="AS42" s="3" t="str">
        <f t="shared" si="29"/>
        <v/>
      </c>
      <c r="AT42" s="20" t="str">
        <f t="shared" si="30"/>
        <v/>
      </c>
      <c r="AU42" s="6" t="str">
        <f t="shared" si="31"/>
        <v/>
      </c>
      <c r="AV42" s="3" t="str">
        <f t="shared" si="41"/>
        <v/>
      </c>
      <c r="AW42" s="20" t="str">
        <f t="shared" si="42"/>
        <v/>
      </c>
      <c r="AX42" s="6" t="str">
        <f t="shared" si="43"/>
        <v/>
      </c>
      <c r="AY42" s="3" t="str">
        <f t="shared" si="44"/>
        <v/>
      </c>
      <c r="AZ42" s="20" t="str">
        <f t="shared" si="45"/>
        <v/>
      </c>
      <c r="BA42" s="6" t="str">
        <f t="shared" si="46"/>
        <v/>
      </c>
    </row>
    <row r="43" spans="1:53" ht="12.75" thickBot="1" x14ac:dyDescent="0.25">
      <c r="A43" s="82">
        <v>38276</v>
      </c>
      <c r="B43" s="81" t="s">
        <v>9</v>
      </c>
      <c r="C43" s="81" t="s">
        <v>8</v>
      </c>
      <c r="D43" s="81">
        <v>1158</v>
      </c>
      <c r="E43" s="81">
        <v>4.43</v>
      </c>
      <c r="F43" s="85">
        <f t="shared" si="32"/>
        <v>1</v>
      </c>
      <c r="G43" s="90">
        <f t="shared" si="33"/>
        <v>10</v>
      </c>
      <c r="H43" s="90">
        <f t="shared" si="1"/>
        <v>2004</v>
      </c>
      <c r="I43" s="2" t="str">
        <f t="shared" si="2"/>
        <v>Fall</v>
      </c>
      <c r="K43" s="3" t="str">
        <f t="shared" si="3"/>
        <v/>
      </c>
      <c r="L43" s="20" t="str">
        <f t="shared" si="4"/>
        <v/>
      </c>
      <c r="M43" s="6">
        <f t="shared" si="5"/>
        <v>1158</v>
      </c>
      <c r="N43" s="3" t="str">
        <f t="shared" si="6"/>
        <v/>
      </c>
      <c r="O43" s="20" t="str">
        <f t="shared" si="7"/>
        <v/>
      </c>
      <c r="P43" s="6" t="str">
        <f t="shared" si="8"/>
        <v/>
      </c>
      <c r="Q43" s="3" t="str">
        <f t="shared" si="9"/>
        <v/>
      </c>
      <c r="R43" s="20" t="str">
        <f t="shared" si="10"/>
        <v/>
      </c>
      <c r="S43" s="6" t="str">
        <f t="shared" si="11"/>
        <v/>
      </c>
      <c r="T43" s="3" t="str">
        <f t="shared" si="12"/>
        <v/>
      </c>
      <c r="U43" s="20" t="str">
        <f t="shared" si="34"/>
        <v/>
      </c>
      <c r="V43" s="6" t="str">
        <f t="shared" si="13"/>
        <v/>
      </c>
      <c r="W43" s="3" t="str">
        <f t="shared" si="14"/>
        <v/>
      </c>
      <c r="X43" s="20" t="str">
        <f t="shared" si="15"/>
        <v/>
      </c>
      <c r="Y43" s="6" t="str">
        <f t="shared" si="16"/>
        <v/>
      </c>
      <c r="Z43" s="3" t="str">
        <f t="shared" si="35"/>
        <v/>
      </c>
      <c r="AA43" s="20" t="str">
        <f t="shared" si="36"/>
        <v/>
      </c>
      <c r="AB43" s="6" t="str">
        <f t="shared" si="37"/>
        <v/>
      </c>
      <c r="AC43" s="3" t="str">
        <f t="shared" si="38"/>
        <v/>
      </c>
      <c r="AD43" s="20" t="str">
        <f t="shared" si="39"/>
        <v/>
      </c>
      <c r="AE43" s="6" t="str">
        <f t="shared" si="40"/>
        <v/>
      </c>
      <c r="AG43" s="3" t="str">
        <f t="shared" si="17"/>
        <v/>
      </c>
      <c r="AH43" s="20" t="str">
        <f t="shared" si="18"/>
        <v/>
      </c>
      <c r="AI43" s="6">
        <f t="shared" si="19"/>
        <v>4.43</v>
      </c>
      <c r="AJ43" s="3" t="str">
        <f t="shared" si="20"/>
        <v/>
      </c>
      <c r="AK43" s="20" t="str">
        <f t="shared" si="21"/>
        <v/>
      </c>
      <c r="AL43" s="6" t="str">
        <f t="shared" si="22"/>
        <v/>
      </c>
      <c r="AM43" s="3" t="str">
        <f t="shared" si="23"/>
        <v/>
      </c>
      <c r="AN43" s="20" t="str">
        <f t="shared" si="24"/>
        <v/>
      </c>
      <c r="AO43" s="6" t="str">
        <f t="shared" si="25"/>
        <v/>
      </c>
      <c r="AP43" s="3" t="str">
        <f t="shared" si="26"/>
        <v/>
      </c>
      <c r="AQ43" s="20" t="str">
        <f t="shared" si="27"/>
        <v/>
      </c>
      <c r="AR43" s="6" t="str">
        <f t="shared" si="28"/>
        <v/>
      </c>
      <c r="AS43" s="3" t="str">
        <f t="shared" si="29"/>
        <v/>
      </c>
      <c r="AT43" s="20" t="str">
        <f t="shared" si="30"/>
        <v/>
      </c>
      <c r="AU43" s="6" t="str">
        <f t="shared" si="31"/>
        <v/>
      </c>
      <c r="AV43" s="3" t="str">
        <f t="shared" si="41"/>
        <v/>
      </c>
      <c r="AW43" s="20" t="str">
        <f t="shared" si="42"/>
        <v/>
      </c>
      <c r="AX43" s="6" t="str">
        <f t="shared" si="43"/>
        <v/>
      </c>
      <c r="AY43" s="3" t="str">
        <f t="shared" si="44"/>
        <v/>
      </c>
      <c r="AZ43" s="20" t="str">
        <f t="shared" si="45"/>
        <v/>
      </c>
      <c r="BA43" s="6" t="str">
        <f t="shared" si="46"/>
        <v/>
      </c>
    </row>
    <row r="44" spans="1:53" ht="12.75" thickBot="1" x14ac:dyDescent="0.25">
      <c r="A44" s="82">
        <v>38194</v>
      </c>
      <c r="B44" s="81" t="s">
        <v>9</v>
      </c>
      <c r="C44" s="81" t="s">
        <v>8</v>
      </c>
      <c r="D44" s="81">
        <v>1141</v>
      </c>
      <c r="E44" s="81">
        <v>9.35</v>
      </c>
      <c r="F44" s="85">
        <f t="shared" si="32"/>
        <v>1</v>
      </c>
      <c r="G44" s="90">
        <f t="shared" si="33"/>
        <v>7</v>
      </c>
      <c r="H44" s="90">
        <f t="shared" si="1"/>
        <v>2004</v>
      </c>
      <c r="I44" s="2" t="str">
        <f t="shared" si="2"/>
        <v>Summer</v>
      </c>
      <c r="K44" s="3" t="str">
        <f t="shared" si="3"/>
        <v/>
      </c>
      <c r="L44" s="20">
        <f t="shared" si="4"/>
        <v>1141</v>
      </c>
      <c r="M44" s="6" t="str">
        <f t="shared" si="5"/>
        <v/>
      </c>
      <c r="N44" s="3" t="str">
        <f t="shared" si="6"/>
        <v/>
      </c>
      <c r="O44" s="20" t="str">
        <f t="shared" si="7"/>
        <v/>
      </c>
      <c r="P44" s="6" t="str">
        <f t="shared" si="8"/>
        <v/>
      </c>
      <c r="Q44" s="3" t="str">
        <f t="shared" si="9"/>
        <v/>
      </c>
      <c r="R44" s="20" t="str">
        <f t="shared" si="10"/>
        <v/>
      </c>
      <c r="S44" s="6" t="str">
        <f t="shared" si="11"/>
        <v/>
      </c>
      <c r="T44" s="3" t="str">
        <f t="shared" si="12"/>
        <v/>
      </c>
      <c r="U44" s="20" t="str">
        <f t="shared" si="34"/>
        <v/>
      </c>
      <c r="V44" s="6" t="str">
        <f t="shared" si="13"/>
        <v/>
      </c>
      <c r="W44" s="3" t="str">
        <f t="shared" si="14"/>
        <v/>
      </c>
      <c r="X44" s="20" t="str">
        <f t="shared" si="15"/>
        <v/>
      </c>
      <c r="Y44" s="6" t="str">
        <f t="shared" si="16"/>
        <v/>
      </c>
      <c r="Z44" s="3" t="str">
        <f t="shared" si="35"/>
        <v/>
      </c>
      <c r="AA44" s="20" t="str">
        <f t="shared" si="36"/>
        <v/>
      </c>
      <c r="AB44" s="6" t="str">
        <f t="shared" si="37"/>
        <v/>
      </c>
      <c r="AC44" s="3" t="str">
        <f t="shared" si="38"/>
        <v/>
      </c>
      <c r="AD44" s="20" t="str">
        <f t="shared" si="39"/>
        <v/>
      </c>
      <c r="AE44" s="6" t="str">
        <f t="shared" si="40"/>
        <v/>
      </c>
      <c r="AG44" s="3" t="str">
        <f t="shared" si="17"/>
        <v/>
      </c>
      <c r="AH44" s="20">
        <f t="shared" si="18"/>
        <v>9.35</v>
      </c>
      <c r="AI44" s="6" t="str">
        <f t="shared" si="19"/>
        <v/>
      </c>
      <c r="AJ44" s="3" t="str">
        <f t="shared" si="20"/>
        <v/>
      </c>
      <c r="AK44" s="20" t="str">
        <f t="shared" si="21"/>
        <v/>
      </c>
      <c r="AL44" s="6" t="str">
        <f t="shared" si="22"/>
        <v/>
      </c>
      <c r="AM44" s="3" t="str">
        <f t="shared" si="23"/>
        <v/>
      </c>
      <c r="AN44" s="20" t="str">
        <f t="shared" si="24"/>
        <v/>
      </c>
      <c r="AO44" s="6" t="str">
        <f t="shared" si="25"/>
        <v/>
      </c>
      <c r="AP44" s="3" t="str">
        <f t="shared" si="26"/>
        <v/>
      </c>
      <c r="AQ44" s="20" t="str">
        <f t="shared" si="27"/>
        <v/>
      </c>
      <c r="AR44" s="6" t="str">
        <f t="shared" si="28"/>
        <v/>
      </c>
      <c r="AS44" s="3" t="str">
        <f t="shared" si="29"/>
        <v/>
      </c>
      <c r="AT44" s="20" t="str">
        <f t="shared" si="30"/>
        <v/>
      </c>
      <c r="AU44" s="6" t="str">
        <f t="shared" si="31"/>
        <v/>
      </c>
      <c r="AV44" s="3" t="str">
        <f t="shared" si="41"/>
        <v/>
      </c>
      <c r="AW44" s="20" t="str">
        <f t="shared" si="42"/>
        <v/>
      </c>
      <c r="AX44" s="6" t="str">
        <f t="shared" si="43"/>
        <v/>
      </c>
      <c r="AY44" s="3" t="str">
        <f t="shared" si="44"/>
        <v/>
      </c>
      <c r="AZ44" s="20" t="str">
        <f t="shared" si="45"/>
        <v/>
      </c>
      <c r="BA44" s="6" t="str">
        <f t="shared" si="46"/>
        <v/>
      </c>
    </row>
    <row r="45" spans="1:53" ht="12.75" thickBot="1" x14ac:dyDescent="0.25">
      <c r="A45" s="82">
        <v>38174</v>
      </c>
      <c r="B45" s="81" t="s">
        <v>9</v>
      </c>
      <c r="C45" s="81" t="s">
        <v>8</v>
      </c>
      <c r="D45" s="81" t="s">
        <v>24</v>
      </c>
      <c r="E45" s="81" t="s">
        <v>24</v>
      </c>
      <c r="F45" s="85">
        <f t="shared" si="32"/>
        <v>1</v>
      </c>
      <c r="G45" s="90">
        <f t="shared" si="33"/>
        <v>7</v>
      </c>
      <c r="H45" s="90">
        <f t="shared" si="1"/>
        <v>2004</v>
      </c>
      <c r="I45" s="2" t="str">
        <f t="shared" si="2"/>
        <v>Summer</v>
      </c>
      <c r="K45" s="3" t="str">
        <f t="shared" si="3"/>
        <v/>
      </c>
      <c r="L45" s="20" t="str">
        <f t="shared" si="4"/>
        <v>NS</v>
      </c>
      <c r="M45" s="6" t="str">
        <f t="shared" si="5"/>
        <v/>
      </c>
      <c r="N45" s="3" t="str">
        <f t="shared" si="6"/>
        <v/>
      </c>
      <c r="O45" s="20" t="str">
        <f t="shared" si="7"/>
        <v/>
      </c>
      <c r="P45" s="6" t="str">
        <f t="shared" si="8"/>
        <v/>
      </c>
      <c r="Q45" s="3" t="str">
        <f t="shared" si="9"/>
        <v/>
      </c>
      <c r="R45" s="20" t="str">
        <f t="shared" si="10"/>
        <v/>
      </c>
      <c r="S45" s="6" t="str">
        <f t="shared" si="11"/>
        <v/>
      </c>
      <c r="T45" s="3" t="str">
        <f t="shared" si="12"/>
        <v/>
      </c>
      <c r="U45" s="20" t="str">
        <f t="shared" si="34"/>
        <v/>
      </c>
      <c r="V45" s="6" t="str">
        <f t="shared" si="13"/>
        <v/>
      </c>
      <c r="W45" s="3" t="str">
        <f t="shared" si="14"/>
        <v/>
      </c>
      <c r="X45" s="20" t="str">
        <f t="shared" si="15"/>
        <v/>
      </c>
      <c r="Y45" s="6" t="str">
        <f t="shared" si="16"/>
        <v/>
      </c>
      <c r="Z45" s="3" t="str">
        <f t="shared" si="35"/>
        <v/>
      </c>
      <c r="AA45" s="20" t="str">
        <f t="shared" si="36"/>
        <v/>
      </c>
      <c r="AB45" s="6" t="str">
        <f t="shared" si="37"/>
        <v/>
      </c>
      <c r="AC45" s="3" t="str">
        <f t="shared" si="38"/>
        <v/>
      </c>
      <c r="AD45" s="20" t="str">
        <f t="shared" si="39"/>
        <v/>
      </c>
      <c r="AE45" s="6" t="str">
        <f t="shared" si="40"/>
        <v/>
      </c>
      <c r="AG45" s="3" t="str">
        <f t="shared" si="17"/>
        <v/>
      </c>
      <c r="AH45" s="20" t="str">
        <f t="shared" si="18"/>
        <v>NS</v>
      </c>
      <c r="AI45" s="6" t="str">
        <f t="shared" si="19"/>
        <v/>
      </c>
      <c r="AJ45" s="3" t="str">
        <f t="shared" si="20"/>
        <v/>
      </c>
      <c r="AK45" s="20" t="str">
        <f t="shared" si="21"/>
        <v/>
      </c>
      <c r="AL45" s="6" t="str">
        <f t="shared" si="22"/>
        <v/>
      </c>
      <c r="AM45" s="3" t="str">
        <f t="shared" si="23"/>
        <v/>
      </c>
      <c r="AN45" s="20" t="str">
        <f t="shared" si="24"/>
        <v/>
      </c>
      <c r="AO45" s="6" t="str">
        <f t="shared" si="25"/>
        <v/>
      </c>
      <c r="AP45" s="3" t="str">
        <f t="shared" si="26"/>
        <v/>
      </c>
      <c r="AQ45" s="20" t="str">
        <f t="shared" si="27"/>
        <v/>
      </c>
      <c r="AR45" s="6" t="str">
        <f t="shared" si="28"/>
        <v/>
      </c>
      <c r="AS45" s="3" t="str">
        <f t="shared" si="29"/>
        <v/>
      </c>
      <c r="AT45" s="20" t="str">
        <f t="shared" si="30"/>
        <v/>
      </c>
      <c r="AU45" s="6" t="str">
        <f t="shared" si="31"/>
        <v/>
      </c>
      <c r="AV45" s="3" t="str">
        <f t="shared" si="41"/>
        <v/>
      </c>
      <c r="AW45" s="20" t="str">
        <f t="shared" si="42"/>
        <v/>
      </c>
      <c r="AX45" s="6" t="str">
        <f t="shared" si="43"/>
        <v/>
      </c>
      <c r="AY45" s="3" t="str">
        <f t="shared" si="44"/>
        <v/>
      </c>
      <c r="AZ45" s="20" t="str">
        <f t="shared" si="45"/>
        <v/>
      </c>
      <c r="BA45" s="6" t="str">
        <f t="shared" si="46"/>
        <v/>
      </c>
    </row>
    <row r="46" spans="1:53" ht="12.75" thickBot="1" x14ac:dyDescent="0.25">
      <c r="A46" s="82">
        <v>38163</v>
      </c>
      <c r="B46" s="81" t="s">
        <v>9</v>
      </c>
      <c r="C46" s="81" t="s">
        <v>8</v>
      </c>
      <c r="D46" s="81">
        <v>909</v>
      </c>
      <c r="E46" s="81">
        <v>8.9700000000000006</v>
      </c>
      <c r="F46" s="85">
        <f t="shared" si="32"/>
        <v>1</v>
      </c>
      <c r="G46" s="90">
        <f t="shared" si="33"/>
        <v>6</v>
      </c>
      <c r="H46" s="90">
        <f t="shared" si="1"/>
        <v>2004</v>
      </c>
      <c r="I46" s="2" t="str">
        <f t="shared" si="2"/>
        <v>Spring</v>
      </c>
      <c r="K46" s="3">
        <f t="shared" si="3"/>
        <v>909</v>
      </c>
      <c r="L46" s="20" t="str">
        <f t="shared" si="4"/>
        <v/>
      </c>
      <c r="M46" s="6" t="str">
        <f t="shared" si="5"/>
        <v/>
      </c>
      <c r="N46" s="3" t="str">
        <f t="shared" si="6"/>
        <v/>
      </c>
      <c r="O46" s="20" t="str">
        <f t="shared" si="7"/>
        <v/>
      </c>
      <c r="P46" s="6" t="str">
        <f t="shared" si="8"/>
        <v/>
      </c>
      <c r="Q46" s="3" t="str">
        <f t="shared" si="9"/>
        <v/>
      </c>
      <c r="R46" s="20" t="str">
        <f t="shared" si="10"/>
        <v/>
      </c>
      <c r="S46" s="6" t="str">
        <f t="shared" si="11"/>
        <v/>
      </c>
      <c r="T46" s="3" t="str">
        <f t="shared" si="12"/>
        <v/>
      </c>
      <c r="U46" s="20" t="str">
        <f t="shared" si="34"/>
        <v/>
      </c>
      <c r="V46" s="6" t="str">
        <f t="shared" si="13"/>
        <v/>
      </c>
      <c r="W46" s="3" t="str">
        <f t="shared" si="14"/>
        <v/>
      </c>
      <c r="X46" s="20" t="str">
        <f t="shared" si="15"/>
        <v/>
      </c>
      <c r="Y46" s="6" t="str">
        <f t="shared" si="16"/>
        <v/>
      </c>
      <c r="Z46" s="3" t="str">
        <f t="shared" si="35"/>
        <v/>
      </c>
      <c r="AA46" s="20" t="str">
        <f t="shared" si="36"/>
        <v/>
      </c>
      <c r="AB46" s="6" t="str">
        <f t="shared" si="37"/>
        <v/>
      </c>
      <c r="AC46" s="3" t="str">
        <f t="shared" si="38"/>
        <v/>
      </c>
      <c r="AD46" s="20" t="str">
        <f t="shared" si="39"/>
        <v/>
      </c>
      <c r="AE46" s="6" t="str">
        <f t="shared" si="40"/>
        <v/>
      </c>
      <c r="AG46" s="3">
        <f t="shared" si="17"/>
        <v>8.9700000000000006</v>
      </c>
      <c r="AH46" s="20" t="str">
        <f t="shared" si="18"/>
        <v/>
      </c>
      <c r="AI46" s="6" t="str">
        <f t="shared" si="19"/>
        <v/>
      </c>
      <c r="AJ46" s="3" t="str">
        <f t="shared" si="20"/>
        <v/>
      </c>
      <c r="AK46" s="20" t="str">
        <f t="shared" si="21"/>
        <v/>
      </c>
      <c r="AL46" s="6" t="str">
        <f t="shared" si="22"/>
        <v/>
      </c>
      <c r="AM46" s="3" t="str">
        <f t="shared" si="23"/>
        <v/>
      </c>
      <c r="AN46" s="20" t="str">
        <f t="shared" si="24"/>
        <v/>
      </c>
      <c r="AO46" s="6" t="str">
        <f t="shared" si="25"/>
        <v/>
      </c>
      <c r="AP46" s="3" t="str">
        <f t="shared" si="26"/>
        <v/>
      </c>
      <c r="AQ46" s="20" t="str">
        <f t="shared" si="27"/>
        <v/>
      </c>
      <c r="AR46" s="6" t="str">
        <f t="shared" si="28"/>
        <v/>
      </c>
      <c r="AS46" s="3" t="str">
        <f t="shared" si="29"/>
        <v/>
      </c>
      <c r="AT46" s="20" t="str">
        <f t="shared" si="30"/>
        <v/>
      </c>
      <c r="AU46" s="6" t="str">
        <f t="shared" si="31"/>
        <v/>
      </c>
      <c r="AV46" s="3" t="str">
        <f t="shared" si="41"/>
        <v/>
      </c>
      <c r="AW46" s="20" t="str">
        <f t="shared" si="42"/>
        <v/>
      </c>
      <c r="AX46" s="6" t="str">
        <f t="shared" si="43"/>
        <v/>
      </c>
      <c r="AY46" s="3" t="str">
        <f t="shared" si="44"/>
        <v/>
      </c>
      <c r="AZ46" s="20" t="str">
        <f t="shared" si="45"/>
        <v/>
      </c>
      <c r="BA46" s="6" t="str">
        <f t="shared" si="46"/>
        <v/>
      </c>
    </row>
    <row r="47" spans="1:53" ht="12.75" thickBot="1" x14ac:dyDescent="0.25">
      <c r="A47" s="82">
        <v>38108</v>
      </c>
      <c r="B47" s="81" t="s">
        <v>9</v>
      </c>
      <c r="C47" s="81" t="s">
        <v>8</v>
      </c>
      <c r="D47" s="81">
        <v>1175</v>
      </c>
      <c r="E47" s="81">
        <v>11.71</v>
      </c>
      <c r="F47" s="85">
        <f t="shared" si="32"/>
        <v>1</v>
      </c>
      <c r="G47" s="90">
        <f t="shared" si="33"/>
        <v>5</v>
      </c>
      <c r="H47" s="90">
        <f t="shared" si="1"/>
        <v>2004</v>
      </c>
      <c r="I47" s="2" t="str">
        <f t="shared" si="2"/>
        <v>Spring</v>
      </c>
      <c r="K47" s="3">
        <f t="shared" si="3"/>
        <v>1175</v>
      </c>
      <c r="L47" s="20" t="str">
        <f t="shared" si="4"/>
        <v/>
      </c>
      <c r="M47" s="6" t="str">
        <f t="shared" si="5"/>
        <v/>
      </c>
      <c r="N47" s="3" t="str">
        <f t="shared" si="6"/>
        <v/>
      </c>
      <c r="O47" s="20" t="str">
        <f t="shared" si="7"/>
        <v/>
      </c>
      <c r="P47" s="6" t="str">
        <f t="shared" si="8"/>
        <v/>
      </c>
      <c r="Q47" s="3" t="str">
        <f t="shared" si="9"/>
        <v/>
      </c>
      <c r="R47" s="20" t="str">
        <f t="shared" si="10"/>
        <v/>
      </c>
      <c r="S47" s="6" t="str">
        <f t="shared" si="11"/>
        <v/>
      </c>
      <c r="T47" s="3" t="str">
        <f t="shared" si="12"/>
        <v/>
      </c>
      <c r="U47" s="20" t="str">
        <f t="shared" si="34"/>
        <v/>
      </c>
      <c r="V47" s="6" t="str">
        <f t="shared" si="13"/>
        <v/>
      </c>
      <c r="W47" s="3" t="str">
        <f t="shared" si="14"/>
        <v/>
      </c>
      <c r="X47" s="20" t="str">
        <f t="shared" si="15"/>
        <v/>
      </c>
      <c r="Y47" s="6" t="str">
        <f t="shared" si="16"/>
        <v/>
      </c>
      <c r="Z47" s="3" t="str">
        <f t="shared" si="35"/>
        <v/>
      </c>
      <c r="AA47" s="20" t="str">
        <f t="shared" si="36"/>
        <v/>
      </c>
      <c r="AB47" s="6" t="str">
        <f t="shared" si="37"/>
        <v/>
      </c>
      <c r="AC47" s="3" t="str">
        <f t="shared" si="38"/>
        <v/>
      </c>
      <c r="AD47" s="20" t="str">
        <f t="shared" si="39"/>
        <v/>
      </c>
      <c r="AE47" s="6" t="str">
        <f t="shared" si="40"/>
        <v/>
      </c>
      <c r="AG47" s="3">
        <f t="shared" si="17"/>
        <v>11.71</v>
      </c>
      <c r="AH47" s="20" t="str">
        <f t="shared" si="18"/>
        <v/>
      </c>
      <c r="AI47" s="6" t="str">
        <f t="shared" si="19"/>
        <v/>
      </c>
      <c r="AJ47" s="3" t="str">
        <f t="shared" si="20"/>
        <v/>
      </c>
      <c r="AK47" s="20" t="str">
        <f t="shared" si="21"/>
        <v/>
      </c>
      <c r="AL47" s="6" t="str">
        <f t="shared" si="22"/>
        <v/>
      </c>
      <c r="AM47" s="3" t="str">
        <f t="shared" si="23"/>
        <v/>
      </c>
      <c r="AN47" s="20" t="str">
        <f t="shared" si="24"/>
        <v/>
      </c>
      <c r="AO47" s="6" t="str">
        <f t="shared" si="25"/>
        <v/>
      </c>
      <c r="AP47" s="3" t="str">
        <f t="shared" si="26"/>
        <v/>
      </c>
      <c r="AQ47" s="20" t="str">
        <f t="shared" si="27"/>
        <v/>
      </c>
      <c r="AR47" s="6" t="str">
        <f t="shared" si="28"/>
        <v/>
      </c>
      <c r="AS47" s="3" t="str">
        <f t="shared" si="29"/>
        <v/>
      </c>
      <c r="AT47" s="20" t="str">
        <f t="shared" si="30"/>
        <v/>
      </c>
      <c r="AU47" s="6" t="str">
        <f t="shared" si="31"/>
        <v/>
      </c>
      <c r="AV47" s="3" t="str">
        <f t="shared" si="41"/>
        <v/>
      </c>
      <c r="AW47" s="20" t="str">
        <f t="shared" si="42"/>
        <v/>
      </c>
      <c r="AX47" s="6" t="str">
        <f t="shared" si="43"/>
        <v/>
      </c>
      <c r="AY47" s="3" t="str">
        <f t="shared" si="44"/>
        <v/>
      </c>
      <c r="AZ47" s="20" t="str">
        <f t="shared" si="45"/>
        <v/>
      </c>
      <c r="BA47" s="6" t="str">
        <f t="shared" si="46"/>
        <v/>
      </c>
    </row>
    <row r="48" spans="1:53" ht="12.75" thickBot="1" x14ac:dyDescent="0.25">
      <c r="A48" s="82">
        <v>37884</v>
      </c>
      <c r="B48" s="81" t="s">
        <v>9</v>
      </c>
      <c r="C48" s="81" t="s">
        <v>8</v>
      </c>
      <c r="D48" s="81">
        <v>887</v>
      </c>
      <c r="E48" s="81">
        <v>9.7799999999999994</v>
      </c>
      <c r="F48" s="85">
        <f t="shared" si="32"/>
        <v>1</v>
      </c>
      <c r="G48" s="90">
        <f t="shared" si="33"/>
        <v>9</v>
      </c>
      <c r="H48" s="90">
        <f t="shared" si="1"/>
        <v>2003</v>
      </c>
      <c r="I48" s="2" t="str">
        <f t="shared" si="2"/>
        <v>Fall</v>
      </c>
      <c r="K48" s="3" t="str">
        <f t="shared" si="3"/>
        <v/>
      </c>
      <c r="L48" s="20" t="str">
        <f t="shared" si="4"/>
        <v/>
      </c>
      <c r="M48" s="6">
        <f t="shared" si="5"/>
        <v>887</v>
      </c>
      <c r="N48" s="3" t="str">
        <f t="shared" si="6"/>
        <v/>
      </c>
      <c r="O48" s="20" t="str">
        <f t="shared" si="7"/>
        <v/>
      </c>
      <c r="P48" s="6" t="str">
        <f t="shared" si="8"/>
        <v/>
      </c>
      <c r="Q48" s="3" t="str">
        <f t="shared" si="9"/>
        <v/>
      </c>
      <c r="R48" s="20" t="str">
        <f t="shared" si="10"/>
        <v/>
      </c>
      <c r="S48" s="6" t="str">
        <f t="shared" si="11"/>
        <v/>
      </c>
      <c r="T48" s="3" t="str">
        <f t="shared" si="12"/>
        <v/>
      </c>
      <c r="U48" s="20" t="str">
        <f t="shared" si="34"/>
        <v/>
      </c>
      <c r="V48" s="6" t="str">
        <f t="shared" si="13"/>
        <v/>
      </c>
      <c r="W48" s="3" t="str">
        <f t="shared" si="14"/>
        <v/>
      </c>
      <c r="X48" s="20" t="str">
        <f t="shared" si="15"/>
        <v/>
      </c>
      <c r="Y48" s="6" t="str">
        <f t="shared" si="16"/>
        <v/>
      </c>
      <c r="Z48" s="3" t="str">
        <f t="shared" si="35"/>
        <v/>
      </c>
      <c r="AA48" s="20" t="str">
        <f t="shared" si="36"/>
        <v/>
      </c>
      <c r="AB48" s="6" t="str">
        <f t="shared" si="37"/>
        <v/>
      </c>
      <c r="AC48" s="3" t="str">
        <f t="shared" si="38"/>
        <v/>
      </c>
      <c r="AD48" s="20" t="str">
        <f t="shared" si="39"/>
        <v/>
      </c>
      <c r="AE48" s="6" t="str">
        <f t="shared" si="40"/>
        <v/>
      </c>
      <c r="AG48" s="3" t="str">
        <f t="shared" si="17"/>
        <v/>
      </c>
      <c r="AH48" s="20" t="str">
        <f t="shared" si="18"/>
        <v/>
      </c>
      <c r="AI48" s="6">
        <f t="shared" si="19"/>
        <v>9.7799999999999994</v>
      </c>
      <c r="AJ48" s="3" t="str">
        <f t="shared" si="20"/>
        <v/>
      </c>
      <c r="AK48" s="20" t="str">
        <f t="shared" si="21"/>
        <v/>
      </c>
      <c r="AL48" s="6" t="str">
        <f t="shared" si="22"/>
        <v/>
      </c>
      <c r="AM48" s="3" t="str">
        <f t="shared" si="23"/>
        <v/>
      </c>
      <c r="AN48" s="20" t="str">
        <f t="shared" si="24"/>
        <v/>
      </c>
      <c r="AO48" s="6" t="str">
        <f t="shared" si="25"/>
        <v/>
      </c>
      <c r="AP48" s="3" t="str">
        <f t="shared" si="26"/>
        <v/>
      </c>
      <c r="AQ48" s="20" t="str">
        <f t="shared" si="27"/>
        <v/>
      </c>
      <c r="AR48" s="6" t="str">
        <f t="shared" si="28"/>
        <v/>
      </c>
      <c r="AS48" s="3" t="str">
        <f t="shared" si="29"/>
        <v/>
      </c>
      <c r="AT48" s="20" t="str">
        <f t="shared" si="30"/>
        <v/>
      </c>
      <c r="AU48" s="6" t="str">
        <f t="shared" si="31"/>
        <v/>
      </c>
      <c r="AV48" s="3" t="str">
        <f t="shared" si="41"/>
        <v/>
      </c>
      <c r="AW48" s="20" t="str">
        <f t="shared" si="42"/>
        <v/>
      </c>
      <c r="AX48" s="6" t="str">
        <f t="shared" si="43"/>
        <v/>
      </c>
      <c r="AY48" s="3" t="str">
        <f t="shared" si="44"/>
        <v/>
      </c>
      <c r="AZ48" s="20" t="str">
        <f t="shared" si="45"/>
        <v/>
      </c>
      <c r="BA48" s="6" t="str">
        <f t="shared" si="46"/>
        <v/>
      </c>
    </row>
    <row r="49" spans="1:53" ht="12.75" thickBot="1" x14ac:dyDescent="0.25">
      <c r="A49" s="82">
        <v>42279</v>
      </c>
      <c r="B49" s="81" t="s">
        <v>10</v>
      </c>
      <c r="C49" s="81" t="s">
        <v>8</v>
      </c>
      <c r="D49" s="81">
        <v>884.6</v>
      </c>
      <c r="E49" s="81">
        <v>12.63</v>
      </c>
      <c r="F49" s="85">
        <f t="shared" si="32"/>
        <v>2</v>
      </c>
      <c r="G49" s="90">
        <f t="shared" si="33"/>
        <v>10</v>
      </c>
      <c r="H49" s="90">
        <f t="shared" si="1"/>
        <v>2015</v>
      </c>
      <c r="I49" s="2" t="str">
        <f t="shared" si="2"/>
        <v>Fall</v>
      </c>
      <c r="K49" s="3" t="str">
        <f t="shared" si="3"/>
        <v/>
      </c>
      <c r="L49" s="20" t="str">
        <f t="shared" si="4"/>
        <v/>
      </c>
      <c r="M49" s="6">
        <f t="shared" si="5"/>
        <v>884.6</v>
      </c>
      <c r="N49" s="3" t="str">
        <f t="shared" si="6"/>
        <v/>
      </c>
      <c r="O49" s="20" t="str">
        <f t="shared" si="7"/>
        <v/>
      </c>
      <c r="P49" s="6" t="str">
        <f t="shared" si="8"/>
        <v/>
      </c>
      <c r="Q49" s="3" t="str">
        <f t="shared" si="9"/>
        <v/>
      </c>
      <c r="R49" s="20" t="str">
        <f t="shared" si="10"/>
        <v/>
      </c>
      <c r="S49" s="6" t="str">
        <f t="shared" si="11"/>
        <v/>
      </c>
      <c r="T49" s="3" t="str">
        <f t="shared" si="12"/>
        <v/>
      </c>
      <c r="U49" s="20" t="str">
        <f t="shared" si="34"/>
        <v/>
      </c>
      <c r="V49" s="6" t="str">
        <f t="shared" si="13"/>
        <v/>
      </c>
      <c r="W49" s="3" t="str">
        <f t="shared" si="14"/>
        <v/>
      </c>
      <c r="X49" s="20" t="str">
        <f t="shared" si="15"/>
        <v/>
      </c>
      <c r="Y49" s="6" t="str">
        <f t="shared" si="16"/>
        <v/>
      </c>
      <c r="Z49" s="3" t="str">
        <f t="shared" si="35"/>
        <v/>
      </c>
      <c r="AA49" s="20" t="str">
        <f t="shared" si="36"/>
        <v/>
      </c>
      <c r="AB49" s="6" t="str">
        <f t="shared" si="37"/>
        <v/>
      </c>
      <c r="AC49" s="3" t="str">
        <f t="shared" si="38"/>
        <v/>
      </c>
      <c r="AD49" s="20" t="str">
        <f t="shared" si="39"/>
        <v/>
      </c>
      <c r="AE49" s="6" t="str">
        <f t="shared" si="40"/>
        <v/>
      </c>
      <c r="AG49" s="3" t="str">
        <f t="shared" si="17"/>
        <v/>
      </c>
      <c r="AH49" s="20" t="str">
        <f t="shared" si="18"/>
        <v/>
      </c>
      <c r="AI49" s="6">
        <f t="shared" si="19"/>
        <v>12.63</v>
      </c>
      <c r="AJ49" s="3" t="str">
        <f t="shared" si="20"/>
        <v/>
      </c>
      <c r="AK49" s="20" t="str">
        <f t="shared" si="21"/>
        <v/>
      </c>
      <c r="AL49" s="6" t="str">
        <f t="shared" si="22"/>
        <v/>
      </c>
      <c r="AM49" s="3" t="str">
        <f t="shared" si="23"/>
        <v/>
      </c>
      <c r="AN49" s="20" t="str">
        <f t="shared" si="24"/>
        <v/>
      </c>
      <c r="AO49" s="6" t="str">
        <f t="shared" si="25"/>
        <v/>
      </c>
      <c r="AP49" s="3" t="str">
        <f t="shared" si="26"/>
        <v/>
      </c>
      <c r="AQ49" s="20" t="str">
        <f t="shared" si="27"/>
        <v/>
      </c>
      <c r="AR49" s="6" t="str">
        <f t="shared" si="28"/>
        <v/>
      </c>
      <c r="AS49" s="3" t="str">
        <f t="shared" si="29"/>
        <v/>
      </c>
      <c r="AT49" s="20" t="str">
        <f t="shared" si="30"/>
        <v/>
      </c>
      <c r="AU49" s="6" t="str">
        <f t="shared" si="31"/>
        <v/>
      </c>
      <c r="AV49" s="3" t="str">
        <f t="shared" si="41"/>
        <v/>
      </c>
      <c r="AW49" s="20" t="str">
        <f t="shared" si="42"/>
        <v/>
      </c>
      <c r="AX49" s="6" t="str">
        <f t="shared" si="43"/>
        <v/>
      </c>
      <c r="AY49" s="3" t="str">
        <f t="shared" si="44"/>
        <v/>
      </c>
      <c r="AZ49" s="20" t="str">
        <f t="shared" si="45"/>
        <v/>
      </c>
      <c r="BA49" s="6" t="str">
        <f t="shared" si="46"/>
        <v/>
      </c>
    </row>
    <row r="50" spans="1:53" ht="12.75" thickBot="1" x14ac:dyDescent="0.25">
      <c r="A50" s="82">
        <v>42213</v>
      </c>
      <c r="B50" s="81" t="s">
        <v>10</v>
      </c>
      <c r="C50" s="81" t="s">
        <v>8</v>
      </c>
      <c r="D50" s="81">
        <v>992.8</v>
      </c>
      <c r="E50" s="81">
        <v>10.26</v>
      </c>
      <c r="F50" s="85">
        <f t="shared" si="32"/>
        <v>2</v>
      </c>
      <c r="G50" s="90">
        <f t="shared" si="33"/>
        <v>7</v>
      </c>
      <c r="H50" s="90">
        <f t="shared" si="1"/>
        <v>2015</v>
      </c>
      <c r="I50" s="2" t="str">
        <f t="shared" si="2"/>
        <v>Summer</v>
      </c>
      <c r="K50" s="3" t="str">
        <f t="shared" si="3"/>
        <v/>
      </c>
      <c r="L50" s="20">
        <f t="shared" si="4"/>
        <v>992.8</v>
      </c>
      <c r="M50" s="6" t="str">
        <f t="shared" si="5"/>
        <v/>
      </c>
      <c r="N50" s="3" t="str">
        <f t="shared" si="6"/>
        <v/>
      </c>
      <c r="O50" s="20" t="str">
        <f t="shared" si="7"/>
        <v/>
      </c>
      <c r="P50" s="6" t="str">
        <f t="shared" si="8"/>
        <v/>
      </c>
      <c r="Q50" s="3" t="str">
        <f t="shared" si="9"/>
        <v/>
      </c>
      <c r="R50" s="20" t="str">
        <f t="shared" si="10"/>
        <v/>
      </c>
      <c r="S50" s="6" t="str">
        <f t="shared" si="11"/>
        <v/>
      </c>
      <c r="T50" s="3" t="str">
        <f t="shared" si="12"/>
        <v/>
      </c>
      <c r="U50" s="20" t="str">
        <f t="shared" si="34"/>
        <v/>
      </c>
      <c r="V50" s="6" t="str">
        <f t="shared" si="13"/>
        <v/>
      </c>
      <c r="W50" s="3" t="str">
        <f t="shared" si="14"/>
        <v/>
      </c>
      <c r="X50" s="20" t="str">
        <f t="shared" si="15"/>
        <v/>
      </c>
      <c r="Y50" s="6" t="str">
        <f t="shared" si="16"/>
        <v/>
      </c>
      <c r="Z50" s="3" t="str">
        <f t="shared" si="35"/>
        <v/>
      </c>
      <c r="AA50" s="20" t="str">
        <f t="shared" si="36"/>
        <v/>
      </c>
      <c r="AB50" s="6" t="str">
        <f t="shared" si="37"/>
        <v/>
      </c>
      <c r="AC50" s="3" t="str">
        <f t="shared" si="38"/>
        <v/>
      </c>
      <c r="AD50" s="20" t="str">
        <f t="shared" si="39"/>
        <v/>
      </c>
      <c r="AE50" s="6" t="str">
        <f t="shared" si="40"/>
        <v/>
      </c>
      <c r="AG50" s="3" t="str">
        <f t="shared" si="17"/>
        <v/>
      </c>
      <c r="AH50" s="20">
        <f t="shared" si="18"/>
        <v>10.26</v>
      </c>
      <c r="AI50" s="6" t="str">
        <f t="shared" si="19"/>
        <v/>
      </c>
      <c r="AJ50" s="3" t="str">
        <f t="shared" si="20"/>
        <v/>
      </c>
      <c r="AK50" s="20" t="str">
        <f t="shared" si="21"/>
        <v/>
      </c>
      <c r="AL50" s="6" t="str">
        <f t="shared" si="22"/>
        <v/>
      </c>
      <c r="AM50" s="3" t="str">
        <f t="shared" si="23"/>
        <v/>
      </c>
      <c r="AN50" s="20" t="str">
        <f t="shared" si="24"/>
        <v/>
      </c>
      <c r="AO50" s="6" t="str">
        <f t="shared" si="25"/>
        <v/>
      </c>
      <c r="AP50" s="3" t="str">
        <f t="shared" si="26"/>
        <v/>
      </c>
      <c r="AQ50" s="20" t="str">
        <f t="shared" si="27"/>
        <v/>
      </c>
      <c r="AR50" s="6" t="str">
        <f t="shared" si="28"/>
        <v/>
      </c>
      <c r="AS50" s="3" t="str">
        <f t="shared" si="29"/>
        <v/>
      </c>
      <c r="AT50" s="20" t="str">
        <f t="shared" si="30"/>
        <v/>
      </c>
      <c r="AU50" s="6" t="str">
        <f t="shared" si="31"/>
        <v/>
      </c>
      <c r="AV50" s="3" t="str">
        <f t="shared" si="41"/>
        <v/>
      </c>
      <c r="AW50" s="20" t="str">
        <f t="shared" si="42"/>
        <v/>
      </c>
      <c r="AX50" s="6" t="str">
        <f t="shared" si="43"/>
        <v/>
      </c>
      <c r="AY50" s="3" t="str">
        <f t="shared" si="44"/>
        <v/>
      </c>
      <c r="AZ50" s="20" t="str">
        <f t="shared" si="45"/>
        <v/>
      </c>
      <c r="BA50" s="6" t="str">
        <f t="shared" si="46"/>
        <v/>
      </c>
    </row>
    <row r="51" spans="1:53" ht="12.75" thickBot="1" x14ac:dyDescent="0.25">
      <c r="A51" s="82">
        <v>42131</v>
      </c>
      <c r="B51" s="81" t="s">
        <v>10</v>
      </c>
      <c r="C51" s="81" t="s">
        <v>8</v>
      </c>
      <c r="D51" s="81">
        <v>1476</v>
      </c>
      <c r="E51" s="81">
        <v>12.37</v>
      </c>
      <c r="F51" s="85">
        <f t="shared" si="32"/>
        <v>2</v>
      </c>
      <c r="G51" s="90">
        <f t="shared" si="33"/>
        <v>5</v>
      </c>
      <c r="H51" s="90">
        <f t="shared" si="1"/>
        <v>2015</v>
      </c>
      <c r="I51" s="2" t="str">
        <f t="shared" si="2"/>
        <v>Spring</v>
      </c>
      <c r="K51" s="3">
        <f t="shared" si="3"/>
        <v>1476</v>
      </c>
      <c r="L51" s="20" t="str">
        <f t="shared" si="4"/>
        <v/>
      </c>
      <c r="M51" s="6" t="str">
        <f t="shared" si="5"/>
        <v/>
      </c>
      <c r="N51" s="3" t="str">
        <f t="shared" si="6"/>
        <v/>
      </c>
      <c r="O51" s="20" t="str">
        <f t="shared" si="7"/>
        <v/>
      </c>
      <c r="P51" s="6" t="str">
        <f t="shared" si="8"/>
        <v/>
      </c>
      <c r="Q51" s="3" t="str">
        <f t="shared" si="9"/>
        <v/>
      </c>
      <c r="R51" s="20" t="str">
        <f t="shared" si="10"/>
        <v/>
      </c>
      <c r="S51" s="6" t="str">
        <f t="shared" si="11"/>
        <v/>
      </c>
      <c r="T51" s="3" t="str">
        <f t="shared" si="12"/>
        <v/>
      </c>
      <c r="U51" s="20" t="str">
        <f t="shared" si="34"/>
        <v/>
      </c>
      <c r="V51" s="6" t="str">
        <f t="shared" si="13"/>
        <v/>
      </c>
      <c r="W51" s="3" t="str">
        <f t="shared" si="14"/>
        <v/>
      </c>
      <c r="X51" s="20" t="str">
        <f t="shared" si="15"/>
        <v/>
      </c>
      <c r="Y51" s="6" t="str">
        <f t="shared" si="16"/>
        <v/>
      </c>
      <c r="Z51" s="3" t="str">
        <f t="shared" si="35"/>
        <v/>
      </c>
      <c r="AA51" s="20" t="str">
        <f t="shared" si="36"/>
        <v/>
      </c>
      <c r="AB51" s="6" t="str">
        <f t="shared" si="37"/>
        <v/>
      </c>
      <c r="AC51" s="3" t="str">
        <f t="shared" si="38"/>
        <v/>
      </c>
      <c r="AD51" s="20" t="str">
        <f t="shared" si="39"/>
        <v/>
      </c>
      <c r="AE51" s="6" t="str">
        <f t="shared" si="40"/>
        <v/>
      </c>
      <c r="AG51" s="3">
        <f t="shared" si="17"/>
        <v>12.37</v>
      </c>
      <c r="AH51" s="20" t="str">
        <f t="shared" si="18"/>
        <v/>
      </c>
      <c r="AI51" s="6" t="str">
        <f t="shared" si="19"/>
        <v/>
      </c>
      <c r="AJ51" s="3" t="str">
        <f t="shared" si="20"/>
        <v/>
      </c>
      <c r="AK51" s="20" t="str">
        <f t="shared" si="21"/>
        <v/>
      </c>
      <c r="AL51" s="6" t="str">
        <f t="shared" si="22"/>
        <v/>
      </c>
      <c r="AM51" s="3" t="str">
        <f t="shared" si="23"/>
        <v/>
      </c>
      <c r="AN51" s="20" t="str">
        <f t="shared" si="24"/>
        <v/>
      </c>
      <c r="AO51" s="6" t="str">
        <f t="shared" si="25"/>
        <v/>
      </c>
      <c r="AP51" s="3" t="str">
        <f t="shared" si="26"/>
        <v/>
      </c>
      <c r="AQ51" s="20" t="str">
        <f t="shared" si="27"/>
        <v/>
      </c>
      <c r="AR51" s="6" t="str">
        <f t="shared" si="28"/>
        <v/>
      </c>
      <c r="AS51" s="3" t="str">
        <f t="shared" si="29"/>
        <v/>
      </c>
      <c r="AT51" s="20" t="str">
        <f t="shared" si="30"/>
        <v/>
      </c>
      <c r="AU51" s="6" t="str">
        <f t="shared" si="31"/>
        <v/>
      </c>
      <c r="AV51" s="3" t="str">
        <f t="shared" si="41"/>
        <v/>
      </c>
      <c r="AW51" s="20" t="str">
        <f t="shared" si="42"/>
        <v/>
      </c>
      <c r="AX51" s="6" t="str">
        <f t="shared" si="43"/>
        <v/>
      </c>
      <c r="AY51" s="3" t="str">
        <f t="shared" si="44"/>
        <v/>
      </c>
      <c r="AZ51" s="20" t="str">
        <f t="shared" si="45"/>
        <v/>
      </c>
      <c r="BA51" s="6" t="str">
        <f t="shared" si="46"/>
        <v/>
      </c>
    </row>
    <row r="52" spans="1:53" ht="12.75" thickBot="1" x14ac:dyDescent="0.25">
      <c r="A52" s="82">
        <v>41902</v>
      </c>
      <c r="B52" s="81" t="s">
        <v>10</v>
      </c>
      <c r="C52" s="81" t="s">
        <v>8</v>
      </c>
      <c r="D52" s="81">
        <v>537</v>
      </c>
      <c r="E52" s="81">
        <v>9.8000000000000007</v>
      </c>
      <c r="F52" s="85">
        <f t="shared" si="32"/>
        <v>2</v>
      </c>
      <c r="G52" s="90">
        <f t="shared" si="33"/>
        <v>9</v>
      </c>
      <c r="H52" s="90">
        <f t="shared" si="1"/>
        <v>2014</v>
      </c>
      <c r="I52" s="2" t="str">
        <f t="shared" si="2"/>
        <v>Fall</v>
      </c>
      <c r="K52" s="3" t="str">
        <f t="shared" si="3"/>
        <v/>
      </c>
      <c r="L52" s="20" t="str">
        <f t="shared" si="4"/>
        <v/>
      </c>
      <c r="M52" s="6">
        <f t="shared" si="5"/>
        <v>537</v>
      </c>
      <c r="N52" s="3" t="str">
        <f t="shared" si="6"/>
        <v/>
      </c>
      <c r="O52" s="20" t="str">
        <f t="shared" si="7"/>
        <v/>
      </c>
      <c r="P52" s="6" t="str">
        <f t="shared" si="8"/>
        <v/>
      </c>
      <c r="Q52" s="3" t="str">
        <f t="shared" si="9"/>
        <v/>
      </c>
      <c r="R52" s="20" t="str">
        <f t="shared" si="10"/>
        <v/>
      </c>
      <c r="S52" s="6" t="str">
        <f t="shared" si="11"/>
        <v/>
      </c>
      <c r="T52" s="3" t="str">
        <f t="shared" si="12"/>
        <v/>
      </c>
      <c r="U52" s="20" t="str">
        <f t="shared" si="34"/>
        <v/>
      </c>
      <c r="V52" s="6" t="str">
        <f t="shared" si="13"/>
        <v/>
      </c>
      <c r="W52" s="3" t="str">
        <f t="shared" si="14"/>
        <v/>
      </c>
      <c r="X52" s="20" t="str">
        <f t="shared" si="15"/>
        <v/>
      </c>
      <c r="Y52" s="6" t="str">
        <f t="shared" si="16"/>
        <v/>
      </c>
      <c r="Z52" s="3" t="str">
        <f t="shared" si="35"/>
        <v/>
      </c>
      <c r="AA52" s="20" t="str">
        <f t="shared" si="36"/>
        <v/>
      </c>
      <c r="AB52" s="6" t="str">
        <f t="shared" si="37"/>
        <v/>
      </c>
      <c r="AC52" s="3" t="str">
        <f t="shared" si="38"/>
        <v/>
      </c>
      <c r="AD52" s="20" t="str">
        <f t="shared" si="39"/>
        <v/>
      </c>
      <c r="AE52" s="6" t="str">
        <f t="shared" si="40"/>
        <v/>
      </c>
      <c r="AG52" s="3" t="str">
        <f t="shared" si="17"/>
        <v/>
      </c>
      <c r="AH52" s="20" t="str">
        <f t="shared" si="18"/>
        <v/>
      </c>
      <c r="AI52" s="6">
        <f t="shared" si="19"/>
        <v>9.8000000000000007</v>
      </c>
      <c r="AJ52" s="3" t="str">
        <f t="shared" si="20"/>
        <v/>
      </c>
      <c r="AK52" s="20" t="str">
        <f t="shared" si="21"/>
        <v/>
      </c>
      <c r="AL52" s="6" t="str">
        <f t="shared" si="22"/>
        <v/>
      </c>
      <c r="AM52" s="3" t="str">
        <f t="shared" si="23"/>
        <v/>
      </c>
      <c r="AN52" s="20" t="str">
        <f t="shared" si="24"/>
        <v/>
      </c>
      <c r="AO52" s="6" t="str">
        <f t="shared" si="25"/>
        <v/>
      </c>
      <c r="AP52" s="3" t="str">
        <f t="shared" si="26"/>
        <v/>
      </c>
      <c r="AQ52" s="20" t="str">
        <f t="shared" si="27"/>
        <v/>
      </c>
      <c r="AR52" s="6" t="str">
        <f t="shared" si="28"/>
        <v/>
      </c>
      <c r="AS52" s="3" t="str">
        <f t="shared" si="29"/>
        <v/>
      </c>
      <c r="AT52" s="20" t="str">
        <f t="shared" si="30"/>
        <v/>
      </c>
      <c r="AU52" s="6" t="str">
        <f t="shared" si="31"/>
        <v/>
      </c>
      <c r="AV52" s="3" t="str">
        <f t="shared" si="41"/>
        <v/>
      </c>
      <c r="AW52" s="20" t="str">
        <f t="shared" si="42"/>
        <v/>
      </c>
      <c r="AX52" s="6" t="str">
        <f t="shared" si="43"/>
        <v/>
      </c>
      <c r="AY52" s="3" t="str">
        <f t="shared" si="44"/>
        <v/>
      </c>
      <c r="AZ52" s="20" t="str">
        <f t="shared" si="45"/>
        <v/>
      </c>
      <c r="BA52" s="6" t="str">
        <f t="shared" si="46"/>
        <v/>
      </c>
    </row>
    <row r="53" spans="1:53" ht="12.75" thickBot="1" x14ac:dyDescent="0.25">
      <c r="A53" s="82">
        <v>41852</v>
      </c>
      <c r="B53" s="81" t="s">
        <v>10</v>
      </c>
      <c r="C53" s="81" t="s">
        <v>8</v>
      </c>
      <c r="D53" s="81">
        <v>874</v>
      </c>
      <c r="E53" s="81">
        <v>12.06</v>
      </c>
      <c r="F53" s="85">
        <f t="shared" si="32"/>
        <v>2</v>
      </c>
      <c r="G53" s="90">
        <f t="shared" si="33"/>
        <v>8</v>
      </c>
      <c r="H53" s="90">
        <f t="shared" si="1"/>
        <v>2014</v>
      </c>
      <c r="I53" s="2" t="str">
        <f t="shared" si="2"/>
        <v>Summer</v>
      </c>
      <c r="K53" s="3" t="str">
        <f t="shared" si="3"/>
        <v/>
      </c>
      <c r="L53" s="20">
        <f t="shared" si="4"/>
        <v>874</v>
      </c>
      <c r="M53" s="6" t="str">
        <f t="shared" si="5"/>
        <v/>
      </c>
      <c r="N53" s="3" t="str">
        <f t="shared" si="6"/>
        <v/>
      </c>
      <c r="O53" s="20" t="str">
        <f t="shared" si="7"/>
        <v/>
      </c>
      <c r="P53" s="6" t="str">
        <f t="shared" si="8"/>
        <v/>
      </c>
      <c r="Q53" s="3" t="str">
        <f t="shared" si="9"/>
        <v/>
      </c>
      <c r="R53" s="20" t="str">
        <f t="shared" si="10"/>
        <v/>
      </c>
      <c r="S53" s="6" t="str">
        <f t="shared" si="11"/>
        <v/>
      </c>
      <c r="T53" s="3" t="str">
        <f t="shared" si="12"/>
        <v/>
      </c>
      <c r="U53" s="20" t="str">
        <f t="shared" si="34"/>
        <v/>
      </c>
      <c r="V53" s="6" t="str">
        <f t="shared" si="13"/>
        <v/>
      </c>
      <c r="W53" s="3" t="str">
        <f t="shared" si="14"/>
        <v/>
      </c>
      <c r="X53" s="20" t="str">
        <f t="shared" si="15"/>
        <v/>
      </c>
      <c r="Y53" s="6" t="str">
        <f t="shared" si="16"/>
        <v/>
      </c>
      <c r="Z53" s="3" t="str">
        <f t="shared" si="35"/>
        <v/>
      </c>
      <c r="AA53" s="20" t="str">
        <f t="shared" si="36"/>
        <v/>
      </c>
      <c r="AB53" s="6" t="str">
        <f t="shared" si="37"/>
        <v/>
      </c>
      <c r="AC53" s="3" t="str">
        <f t="shared" si="38"/>
        <v/>
      </c>
      <c r="AD53" s="20" t="str">
        <f t="shared" si="39"/>
        <v/>
      </c>
      <c r="AE53" s="6" t="str">
        <f t="shared" si="40"/>
        <v/>
      </c>
      <c r="AG53" s="3" t="str">
        <f t="shared" si="17"/>
        <v/>
      </c>
      <c r="AH53" s="20">
        <f t="shared" si="18"/>
        <v>12.06</v>
      </c>
      <c r="AI53" s="6" t="str">
        <f t="shared" si="19"/>
        <v/>
      </c>
      <c r="AJ53" s="3" t="str">
        <f t="shared" si="20"/>
        <v/>
      </c>
      <c r="AK53" s="20" t="str">
        <f t="shared" si="21"/>
        <v/>
      </c>
      <c r="AL53" s="6" t="str">
        <f t="shared" si="22"/>
        <v/>
      </c>
      <c r="AM53" s="3" t="str">
        <f t="shared" si="23"/>
        <v/>
      </c>
      <c r="AN53" s="20" t="str">
        <f t="shared" si="24"/>
        <v/>
      </c>
      <c r="AO53" s="6" t="str">
        <f t="shared" si="25"/>
        <v/>
      </c>
      <c r="AP53" s="3" t="str">
        <f t="shared" si="26"/>
        <v/>
      </c>
      <c r="AQ53" s="20" t="str">
        <f t="shared" si="27"/>
        <v/>
      </c>
      <c r="AR53" s="6" t="str">
        <f t="shared" si="28"/>
        <v/>
      </c>
      <c r="AS53" s="3" t="str">
        <f t="shared" si="29"/>
        <v/>
      </c>
      <c r="AT53" s="20" t="str">
        <f t="shared" si="30"/>
        <v/>
      </c>
      <c r="AU53" s="6" t="str">
        <f t="shared" si="31"/>
        <v/>
      </c>
      <c r="AV53" s="3" t="str">
        <f t="shared" si="41"/>
        <v/>
      </c>
      <c r="AW53" s="20" t="str">
        <f t="shared" si="42"/>
        <v/>
      </c>
      <c r="AX53" s="6" t="str">
        <f t="shared" si="43"/>
        <v/>
      </c>
      <c r="AY53" s="3" t="str">
        <f t="shared" si="44"/>
        <v/>
      </c>
      <c r="AZ53" s="20" t="str">
        <f t="shared" si="45"/>
        <v/>
      </c>
      <c r="BA53" s="6" t="str">
        <f t="shared" si="46"/>
        <v/>
      </c>
    </row>
    <row r="54" spans="1:53" ht="12.75" thickBot="1" x14ac:dyDescent="0.25">
      <c r="A54" s="82">
        <v>41762</v>
      </c>
      <c r="B54" s="81" t="s">
        <v>10</v>
      </c>
      <c r="C54" s="81" t="s">
        <v>8</v>
      </c>
      <c r="D54" s="81">
        <v>1410</v>
      </c>
      <c r="E54" s="81">
        <v>10.92</v>
      </c>
      <c r="F54" s="85">
        <f t="shared" si="32"/>
        <v>2</v>
      </c>
      <c r="G54" s="90">
        <f t="shared" si="33"/>
        <v>5</v>
      </c>
      <c r="H54" s="90">
        <f t="shared" si="1"/>
        <v>2014</v>
      </c>
      <c r="I54" s="2" t="str">
        <f t="shared" si="2"/>
        <v>Spring</v>
      </c>
      <c r="K54" s="3">
        <f t="shared" si="3"/>
        <v>1410</v>
      </c>
      <c r="L54" s="20" t="str">
        <f t="shared" si="4"/>
        <v/>
      </c>
      <c r="M54" s="6" t="str">
        <f t="shared" si="5"/>
        <v/>
      </c>
      <c r="N54" s="3" t="str">
        <f t="shared" si="6"/>
        <v/>
      </c>
      <c r="O54" s="20" t="str">
        <f t="shared" si="7"/>
        <v/>
      </c>
      <c r="P54" s="6" t="str">
        <f t="shared" si="8"/>
        <v/>
      </c>
      <c r="Q54" s="3" t="str">
        <f t="shared" si="9"/>
        <v/>
      </c>
      <c r="R54" s="20" t="str">
        <f t="shared" si="10"/>
        <v/>
      </c>
      <c r="S54" s="6" t="str">
        <f t="shared" si="11"/>
        <v/>
      </c>
      <c r="T54" s="3" t="str">
        <f t="shared" si="12"/>
        <v/>
      </c>
      <c r="U54" s="20" t="str">
        <f t="shared" si="34"/>
        <v/>
      </c>
      <c r="V54" s="6" t="str">
        <f t="shared" si="13"/>
        <v/>
      </c>
      <c r="W54" s="3" t="str">
        <f t="shared" si="14"/>
        <v/>
      </c>
      <c r="X54" s="20" t="str">
        <f t="shared" si="15"/>
        <v/>
      </c>
      <c r="Y54" s="6" t="str">
        <f t="shared" si="16"/>
        <v/>
      </c>
      <c r="Z54" s="3" t="str">
        <f t="shared" si="35"/>
        <v/>
      </c>
      <c r="AA54" s="20" t="str">
        <f t="shared" si="36"/>
        <v/>
      </c>
      <c r="AB54" s="6" t="str">
        <f t="shared" si="37"/>
        <v/>
      </c>
      <c r="AC54" s="3" t="str">
        <f t="shared" si="38"/>
        <v/>
      </c>
      <c r="AD54" s="20" t="str">
        <f t="shared" si="39"/>
        <v/>
      </c>
      <c r="AE54" s="6" t="str">
        <f t="shared" si="40"/>
        <v/>
      </c>
      <c r="AG54" s="3">
        <f t="shared" si="17"/>
        <v>10.92</v>
      </c>
      <c r="AH54" s="20" t="str">
        <f t="shared" si="18"/>
        <v/>
      </c>
      <c r="AI54" s="6" t="str">
        <f t="shared" si="19"/>
        <v/>
      </c>
      <c r="AJ54" s="3" t="str">
        <f t="shared" si="20"/>
        <v/>
      </c>
      <c r="AK54" s="20" t="str">
        <f t="shared" si="21"/>
        <v/>
      </c>
      <c r="AL54" s="6" t="str">
        <f t="shared" si="22"/>
        <v/>
      </c>
      <c r="AM54" s="3" t="str">
        <f t="shared" si="23"/>
        <v/>
      </c>
      <c r="AN54" s="20" t="str">
        <f t="shared" si="24"/>
        <v/>
      </c>
      <c r="AO54" s="6" t="str">
        <f t="shared" si="25"/>
        <v/>
      </c>
      <c r="AP54" s="3" t="str">
        <f t="shared" si="26"/>
        <v/>
      </c>
      <c r="AQ54" s="20" t="str">
        <f t="shared" si="27"/>
        <v/>
      </c>
      <c r="AR54" s="6" t="str">
        <f t="shared" si="28"/>
        <v/>
      </c>
      <c r="AS54" s="3" t="str">
        <f t="shared" si="29"/>
        <v/>
      </c>
      <c r="AT54" s="20" t="str">
        <f t="shared" si="30"/>
        <v/>
      </c>
      <c r="AU54" s="6" t="str">
        <f t="shared" si="31"/>
        <v/>
      </c>
      <c r="AV54" s="3" t="str">
        <f t="shared" si="41"/>
        <v/>
      </c>
      <c r="AW54" s="20" t="str">
        <f t="shared" si="42"/>
        <v/>
      </c>
      <c r="AX54" s="6" t="str">
        <f t="shared" si="43"/>
        <v/>
      </c>
      <c r="AY54" s="3" t="str">
        <f t="shared" si="44"/>
        <v/>
      </c>
      <c r="AZ54" s="20" t="str">
        <f t="shared" si="45"/>
        <v/>
      </c>
      <c r="BA54" s="6" t="str">
        <f t="shared" si="46"/>
        <v/>
      </c>
    </row>
    <row r="55" spans="1:53" ht="12.75" thickBot="1" x14ac:dyDescent="0.25">
      <c r="A55" s="82">
        <v>41552</v>
      </c>
      <c r="B55" s="81" t="s">
        <v>10</v>
      </c>
      <c r="C55" s="81" t="s">
        <v>8</v>
      </c>
      <c r="D55" s="81">
        <v>874</v>
      </c>
      <c r="E55" s="81">
        <v>7.1</v>
      </c>
      <c r="F55" s="85">
        <f t="shared" si="32"/>
        <v>2</v>
      </c>
      <c r="G55" s="90">
        <f t="shared" si="33"/>
        <v>10</v>
      </c>
      <c r="H55" s="90">
        <f t="shared" si="1"/>
        <v>2013</v>
      </c>
      <c r="I55" s="2" t="str">
        <f t="shared" si="2"/>
        <v>Fall</v>
      </c>
      <c r="K55" s="3" t="str">
        <f t="shared" si="3"/>
        <v/>
      </c>
      <c r="L55" s="20" t="str">
        <f t="shared" si="4"/>
        <v/>
      </c>
      <c r="M55" s="6">
        <f t="shared" si="5"/>
        <v>874</v>
      </c>
      <c r="N55" s="3" t="str">
        <f t="shared" si="6"/>
        <v/>
      </c>
      <c r="O55" s="20" t="str">
        <f t="shared" si="7"/>
        <v/>
      </c>
      <c r="P55" s="6" t="str">
        <f t="shared" si="8"/>
        <v/>
      </c>
      <c r="Q55" s="3" t="str">
        <f t="shared" si="9"/>
        <v/>
      </c>
      <c r="R55" s="20" t="str">
        <f t="shared" si="10"/>
        <v/>
      </c>
      <c r="S55" s="6" t="str">
        <f t="shared" si="11"/>
        <v/>
      </c>
      <c r="T55" s="3" t="str">
        <f t="shared" si="12"/>
        <v/>
      </c>
      <c r="U55" s="20" t="str">
        <f t="shared" si="34"/>
        <v/>
      </c>
      <c r="V55" s="6" t="str">
        <f t="shared" si="13"/>
        <v/>
      </c>
      <c r="W55" s="3" t="str">
        <f t="shared" si="14"/>
        <v/>
      </c>
      <c r="X55" s="20" t="str">
        <f t="shared" si="15"/>
        <v/>
      </c>
      <c r="Y55" s="6" t="str">
        <f t="shared" si="16"/>
        <v/>
      </c>
      <c r="Z55" s="3" t="str">
        <f t="shared" si="35"/>
        <v/>
      </c>
      <c r="AA55" s="20" t="str">
        <f t="shared" si="36"/>
        <v/>
      </c>
      <c r="AB55" s="6" t="str">
        <f t="shared" si="37"/>
        <v/>
      </c>
      <c r="AC55" s="3" t="str">
        <f t="shared" si="38"/>
        <v/>
      </c>
      <c r="AD55" s="20" t="str">
        <f t="shared" si="39"/>
        <v/>
      </c>
      <c r="AE55" s="6" t="str">
        <f t="shared" si="40"/>
        <v/>
      </c>
      <c r="AG55" s="3" t="str">
        <f t="shared" si="17"/>
        <v/>
      </c>
      <c r="AH55" s="20" t="str">
        <f t="shared" si="18"/>
        <v/>
      </c>
      <c r="AI55" s="6">
        <f t="shared" si="19"/>
        <v>7.1</v>
      </c>
      <c r="AJ55" s="3" t="str">
        <f t="shared" si="20"/>
        <v/>
      </c>
      <c r="AK55" s="20" t="str">
        <f t="shared" si="21"/>
        <v/>
      </c>
      <c r="AL55" s="6" t="str">
        <f t="shared" si="22"/>
        <v/>
      </c>
      <c r="AM55" s="3" t="str">
        <f t="shared" si="23"/>
        <v/>
      </c>
      <c r="AN55" s="20" t="str">
        <f t="shared" si="24"/>
        <v/>
      </c>
      <c r="AO55" s="6" t="str">
        <f t="shared" si="25"/>
        <v/>
      </c>
      <c r="AP55" s="3" t="str">
        <f t="shared" si="26"/>
        <v/>
      </c>
      <c r="AQ55" s="20" t="str">
        <f t="shared" si="27"/>
        <v/>
      </c>
      <c r="AR55" s="6" t="str">
        <f t="shared" si="28"/>
        <v/>
      </c>
      <c r="AS55" s="3" t="str">
        <f t="shared" si="29"/>
        <v/>
      </c>
      <c r="AT55" s="20" t="str">
        <f t="shared" si="30"/>
        <v/>
      </c>
      <c r="AU55" s="6" t="str">
        <f t="shared" si="31"/>
        <v/>
      </c>
      <c r="AV55" s="3" t="str">
        <f t="shared" si="41"/>
        <v/>
      </c>
      <c r="AW55" s="20" t="str">
        <f t="shared" si="42"/>
        <v/>
      </c>
      <c r="AX55" s="6" t="str">
        <f t="shared" si="43"/>
        <v/>
      </c>
      <c r="AY55" s="3" t="str">
        <f t="shared" si="44"/>
        <v/>
      </c>
      <c r="AZ55" s="20" t="str">
        <f t="shared" si="45"/>
        <v/>
      </c>
      <c r="BA55" s="6" t="str">
        <f t="shared" si="46"/>
        <v/>
      </c>
    </row>
    <row r="56" spans="1:53" ht="12.75" thickBot="1" x14ac:dyDescent="0.25">
      <c r="A56" s="82">
        <v>41480</v>
      </c>
      <c r="B56" s="81" t="s">
        <v>10</v>
      </c>
      <c r="C56" s="81" t="s">
        <v>8</v>
      </c>
      <c r="D56" s="81">
        <v>946</v>
      </c>
      <c r="E56" s="81" t="s">
        <v>77</v>
      </c>
      <c r="F56" s="85">
        <f t="shared" si="32"/>
        <v>2</v>
      </c>
      <c r="G56" s="90">
        <f t="shared" si="33"/>
        <v>7</v>
      </c>
      <c r="H56" s="90">
        <f t="shared" si="1"/>
        <v>2013</v>
      </c>
      <c r="I56" s="2" t="str">
        <f t="shared" si="2"/>
        <v>Summer</v>
      </c>
      <c r="K56" s="3" t="str">
        <f t="shared" si="3"/>
        <v/>
      </c>
      <c r="L56" s="20">
        <f t="shared" si="4"/>
        <v>946</v>
      </c>
      <c r="M56" s="6" t="str">
        <f t="shared" si="5"/>
        <v/>
      </c>
      <c r="N56" s="3" t="str">
        <f t="shared" si="6"/>
        <v/>
      </c>
      <c r="O56" s="20" t="str">
        <f t="shared" si="7"/>
        <v/>
      </c>
      <c r="P56" s="6" t="str">
        <f t="shared" si="8"/>
        <v/>
      </c>
      <c r="Q56" s="3" t="str">
        <f t="shared" si="9"/>
        <v/>
      </c>
      <c r="R56" s="20" t="str">
        <f t="shared" si="10"/>
        <v/>
      </c>
      <c r="S56" s="6" t="str">
        <f t="shared" si="11"/>
        <v/>
      </c>
      <c r="T56" s="3" t="str">
        <f t="shared" si="12"/>
        <v/>
      </c>
      <c r="U56" s="20" t="str">
        <f t="shared" si="34"/>
        <v/>
      </c>
      <c r="V56" s="6" t="str">
        <f t="shared" si="13"/>
        <v/>
      </c>
      <c r="W56" s="3" t="str">
        <f t="shared" si="14"/>
        <v/>
      </c>
      <c r="X56" s="20" t="str">
        <f t="shared" si="15"/>
        <v/>
      </c>
      <c r="Y56" s="6" t="str">
        <f t="shared" si="16"/>
        <v/>
      </c>
      <c r="Z56" s="3" t="str">
        <f t="shared" si="35"/>
        <v/>
      </c>
      <c r="AA56" s="20" t="str">
        <f t="shared" si="36"/>
        <v/>
      </c>
      <c r="AB56" s="6" t="str">
        <f t="shared" si="37"/>
        <v/>
      </c>
      <c r="AC56" s="3" t="str">
        <f t="shared" si="38"/>
        <v/>
      </c>
      <c r="AD56" s="20" t="str">
        <f t="shared" si="39"/>
        <v/>
      </c>
      <c r="AE56" s="6" t="str">
        <f t="shared" si="40"/>
        <v/>
      </c>
      <c r="AG56" s="3" t="str">
        <f t="shared" si="17"/>
        <v/>
      </c>
      <c r="AH56" s="20" t="str">
        <f t="shared" si="18"/>
        <v>AD</v>
      </c>
      <c r="AI56" s="6" t="str">
        <f t="shared" si="19"/>
        <v/>
      </c>
      <c r="AJ56" s="3" t="str">
        <f t="shared" si="20"/>
        <v/>
      </c>
      <c r="AK56" s="20" t="str">
        <f t="shared" si="21"/>
        <v/>
      </c>
      <c r="AL56" s="6" t="str">
        <f t="shared" si="22"/>
        <v/>
      </c>
      <c r="AM56" s="3" t="str">
        <f t="shared" si="23"/>
        <v/>
      </c>
      <c r="AN56" s="20" t="str">
        <f t="shared" si="24"/>
        <v/>
      </c>
      <c r="AO56" s="6" t="str">
        <f t="shared" si="25"/>
        <v/>
      </c>
      <c r="AP56" s="3" t="str">
        <f t="shared" si="26"/>
        <v/>
      </c>
      <c r="AQ56" s="20" t="str">
        <f t="shared" si="27"/>
        <v/>
      </c>
      <c r="AR56" s="6" t="str">
        <f t="shared" si="28"/>
        <v/>
      </c>
      <c r="AS56" s="3" t="str">
        <f t="shared" si="29"/>
        <v/>
      </c>
      <c r="AT56" s="20" t="str">
        <f t="shared" si="30"/>
        <v/>
      </c>
      <c r="AU56" s="6" t="str">
        <f t="shared" si="31"/>
        <v/>
      </c>
      <c r="AV56" s="3" t="str">
        <f t="shared" si="41"/>
        <v/>
      </c>
      <c r="AW56" s="20" t="str">
        <f t="shared" si="42"/>
        <v/>
      </c>
      <c r="AX56" s="6" t="str">
        <f t="shared" si="43"/>
        <v/>
      </c>
      <c r="AY56" s="3" t="str">
        <f t="shared" si="44"/>
        <v/>
      </c>
      <c r="AZ56" s="20" t="str">
        <f t="shared" si="45"/>
        <v/>
      </c>
      <c r="BA56" s="6" t="str">
        <f t="shared" si="46"/>
        <v/>
      </c>
    </row>
    <row r="57" spans="1:53" ht="12.75" thickBot="1" x14ac:dyDescent="0.25">
      <c r="A57" s="82">
        <v>41391</v>
      </c>
      <c r="B57" s="81" t="s">
        <v>10</v>
      </c>
      <c r="C57" s="81" t="s">
        <v>8</v>
      </c>
      <c r="D57" s="81">
        <v>1465</v>
      </c>
      <c r="E57" s="81">
        <v>18.23</v>
      </c>
      <c r="F57" s="85">
        <f t="shared" si="32"/>
        <v>2</v>
      </c>
      <c r="G57" s="90">
        <f t="shared" si="33"/>
        <v>4</v>
      </c>
      <c r="H57" s="90">
        <f t="shared" si="1"/>
        <v>2013</v>
      </c>
      <c r="I57" s="2" t="str">
        <f t="shared" si="2"/>
        <v>Spring</v>
      </c>
      <c r="K57" s="3">
        <f t="shared" si="3"/>
        <v>1465</v>
      </c>
      <c r="L57" s="20" t="str">
        <f t="shared" si="4"/>
        <v/>
      </c>
      <c r="M57" s="6" t="str">
        <f t="shared" si="5"/>
        <v/>
      </c>
      <c r="N57" s="3" t="str">
        <f t="shared" si="6"/>
        <v/>
      </c>
      <c r="O57" s="20" t="str">
        <f t="shared" si="7"/>
        <v/>
      </c>
      <c r="P57" s="6" t="str">
        <f t="shared" si="8"/>
        <v/>
      </c>
      <c r="Q57" s="3" t="str">
        <f t="shared" si="9"/>
        <v/>
      </c>
      <c r="R57" s="20" t="str">
        <f t="shared" si="10"/>
        <v/>
      </c>
      <c r="S57" s="6" t="str">
        <f t="shared" si="11"/>
        <v/>
      </c>
      <c r="T57" s="3" t="str">
        <f t="shared" si="12"/>
        <v/>
      </c>
      <c r="U57" s="20" t="str">
        <f t="shared" si="34"/>
        <v/>
      </c>
      <c r="V57" s="6" t="str">
        <f t="shared" si="13"/>
        <v/>
      </c>
      <c r="W57" s="3" t="str">
        <f t="shared" si="14"/>
        <v/>
      </c>
      <c r="X57" s="20" t="str">
        <f t="shared" si="15"/>
        <v/>
      </c>
      <c r="Y57" s="6" t="str">
        <f t="shared" si="16"/>
        <v/>
      </c>
      <c r="Z57" s="3" t="str">
        <f t="shared" si="35"/>
        <v/>
      </c>
      <c r="AA57" s="20" t="str">
        <f t="shared" si="36"/>
        <v/>
      </c>
      <c r="AB57" s="6" t="str">
        <f t="shared" si="37"/>
        <v/>
      </c>
      <c r="AC57" s="3" t="str">
        <f t="shared" si="38"/>
        <v/>
      </c>
      <c r="AD57" s="20" t="str">
        <f t="shared" si="39"/>
        <v/>
      </c>
      <c r="AE57" s="6" t="str">
        <f t="shared" si="40"/>
        <v/>
      </c>
      <c r="AG57" s="3">
        <f t="shared" si="17"/>
        <v>18.23</v>
      </c>
      <c r="AH57" s="20" t="str">
        <f t="shared" si="18"/>
        <v/>
      </c>
      <c r="AI57" s="6" t="str">
        <f t="shared" si="19"/>
        <v/>
      </c>
      <c r="AJ57" s="3" t="str">
        <f t="shared" si="20"/>
        <v/>
      </c>
      <c r="AK57" s="20" t="str">
        <f t="shared" si="21"/>
        <v/>
      </c>
      <c r="AL57" s="6" t="str">
        <f t="shared" si="22"/>
        <v/>
      </c>
      <c r="AM57" s="3" t="str">
        <f t="shared" si="23"/>
        <v/>
      </c>
      <c r="AN57" s="20" t="str">
        <f t="shared" si="24"/>
        <v/>
      </c>
      <c r="AO57" s="6" t="str">
        <f t="shared" si="25"/>
        <v/>
      </c>
      <c r="AP57" s="3" t="str">
        <f t="shared" si="26"/>
        <v/>
      </c>
      <c r="AQ57" s="20" t="str">
        <f t="shared" si="27"/>
        <v/>
      </c>
      <c r="AR57" s="6" t="str">
        <f t="shared" si="28"/>
        <v/>
      </c>
      <c r="AS57" s="3" t="str">
        <f t="shared" si="29"/>
        <v/>
      </c>
      <c r="AT57" s="20" t="str">
        <f t="shared" si="30"/>
        <v/>
      </c>
      <c r="AU57" s="6" t="str">
        <f t="shared" si="31"/>
        <v/>
      </c>
      <c r="AV57" s="3" t="str">
        <f t="shared" si="41"/>
        <v/>
      </c>
      <c r="AW57" s="20" t="str">
        <f t="shared" si="42"/>
        <v/>
      </c>
      <c r="AX57" s="6" t="str">
        <f t="shared" si="43"/>
        <v/>
      </c>
      <c r="AY57" s="3" t="str">
        <f t="shared" si="44"/>
        <v/>
      </c>
      <c r="AZ57" s="20" t="str">
        <f t="shared" si="45"/>
        <v/>
      </c>
      <c r="BA57" s="6" t="str">
        <f t="shared" si="46"/>
        <v/>
      </c>
    </row>
    <row r="58" spans="1:53" ht="12.75" thickBot="1" x14ac:dyDescent="0.25">
      <c r="A58" s="82">
        <v>41188</v>
      </c>
      <c r="B58" s="81" t="s">
        <v>10</v>
      </c>
      <c r="C58" s="81" t="s">
        <v>8</v>
      </c>
      <c r="D58" s="81">
        <v>923</v>
      </c>
      <c r="E58" s="81">
        <v>6.28</v>
      </c>
      <c r="F58" s="85">
        <f t="shared" si="32"/>
        <v>2</v>
      </c>
      <c r="G58" s="90">
        <f t="shared" si="33"/>
        <v>10</v>
      </c>
      <c r="H58" s="90">
        <f t="shared" si="1"/>
        <v>2012</v>
      </c>
      <c r="I58" s="2" t="str">
        <f t="shared" si="2"/>
        <v>Fall</v>
      </c>
      <c r="K58" s="3" t="str">
        <f t="shared" si="3"/>
        <v/>
      </c>
      <c r="L58" s="20" t="str">
        <f t="shared" si="4"/>
        <v/>
      </c>
      <c r="M58" s="6">
        <f t="shared" si="5"/>
        <v>923</v>
      </c>
      <c r="N58" s="3" t="str">
        <f t="shared" si="6"/>
        <v/>
      </c>
      <c r="O58" s="20" t="str">
        <f t="shared" si="7"/>
        <v/>
      </c>
      <c r="P58" s="6" t="str">
        <f t="shared" si="8"/>
        <v/>
      </c>
      <c r="Q58" s="3" t="str">
        <f t="shared" si="9"/>
        <v/>
      </c>
      <c r="R58" s="20" t="str">
        <f t="shared" si="10"/>
        <v/>
      </c>
      <c r="S58" s="6" t="str">
        <f t="shared" si="11"/>
        <v/>
      </c>
      <c r="T58" s="3" t="str">
        <f t="shared" si="12"/>
        <v/>
      </c>
      <c r="U58" s="20" t="str">
        <f t="shared" si="34"/>
        <v/>
      </c>
      <c r="V58" s="6" t="str">
        <f t="shared" si="13"/>
        <v/>
      </c>
      <c r="W58" s="3" t="str">
        <f t="shared" si="14"/>
        <v/>
      </c>
      <c r="X58" s="20" t="str">
        <f t="shared" si="15"/>
        <v/>
      </c>
      <c r="Y58" s="6" t="str">
        <f t="shared" si="16"/>
        <v/>
      </c>
      <c r="Z58" s="3" t="str">
        <f t="shared" si="35"/>
        <v/>
      </c>
      <c r="AA58" s="20" t="str">
        <f t="shared" si="36"/>
        <v/>
      </c>
      <c r="AB58" s="6" t="str">
        <f t="shared" si="37"/>
        <v/>
      </c>
      <c r="AC58" s="3" t="str">
        <f t="shared" si="38"/>
        <v/>
      </c>
      <c r="AD58" s="20" t="str">
        <f t="shared" si="39"/>
        <v/>
      </c>
      <c r="AE58" s="6" t="str">
        <f t="shared" si="40"/>
        <v/>
      </c>
      <c r="AG58" s="3" t="str">
        <f t="shared" si="17"/>
        <v/>
      </c>
      <c r="AH58" s="20" t="str">
        <f t="shared" si="18"/>
        <v/>
      </c>
      <c r="AI58" s="6">
        <f t="shared" si="19"/>
        <v>6.28</v>
      </c>
      <c r="AJ58" s="3" t="str">
        <f t="shared" si="20"/>
        <v/>
      </c>
      <c r="AK58" s="20" t="str">
        <f t="shared" si="21"/>
        <v/>
      </c>
      <c r="AL58" s="6" t="str">
        <f t="shared" si="22"/>
        <v/>
      </c>
      <c r="AM58" s="3" t="str">
        <f t="shared" si="23"/>
        <v/>
      </c>
      <c r="AN58" s="20" t="str">
        <f t="shared" si="24"/>
        <v/>
      </c>
      <c r="AO58" s="6" t="str">
        <f t="shared" si="25"/>
        <v/>
      </c>
      <c r="AP58" s="3" t="str">
        <f t="shared" si="26"/>
        <v/>
      </c>
      <c r="AQ58" s="20" t="str">
        <f t="shared" si="27"/>
        <v/>
      </c>
      <c r="AR58" s="6" t="str">
        <f t="shared" si="28"/>
        <v/>
      </c>
      <c r="AS58" s="3" t="str">
        <f t="shared" si="29"/>
        <v/>
      </c>
      <c r="AT58" s="20" t="str">
        <f t="shared" si="30"/>
        <v/>
      </c>
      <c r="AU58" s="6" t="str">
        <f t="shared" si="31"/>
        <v/>
      </c>
      <c r="AV58" s="3" t="str">
        <f t="shared" si="41"/>
        <v/>
      </c>
      <c r="AW58" s="20" t="str">
        <f t="shared" si="42"/>
        <v/>
      </c>
      <c r="AX58" s="6" t="str">
        <f t="shared" si="43"/>
        <v/>
      </c>
      <c r="AY58" s="3" t="str">
        <f t="shared" si="44"/>
        <v/>
      </c>
      <c r="AZ58" s="20" t="str">
        <f t="shared" si="45"/>
        <v/>
      </c>
      <c r="BA58" s="6" t="str">
        <f t="shared" si="46"/>
        <v/>
      </c>
    </row>
    <row r="59" spans="1:53" ht="12.75" thickBot="1" x14ac:dyDescent="0.25">
      <c r="A59" s="82">
        <v>41122</v>
      </c>
      <c r="B59" s="81" t="s">
        <v>10</v>
      </c>
      <c r="C59" s="81" t="s">
        <v>8</v>
      </c>
      <c r="D59" s="81">
        <v>635</v>
      </c>
      <c r="E59" s="81" t="s">
        <v>24</v>
      </c>
      <c r="F59" s="85">
        <f t="shared" si="32"/>
        <v>2</v>
      </c>
      <c r="G59" s="90">
        <f t="shared" si="33"/>
        <v>8</v>
      </c>
      <c r="H59" s="90">
        <f t="shared" si="1"/>
        <v>2012</v>
      </c>
      <c r="I59" s="2" t="str">
        <f t="shared" si="2"/>
        <v>Summer</v>
      </c>
      <c r="K59" s="3" t="str">
        <f t="shared" si="3"/>
        <v/>
      </c>
      <c r="L59" s="20">
        <f t="shared" si="4"/>
        <v>635</v>
      </c>
      <c r="M59" s="6" t="str">
        <f t="shared" si="5"/>
        <v/>
      </c>
      <c r="N59" s="3" t="str">
        <f t="shared" si="6"/>
        <v/>
      </c>
      <c r="O59" s="20" t="str">
        <f t="shared" si="7"/>
        <v/>
      </c>
      <c r="P59" s="6" t="str">
        <f t="shared" si="8"/>
        <v/>
      </c>
      <c r="Q59" s="3" t="str">
        <f t="shared" si="9"/>
        <v/>
      </c>
      <c r="R59" s="20" t="str">
        <f t="shared" si="10"/>
        <v/>
      </c>
      <c r="S59" s="6" t="str">
        <f t="shared" si="11"/>
        <v/>
      </c>
      <c r="T59" s="3" t="str">
        <f t="shared" si="12"/>
        <v/>
      </c>
      <c r="U59" s="20" t="str">
        <f t="shared" si="34"/>
        <v/>
      </c>
      <c r="V59" s="6" t="str">
        <f t="shared" si="13"/>
        <v/>
      </c>
      <c r="W59" s="3" t="str">
        <f t="shared" si="14"/>
        <v/>
      </c>
      <c r="X59" s="20" t="str">
        <f t="shared" si="15"/>
        <v/>
      </c>
      <c r="Y59" s="6" t="str">
        <f t="shared" si="16"/>
        <v/>
      </c>
      <c r="Z59" s="3" t="str">
        <f t="shared" si="35"/>
        <v/>
      </c>
      <c r="AA59" s="20" t="str">
        <f t="shared" si="36"/>
        <v/>
      </c>
      <c r="AB59" s="6" t="str">
        <f t="shared" si="37"/>
        <v/>
      </c>
      <c r="AC59" s="3" t="str">
        <f t="shared" si="38"/>
        <v/>
      </c>
      <c r="AD59" s="20" t="str">
        <f t="shared" si="39"/>
        <v/>
      </c>
      <c r="AE59" s="6" t="str">
        <f t="shared" si="40"/>
        <v/>
      </c>
      <c r="AG59" s="3" t="str">
        <f t="shared" si="17"/>
        <v/>
      </c>
      <c r="AH59" s="20" t="str">
        <f t="shared" si="18"/>
        <v>NS</v>
      </c>
      <c r="AI59" s="6" t="str">
        <f t="shared" si="19"/>
        <v/>
      </c>
      <c r="AJ59" s="3" t="str">
        <f t="shared" si="20"/>
        <v/>
      </c>
      <c r="AK59" s="20" t="str">
        <f t="shared" si="21"/>
        <v/>
      </c>
      <c r="AL59" s="6" t="str">
        <f t="shared" si="22"/>
        <v/>
      </c>
      <c r="AM59" s="3" t="str">
        <f t="shared" si="23"/>
        <v/>
      </c>
      <c r="AN59" s="20" t="str">
        <f t="shared" si="24"/>
        <v/>
      </c>
      <c r="AO59" s="6" t="str">
        <f t="shared" si="25"/>
        <v/>
      </c>
      <c r="AP59" s="3" t="str">
        <f t="shared" si="26"/>
        <v/>
      </c>
      <c r="AQ59" s="20" t="str">
        <f t="shared" si="27"/>
        <v/>
      </c>
      <c r="AR59" s="6" t="str">
        <f t="shared" si="28"/>
        <v/>
      </c>
      <c r="AS59" s="3" t="str">
        <f t="shared" si="29"/>
        <v/>
      </c>
      <c r="AT59" s="20" t="str">
        <f t="shared" si="30"/>
        <v/>
      </c>
      <c r="AU59" s="6" t="str">
        <f t="shared" si="31"/>
        <v/>
      </c>
      <c r="AV59" s="3" t="str">
        <f t="shared" si="41"/>
        <v/>
      </c>
      <c r="AW59" s="20" t="str">
        <f t="shared" si="42"/>
        <v/>
      </c>
      <c r="AX59" s="6" t="str">
        <f t="shared" si="43"/>
        <v/>
      </c>
      <c r="AY59" s="3" t="str">
        <f t="shared" si="44"/>
        <v/>
      </c>
      <c r="AZ59" s="20" t="str">
        <f t="shared" si="45"/>
        <v/>
      </c>
      <c r="BA59" s="6" t="str">
        <f t="shared" si="46"/>
        <v/>
      </c>
    </row>
    <row r="60" spans="1:53" ht="12.75" thickBot="1" x14ac:dyDescent="0.25">
      <c r="A60" s="82">
        <v>41033</v>
      </c>
      <c r="B60" s="81" t="s">
        <v>10</v>
      </c>
      <c r="C60" s="81" t="s">
        <v>8</v>
      </c>
      <c r="D60" s="81">
        <v>915</v>
      </c>
      <c r="E60" s="81">
        <v>9.0299999999999994</v>
      </c>
      <c r="F60" s="85">
        <f t="shared" si="32"/>
        <v>2</v>
      </c>
      <c r="G60" s="90">
        <f t="shared" si="33"/>
        <v>5</v>
      </c>
      <c r="H60" s="90">
        <f t="shared" si="1"/>
        <v>2012</v>
      </c>
      <c r="I60" s="2" t="str">
        <f t="shared" si="2"/>
        <v>Spring</v>
      </c>
      <c r="K60" s="3">
        <f t="shared" si="3"/>
        <v>915</v>
      </c>
      <c r="L60" s="20" t="str">
        <f t="shared" si="4"/>
        <v/>
      </c>
      <c r="M60" s="6" t="str">
        <f t="shared" si="5"/>
        <v/>
      </c>
      <c r="N60" s="3" t="str">
        <f t="shared" si="6"/>
        <v/>
      </c>
      <c r="O60" s="20" t="str">
        <f t="shared" si="7"/>
        <v/>
      </c>
      <c r="P60" s="6" t="str">
        <f t="shared" si="8"/>
        <v/>
      </c>
      <c r="Q60" s="3" t="str">
        <f t="shared" si="9"/>
        <v/>
      </c>
      <c r="R60" s="20" t="str">
        <f t="shared" si="10"/>
        <v/>
      </c>
      <c r="S60" s="6" t="str">
        <f t="shared" si="11"/>
        <v/>
      </c>
      <c r="T60" s="3" t="str">
        <f t="shared" si="12"/>
        <v/>
      </c>
      <c r="U60" s="20" t="str">
        <f t="shared" si="34"/>
        <v/>
      </c>
      <c r="V60" s="6" t="str">
        <f t="shared" si="13"/>
        <v/>
      </c>
      <c r="W60" s="3" t="str">
        <f t="shared" si="14"/>
        <v/>
      </c>
      <c r="X60" s="20" t="str">
        <f t="shared" si="15"/>
        <v/>
      </c>
      <c r="Y60" s="6" t="str">
        <f t="shared" si="16"/>
        <v/>
      </c>
      <c r="Z60" s="3" t="str">
        <f t="shared" si="35"/>
        <v/>
      </c>
      <c r="AA60" s="20" t="str">
        <f t="shared" si="36"/>
        <v/>
      </c>
      <c r="AB60" s="6" t="str">
        <f t="shared" si="37"/>
        <v/>
      </c>
      <c r="AC60" s="3" t="str">
        <f t="shared" si="38"/>
        <v/>
      </c>
      <c r="AD60" s="20" t="str">
        <f t="shared" si="39"/>
        <v/>
      </c>
      <c r="AE60" s="6" t="str">
        <f t="shared" si="40"/>
        <v/>
      </c>
      <c r="AG60" s="3">
        <f t="shared" si="17"/>
        <v>9.0299999999999994</v>
      </c>
      <c r="AH60" s="20" t="str">
        <f t="shared" si="18"/>
        <v/>
      </c>
      <c r="AI60" s="6" t="str">
        <f t="shared" si="19"/>
        <v/>
      </c>
      <c r="AJ60" s="3" t="str">
        <f t="shared" si="20"/>
        <v/>
      </c>
      <c r="AK60" s="20" t="str">
        <f t="shared" si="21"/>
        <v/>
      </c>
      <c r="AL60" s="6" t="str">
        <f t="shared" si="22"/>
        <v/>
      </c>
      <c r="AM60" s="3" t="str">
        <f t="shared" si="23"/>
        <v/>
      </c>
      <c r="AN60" s="20" t="str">
        <f t="shared" si="24"/>
        <v/>
      </c>
      <c r="AO60" s="6" t="str">
        <f t="shared" si="25"/>
        <v/>
      </c>
      <c r="AP60" s="3" t="str">
        <f t="shared" si="26"/>
        <v/>
      </c>
      <c r="AQ60" s="20" t="str">
        <f t="shared" si="27"/>
        <v/>
      </c>
      <c r="AR60" s="6" t="str">
        <f t="shared" si="28"/>
        <v/>
      </c>
      <c r="AS60" s="3" t="str">
        <f t="shared" si="29"/>
        <v/>
      </c>
      <c r="AT60" s="20" t="str">
        <f t="shared" si="30"/>
        <v/>
      </c>
      <c r="AU60" s="6" t="str">
        <f t="shared" si="31"/>
        <v/>
      </c>
      <c r="AV60" s="3" t="str">
        <f t="shared" si="41"/>
        <v/>
      </c>
      <c r="AW60" s="20" t="str">
        <f t="shared" si="42"/>
        <v/>
      </c>
      <c r="AX60" s="6" t="str">
        <f t="shared" si="43"/>
        <v/>
      </c>
      <c r="AY60" s="3" t="str">
        <f t="shared" si="44"/>
        <v/>
      </c>
      <c r="AZ60" s="20" t="str">
        <f t="shared" si="45"/>
        <v/>
      </c>
      <c r="BA60" s="6" t="str">
        <f t="shared" si="46"/>
        <v/>
      </c>
    </row>
    <row r="61" spans="1:53" ht="12.75" thickBot="1" x14ac:dyDescent="0.25">
      <c r="A61" s="82">
        <v>40823</v>
      </c>
      <c r="B61" s="81" t="s">
        <v>10</v>
      </c>
      <c r="C61" s="81" t="s">
        <v>8</v>
      </c>
      <c r="D61" s="81">
        <v>827</v>
      </c>
      <c r="E61" s="81">
        <v>15.6</v>
      </c>
      <c r="F61" s="85">
        <f t="shared" si="32"/>
        <v>2</v>
      </c>
      <c r="G61" s="90">
        <f t="shared" si="33"/>
        <v>10</v>
      </c>
      <c r="H61" s="90">
        <f t="shared" si="1"/>
        <v>2011</v>
      </c>
      <c r="I61" s="2" t="str">
        <f t="shared" si="2"/>
        <v>Fall</v>
      </c>
      <c r="K61" s="3" t="str">
        <f t="shared" si="3"/>
        <v/>
      </c>
      <c r="L61" s="20" t="str">
        <f t="shared" si="4"/>
        <v/>
      </c>
      <c r="M61" s="6">
        <f t="shared" si="5"/>
        <v>827</v>
      </c>
      <c r="N61" s="3" t="str">
        <f t="shared" si="6"/>
        <v/>
      </c>
      <c r="O61" s="20" t="str">
        <f t="shared" si="7"/>
        <v/>
      </c>
      <c r="P61" s="6" t="str">
        <f t="shared" si="8"/>
        <v/>
      </c>
      <c r="Q61" s="3" t="str">
        <f t="shared" si="9"/>
        <v/>
      </c>
      <c r="R61" s="20" t="str">
        <f t="shared" si="10"/>
        <v/>
      </c>
      <c r="S61" s="6" t="str">
        <f t="shared" si="11"/>
        <v/>
      </c>
      <c r="T61" s="3" t="str">
        <f t="shared" si="12"/>
        <v/>
      </c>
      <c r="U61" s="20" t="str">
        <f t="shared" si="34"/>
        <v/>
      </c>
      <c r="V61" s="6" t="str">
        <f t="shared" si="13"/>
        <v/>
      </c>
      <c r="W61" s="3" t="str">
        <f t="shared" si="14"/>
        <v/>
      </c>
      <c r="X61" s="20" t="str">
        <f t="shared" si="15"/>
        <v/>
      </c>
      <c r="Y61" s="6" t="str">
        <f t="shared" si="16"/>
        <v/>
      </c>
      <c r="Z61" s="3" t="str">
        <f t="shared" si="35"/>
        <v/>
      </c>
      <c r="AA61" s="20" t="str">
        <f t="shared" si="36"/>
        <v/>
      </c>
      <c r="AB61" s="6" t="str">
        <f t="shared" si="37"/>
        <v/>
      </c>
      <c r="AC61" s="3" t="str">
        <f t="shared" si="38"/>
        <v/>
      </c>
      <c r="AD61" s="20" t="str">
        <f t="shared" si="39"/>
        <v/>
      </c>
      <c r="AE61" s="6" t="str">
        <f t="shared" si="40"/>
        <v/>
      </c>
      <c r="AG61" s="3" t="str">
        <f t="shared" si="17"/>
        <v/>
      </c>
      <c r="AH61" s="20" t="str">
        <f t="shared" si="18"/>
        <v/>
      </c>
      <c r="AI61" s="6">
        <f t="shared" si="19"/>
        <v>15.6</v>
      </c>
      <c r="AJ61" s="3" t="str">
        <f t="shared" si="20"/>
        <v/>
      </c>
      <c r="AK61" s="20" t="str">
        <f t="shared" si="21"/>
        <v/>
      </c>
      <c r="AL61" s="6" t="str">
        <f t="shared" si="22"/>
        <v/>
      </c>
      <c r="AM61" s="3" t="str">
        <f t="shared" si="23"/>
        <v/>
      </c>
      <c r="AN61" s="20" t="str">
        <f t="shared" si="24"/>
        <v/>
      </c>
      <c r="AO61" s="6" t="str">
        <f t="shared" si="25"/>
        <v/>
      </c>
      <c r="AP61" s="3" t="str">
        <f t="shared" si="26"/>
        <v/>
      </c>
      <c r="AQ61" s="20" t="str">
        <f t="shared" si="27"/>
        <v/>
      </c>
      <c r="AR61" s="6" t="str">
        <f t="shared" si="28"/>
        <v/>
      </c>
      <c r="AS61" s="3" t="str">
        <f t="shared" si="29"/>
        <v/>
      </c>
      <c r="AT61" s="20" t="str">
        <f t="shared" si="30"/>
        <v/>
      </c>
      <c r="AU61" s="6" t="str">
        <f t="shared" si="31"/>
        <v/>
      </c>
      <c r="AV61" s="3" t="str">
        <f t="shared" si="41"/>
        <v/>
      </c>
      <c r="AW61" s="20" t="str">
        <f t="shared" si="42"/>
        <v/>
      </c>
      <c r="AX61" s="6" t="str">
        <f t="shared" si="43"/>
        <v/>
      </c>
      <c r="AY61" s="3" t="str">
        <f t="shared" si="44"/>
        <v/>
      </c>
      <c r="AZ61" s="20" t="str">
        <f t="shared" si="45"/>
        <v/>
      </c>
      <c r="BA61" s="6" t="str">
        <f t="shared" si="46"/>
        <v/>
      </c>
    </row>
    <row r="62" spans="1:53" ht="12.75" thickBot="1" x14ac:dyDescent="0.25">
      <c r="A62" s="82">
        <v>40759</v>
      </c>
      <c r="B62" s="81" t="s">
        <v>10</v>
      </c>
      <c r="C62" s="81" t="s">
        <v>8</v>
      </c>
      <c r="D62" s="81">
        <v>795</v>
      </c>
      <c r="E62" s="81" t="s">
        <v>77</v>
      </c>
      <c r="F62" s="85">
        <f t="shared" si="32"/>
        <v>2</v>
      </c>
      <c r="G62" s="90">
        <f t="shared" si="33"/>
        <v>8</v>
      </c>
      <c r="H62" s="90">
        <f t="shared" si="1"/>
        <v>2011</v>
      </c>
      <c r="I62" s="2" t="str">
        <f t="shared" si="2"/>
        <v>Summer</v>
      </c>
      <c r="K62" s="3" t="str">
        <f t="shared" si="3"/>
        <v/>
      </c>
      <c r="L62" s="20">
        <f t="shared" si="4"/>
        <v>795</v>
      </c>
      <c r="M62" s="6" t="str">
        <f t="shared" si="5"/>
        <v/>
      </c>
      <c r="N62" s="3" t="str">
        <f t="shared" si="6"/>
        <v/>
      </c>
      <c r="O62" s="20" t="str">
        <f t="shared" si="7"/>
        <v/>
      </c>
      <c r="P62" s="6" t="str">
        <f t="shared" si="8"/>
        <v/>
      </c>
      <c r="Q62" s="3" t="str">
        <f t="shared" si="9"/>
        <v/>
      </c>
      <c r="R62" s="20" t="str">
        <f t="shared" si="10"/>
        <v/>
      </c>
      <c r="S62" s="6" t="str">
        <f t="shared" si="11"/>
        <v/>
      </c>
      <c r="T62" s="3" t="str">
        <f t="shared" si="12"/>
        <v/>
      </c>
      <c r="U62" s="20" t="str">
        <f t="shared" si="34"/>
        <v/>
      </c>
      <c r="V62" s="6" t="str">
        <f t="shared" si="13"/>
        <v/>
      </c>
      <c r="W62" s="3" t="str">
        <f t="shared" si="14"/>
        <v/>
      </c>
      <c r="X62" s="20" t="str">
        <f t="shared" si="15"/>
        <v/>
      </c>
      <c r="Y62" s="6" t="str">
        <f t="shared" si="16"/>
        <v/>
      </c>
      <c r="Z62" s="3" t="str">
        <f t="shared" si="35"/>
        <v/>
      </c>
      <c r="AA62" s="20" t="str">
        <f t="shared" si="36"/>
        <v/>
      </c>
      <c r="AB62" s="6" t="str">
        <f t="shared" si="37"/>
        <v/>
      </c>
      <c r="AC62" s="3" t="str">
        <f t="shared" si="38"/>
        <v/>
      </c>
      <c r="AD62" s="20" t="str">
        <f t="shared" si="39"/>
        <v/>
      </c>
      <c r="AE62" s="6" t="str">
        <f t="shared" si="40"/>
        <v/>
      </c>
      <c r="AG62" s="3" t="str">
        <f t="shared" si="17"/>
        <v/>
      </c>
      <c r="AH62" s="20" t="str">
        <f t="shared" si="18"/>
        <v>AD</v>
      </c>
      <c r="AI62" s="6" t="str">
        <f t="shared" si="19"/>
        <v/>
      </c>
      <c r="AJ62" s="3" t="str">
        <f t="shared" si="20"/>
        <v/>
      </c>
      <c r="AK62" s="20" t="str">
        <f t="shared" si="21"/>
        <v/>
      </c>
      <c r="AL62" s="6" t="str">
        <f t="shared" si="22"/>
        <v/>
      </c>
      <c r="AM62" s="3" t="str">
        <f t="shared" si="23"/>
        <v/>
      </c>
      <c r="AN62" s="20" t="str">
        <f t="shared" si="24"/>
        <v/>
      </c>
      <c r="AO62" s="6" t="str">
        <f t="shared" si="25"/>
        <v/>
      </c>
      <c r="AP62" s="3" t="str">
        <f t="shared" si="26"/>
        <v/>
      </c>
      <c r="AQ62" s="20" t="str">
        <f t="shared" si="27"/>
        <v/>
      </c>
      <c r="AR62" s="6" t="str">
        <f t="shared" si="28"/>
        <v/>
      </c>
      <c r="AS62" s="3" t="str">
        <f t="shared" si="29"/>
        <v/>
      </c>
      <c r="AT62" s="20" t="str">
        <f t="shared" si="30"/>
        <v/>
      </c>
      <c r="AU62" s="6" t="str">
        <f t="shared" si="31"/>
        <v/>
      </c>
      <c r="AV62" s="3" t="str">
        <f t="shared" si="41"/>
        <v/>
      </c>
      <c r="AW62" s="20" t="str">
        <f t="shared" si="42"/>
        <v/>
      </c>
      <c r="AX62" s="6" t="str">
        <f t="shared" si="43"/>
        <v/>
      </c>
      <c r="AY62" s="3" t="str">
        <f t="shared" si="44"/>
        <v/>
      </c>
      <c r="AZ62" s="20" t="str">
        <f t="shared" si="45"/>
        <v/>
      </c>
      <c r="BA62" s="6" t="str">
        <f t="shared" si="46"/>
        <v/>
      </c>
    </row>
    <row r="63" spans="1:53" ht="12.75" thickBot="1" x14ac:dyDescent="0.25">
      <c r="A63" s="82">
        <v>40669</v>
      </c>
      <c r="B63" s="81" t="s">
        <v>10</v>
      </c>
      <c r="C63" s="81" t="s">
        <v>8</v>
      </c>
      <c r="D63" s="81">
        <v>1033</v>
      </c>
      <c r="E63" s="81">
        <v>14.88</v>
      </c>
      <c r="F63" s="85">
        <f t="shared" si="32"/>
        <v>2</v>
      </c>
      <c r="G63" s="90">
        <f t="shared" si="33"/>
        <v>5</v>
      </c>
      <c r="H63" s="90">
        <f t="shared" si="1"/>
        <v>2011</v>
      </c>
      <c r="I63" s="2" t="str">
        <f t="shared" si="2"/>
        <v>Spring</v>
      </c>
      <c r="K63" s="3">
        <f t="shared" si="3"/>
        <v>1033</v>
      </c>
      <c r="L63" s="20" t="str">
        <f t="shared" si="4"/>
        <v/>
      </c>
      <c r="M63" s="6" t="str">
        <f t="shared" si="5"/>
        <v/>
      </c>
      <c r="N63" s="3" t="str">
        <f t="shared" si="6"/>
        <v/>
      </c>
      <c r="O63" s="20" t="str">
        <f t="shared" si="7"/>
        <v/>
      </c>
      <c r="P63" s="6" t="str">
        <f t="shared" si="8"/>
        <v/>
      </c>
      <c r="Q63" s="3" t="str">
        <f t="shared" si="9"/>
        <v/>
      </c>
      <c r="R63" s="20" t="str">
        <f t="shared" si="10"/>
        <v/>
      </c>
      <c r="S63" s="6" t="str">
        <f t="shared" si="11"/>
        <v/>
      </c>
      <c r="T63" s="3" t="str">
        <f t="shared" si="12"/>
        <v/>
      </c>
      <c r="U63" s="20" t="str">
        <f t="shared" si="34"/>
        <v/>
      </c>
      <c r="V63" s="6" t="str">
        <f t="shared" si="13"/>
        <v/>
      </c>
      <c r="W63" s="3" t="str">
        <f t="shared" si="14"/>
        <v/>
      </c>
      <c r="X63" s="20" t="str">
        <f t="shared" si="15"/>
        <v/>
      </c>
      <c r="Y63" s="6" t="str">
        <f t="shared" si="16"/>
        <v/>
      </c>
      <c r="Z63" s="3" t="str">
        <f t="shared" si="35"/>
        <v/>
      </c>
      <c r="AA63" s="20" t="str">
        <f t="shared" si="36"/>
        <v/>
      </c>
      <c r="AB63" s="6" t="str">
        <f t="shared" si="37"/>
        <v/>
      </c>
      <c r="AC63" s="3" t="str">
        <f t="shared" si="38"/>
        <v/>
      </c>
      <c r="AD63" s="20" t="str">
        <f t="shared" si="39"/>
        <v/>
      </c>
      <c r="AE63" s="6" t="str">
        <f t="shared" si="40"/>
        <v/>
      </c>
      <c r="AG63" s="3">
        <f t="shared" si="17"/>
        <v>14.88</v>
      </c>
      <c r="AH63" s="20" t="str">
        <f t="shared" si="18"/>
        <v/>
      </c>
      <c r="AI63" s="6" t="str">
        <f t="shared" si="19"/>
        <v/>
      </c>
      <c r="AJ63" s="3" t="str">
        <f t="shared" si="20"/>
        <v/>
      </c>
      <c r="AK63" s="20" t="str">
        <f t="shared" si="21"/>
        <v/>
      </c>
      <c r="AL63" s="6" t="str">
        <f t="shared" si="22"/>
        <v/>
      </c>
      <c r="AM63" s="3" t="str">
        <f t="shared" si="23"/>
        <v/>
      </c>
      <c r="AN63" s="20" t="str">
        <f t="shared" si="24"/>
        <v/>
      </c>
      <c r="AO63" s="6" t="str">
        <f t="shared" si="25"/>
        <v/>
      </c>
      <c r="AP63" s="3" t="str">
        <f t="shared" si="26"/>
        <v/>
      </c>
      <c r="AQ63" s="20" t="str">
        <f t="shared" si="27"/>
        <v/>
      </c>
      <c r="AR63" s="6" t="str">
        <f t="shared" si="28"/>
        <v/>
      </c>
      <c r="AS63" s="3" t="str">
        <f t="shared" si="29"/>
        <v/>
      </c>
      <c r="AT63" s="20" t="str">
        <f t="shared" si="30"/>
        <v/>
      </c>
      <c r="AU63" s="6" t="str">
        <f t="shared" si="31"/>
        <v/>
      </c>
      <c r="AV63" s="3" t="str">
        <f t="shared" si="41"/>
        <v/>
      </c>
      <c r="AW63" s="20" t="str">
        <f t="shared" si="42"/>
        <v/>
      </c>
      <c r="AX63" s="6" t="str">
        <f t="shared" si="43"/>
        <v/>
      </c>
      <c r="AY63" s="3" t="str">
        <f t="shared" si="44"/>
        <v/>
      </c>
      <c r="AZ63" s="20" t="str">
        <f t="shared" si="45"/>
        <v/>
      </c>
      <c r="BA63" s="6" t="str">
        <f t="shared" si="46"/>
        <v/>
      </c>
    </row>
    <row r="64" spans="1:53" ht="12.75" thickBot="1" x14ac:dyDescent="0.25">
      <c r="A64" s="82">
        <v>40460</v>
      </c>
      <c r="B64" s="81" t="s">
        <v>10</v>
      </c>
      <c r="C64" s="81" t="s">
        <v>8</v>
      </c>
      <c r="D64" s="81">
        <v>918</v>
      </c>
      <c r="E64" s="81">
        <v>7.83</v>
      </c>
      <c r="F64" s="85">
        <f t="shared" si="32"/>
        <v>2</v>
      </c>
      <c r="G64" s="90">
        <f t="shared" si="33"/>
        <v>10</v>
      </c>
      <c r="H64" s="90">
        <f t="shared" si="1"/>
        <v>2010</v>
      </c>
      <c r="I64" s="2" t="str">
        <f t="shared" si="2"/>
        <v>Fall</v>
      </c>
      <c r="K64" s="3" t="str">
        <f t="shared" si="3"/>
        <v/>
      </c>
      <c r="L64" s="20" t="str">
        <f t="shared" si="4"/>
        <v/>
      </c>
      <c r="M64" s="6">
        <f t="shared" si="5"/>
        <v>918</v>
      </c>
      <c r="N64" s="3" t="str">
        <f t="shared" si="6"/>
        <v/>
      </c>
      <c r="O64" s="20" t="str">
        <f t="shared" si="7"/>
        <v/>
      </c>
      <c r="P64" s="6" t="str">
        <f t="shared" si="8"/>
        <v/>
      </c>
      <c r="Q64" s="3" t="str">
        <f t="shared" si="9"/>
        <v/>
      </c>
      <c r="R64" s="20" t="str">
        <f t="shared" si="10"/>
        <v/>
      </c>
      <c r="S64" s="6" t="str">
        <f t="shared" si="11"/>
        <v/>
      </c>
      <c r="T64" s="3" t="str">
        <f t="shared" si="12"/>
        <v/>
      </c>
      <c r="U64" s="20" t="str">
        <f t="shared" si="34"/>
        <v/>
      </c>
      <c r="V64" s="6" t="str">
        <f t="shared" si="13"/>
        <v/>
      </c>
      <c r="W64" s="3" t="str">
        <f t="shared" si="14"/>
        <v/>
      </c>
      <c r="X64" s="20" t="str">
        <f t="shared" si="15"/>
        <v/>
      </c>
      <c r="Y64" s="6" t="str">
        <f t="shared" si="16"/>
        <v/>
      </c>
      <c r="Z64" s="3" t="str">
        <f t="shared" si="35"/>
        <v/>
      </c>
      <c r="AA64" s="20" t="str">
        <f t="shared" si="36"/>
        <v/>
      </c>
      <c r="AB64" s="6" t="str">
        <f t="shared" si="37"/>
        <v/>
      </c>
      <c r="AC64" s="3" t="str">
        <f t="shared" si="38"/>
        <v/>
      </c>
      <c r="AD64" s="20" t="str">
        <f t="shared" si="39"/>
        <v/>
      </c>
      <c r="AE64" s="6" t="str">
        <f t="shared" si="40"/>
        <v/>
      </c>
      <c r="AG64" s="3" t="str">
        <f t="shared" si="17"/>
        <v/>
      </c>
      <c r="AH64" s="20" t="str">
        <f t="shared" si="18"/>
        <v/>
      </c>
      <c r="AI64" s="6">
        <f t="shared" si="19"/>
        <v>7.83</v>
      </c>
      <c r="AJ64" s="3" t="str">
        <f t="shared" si="20"/>
        <v/>
      </c>
      <c r="AK64" s="20" t="str">
        <f t="shared" si="21"/>
        <v/>
      </c>
      <c r="AL64" s="6" t="str">
        <f t="shared" si="22"/>
        <v/>
      </c>
      <c r="AM64" s="3" t="str">
        <f t="shared" si="23"/>
        <v/>
      </c>
      <c r="AN64" s="20" t="str">
        <f t="shared" si="24"/>
        <v/>
      </c>
      <c r="AO64" s="6" t="str">
        <f t="shared" si="25"/>
        <v/>
      </c>
      <c r="AP64" s="3" t="str">
        <f t="shared" si="26"/>
        <v/>
      </c>
      <c r="AQ64" s="20" t="str">
        <f t="shared" si="27"/>
        <v/>
      </c>
      <c r="AR64" s="6" t="str">
        <f t="shared" si="28"/>
        <v/>
      </c>
      <c r="AS64" s="3" t="str">
        <f t="shared" si="29"/>
        <v/>
      </c>
      <c r="AT64" s="20" t="str">
        <f t="shared" si="30"/>
        <v/>
      </c>
      <c r="AU64" s="6" t="str">
        <f t="shared" si="31"/>
        <v/>
      </c>
      <c r="AV64" s="3" t="str">
        <f t="shared" si="41"/>
        <v/>
      </c>
      <c r="AW64" s="20" t="str">
        <f t="shared" si="42"/>
        <v/>
      </c>
      <c r="AX64" s="6" t="str">
        <f t="shared" si="43"/>
        <v/>
      </c>
      <c r="AY64" s="3" t="str">
        <f t="shared" si="44"/>
        <v/>
      </c>
      <c r="AZ64" s="20" t="str">
        <f t="shared" si="45"/>
        <v/>
      </c>
      <c r="BA64" s="6" t="str">
        <f t="shared" si="46"/>
        <v/>
      </c>
    </row>
    <row r="65" spans="1:53" ht="12.75" thickBot="1" x14ac:dyDescent="0.25">
      <c r="A65" s="82">
        <v>40452</v>
      </c>
      <c r="B65" s="81" t="s">
        <v>10</v>
      </c>
      <c r="C65" s="81" t="s">
        <v>8</v>
      </c>
      <c r="D65" s="81" t="s">
        <v>24</v>
      </c>
      <c r="E65" s="81" t="s">
        <v>24</v>
      </c>
      <c r="F65" s="85">
        <f t="shared" si="32"/>
        <v>2</v>
      </c>
      <c r="G65" s="90">
        <f t="shared" si="33"/>
        <v>10</v>
      </c>
      <c r="H65" s="90">
        <f t="shared" si="1"/>
        <v>2010</v>
      </c>
      <c r="I65" s="2" t="str">
        <f t="shared" si="2"/>
        <v>Fall</v>
      </c>
      <c r="K65" s="3" t="str">
        <f t="shared" si="3"/>
        <v/>
      </c>
      <c r="L65" s="20" t="str">
        <f t="shared" si="4"/>
        <v/>
      </c>
      <c r="M65" s="6" t="str">
        <f t="shared" si="5"/>
        <v>NS</v>
      </c>
      <c r="N65" s="3" t="str">
        <f t="shared" si="6"/>
        <v/>
      </c>
      <c r="O65" s="20" t="str">
        <f t="shared" si="7"/>
        <v/>
      </c>
      <c r="P65" s="6" t="str">
        <f t="shared" si="8"/>
        <v/>
      </c>
      <c r="Q65" s="3" t="str">
        <f t="shared" si="9"/>
        <v/>
      </c>
      <c r="R65" s="20" t="str">
        <f t="shared" si="10"/>
        <v/>
      </c>
      <c r="S65" s="6" t="str">
        <f t="shared" si="11"/>
        <v/>
      </c>
      <c r="T65" s="3" t="str">
        <f t="shared" si="12"/>
        <v/>
      </c>
      <c r="U65" s="20" t="str">
        <f t="shared" si="34"/>
        <v/>
      </c>
      <c r="V65" s="6" t="str">
        <f t="shared" si="13"/>
        <v/>
      </c>
      <c r="W65" s="3" t="str">
        <f t="shared" si="14"/>
        <v/>
      </c>
      <c r="X65" s="20" t="str">
        <f t="shared" si="15"/>
        <v/>
      </c>
      <c r="Y65" s="6" t="str">
        <f t="shared" si="16"/>
        <v/>
      </c>
      <c r="Z65" s="3" t="str">
        <f t="shared" si="35"/>
        <v/>
      </c>
      <c r="AA65" s="20" t="str">
        <f t="shared" si="36"/>
        <v/>
      </c>
      <c r="AB65" s="6" t="str">
        <f t="shared" si="37"/>
        <v/>
      </c>
      <c r="AC65" s="3" t="str">
        <f t="shared" si="38"/>
        <v/>
      </c>
      <c r="AD65" s="20" t="str">
        <f t="shared" si="39"/>
        <v/>
      </c>
      <c r="AE65" s="6" t="str">
        <f t="shared" si="40"/>
        <v/>
      </c>
      <c r="AG65" s="3" t="str">
        <f t="shared" si="17"/>
        <v/>
      </c>
      <c r="AH65" s="20" t="str">
        <f t="shared" si="18"/>
        <v/>
      </c>
      <c r="AI65" s="6" t="str">
        <f t="shared" si="19"/>
        <v>NS</v>
      </c>
      <c r="AJ65" s="3" t="str">
        <f t="shared" si="20"/>
        <v/>
      </c>
      <c r="AK65" s="20" t="str">
        <f t="shared" si="21"/>
        <v/>
      </c>
      <c r="AL65" s="6" t="str">
        <f t="shared" si="22"/>
        <v/>
      </c>
      <c r="AM65" s="3" t="str">
        <f t="shared" si="23"/>
        <v/>
      </c>
      <c r="AN65" s="20" t="str">
        <f t="shared" si="24"/>
        <v/>
      </c>
      <c r="AO65" s="6" t="str">
        <f t="shared" si="25"/>
        <v/>
      </c>
      <c r="AP65" s="3" t="str">
        <f t="shared" si="26"/>
        <v/>
      </c>
      <c r="AQ65" s="20" t="str">
        <f t="shared" si="27"/>
        <v/>
      </c>
      <c r="AR65" s="6" t="str">
        <f t="shared" si="28"/>
        <v/>
      </c>
      <c r="AS65" s="3" t="str">
        <f t="shared" si="29"/>
        <v/>
      </c>
      <c r="AT65" s="20" t="str">
        <f t="shared" si="30"/>
        <v/>
      </c>
      <c r="AU65" s="6" t="str">
        <f t="shared" si="31"/>
        <v/>
      </c>
      <c r="AV65" s="3" t="str">
        <f t="shared" si="41"/>
        <v/>
      </c>
      <c r="AW65" s="20" t="str">
        <f t="shared" si="42"/>
        <v/>
      </c>
      <c r="AX65" s="6" t="str">
        <f t="shared" si="43"/>
        <v/>
      </c>
      <c r="AY65" s="3" t="str">
        <f t="shared" si="44"/>
        <v/>
      </c>
      <c r="AZ65" s="20" t="str">
        <f t="shared" si="45"/>
        <v/>
      </c>
      <c r="BA65" s="6" t="str">
        <f t="shared" si="46"/>
        <v/>
      </c>
    </row>
    <row r="66" spans="1:53" ht="12.75" thickBot="1" x14ac:dyDescent="0.25">
      <c r="A66" s="82">
        <v>40380</v>
      </c>
      <c r="B66" s="81" t="s">
        <v>10</v>
      </c>
      <c r="C66" s="81" t="s">
        <v>8</v>
      </c>
      <c r="D66" s="81">
        <v>589</v>
      </c>
      <c r="E66" s="81">
        <v>5.53</v>
      </c>
      <c r="F66" s="85">
        <f t="shared" si="32"/>
        <v>2</v>
      </c>
      <c r="G66" s="90">
        <f t="shared" si="33"/>
        <v>7</v>
      </c>
      <c r="H66" s="90">
        <f t="shared" si="1"/>
        <v>2010</v>
      </c>
      <c r="I66" s="2" t="str">
        <f t="shared" si="2"/>
        <v>Summer</v>
      </c>
      <c r="K66" s="3" t="str">
        <f t="shared" si="3"/>
        <v/>
      </c>
      <c r="L66" s="20">
        <f t="shared" si="4"/>
        <v>589</v>
      </c>
      <c r="M66" s="6" t="str">
        <f t="shared" si="5"/>
        <v/>
      </c>
      <c r="N66" s="3" t="str">
        <f t="shared" si="6"/>
        <v/>
      </c>
      <c r="O66" s="20" t="str">
        <f t="shared" si="7"/>
        <v/>
      </c>
      <c r="P66" s="6" t="str">
        <f t="shared" si="8"/>
        <v/>
      </c>
      <c r="Q66" s="3" t="str">
        <f t="shared" si="9"/>
        <v/>
      </c>
      <c r="R66" s="20" t="str">
        <f t="shared" si="10"/>
        <v/>
      </c>
      <c r="S66" s="6" t="str">
        <f t="shared" si="11"/>
        <v/>
      </c>
      <c r="T66" s="3" t="str">
        <f t="shared" si="12"/>
        <v/>
      </c>
      <c r="U66" s="20" t="str">
        <f t="shared" si="34"/>
        <v/>
      </c>
      <c r="V66" s="6" t="str">
        <f t="shared" si="13"/>
        <v/>
      </c>
      <c r="W66" s="3" t="str">
        <f t="shared" si="14"/>
        <v/>
      </c>
      <c r="X66" s="20" t="str">
        <f t="shared" si="15"/>
        <v/>
      </c>
      <c r="Y66" s="6" t="str">
        <f t="shared" si="16"/>
        <v/>
      </c>
      <c r="Z66" s="3" t="str">
        <f t="shared" si="35"/>
        <v/>
      </c>
      <c r="AA66" s="20" t="str">
        <f t="shared" si="36"/>
        <v/>
      </c>
      <c r="AB66" s="6" t="str">
        <f t="shared" si="37"/>
        <v/>
      </c>
      <c r="AC66" s="3" t="str">
        <f t="shared" si="38"/>
        <v/>
      </c>
      <c r="AD66" s="20" t="str">
        <f t="shared" si="39"/>
        <v/>
      </c>
      <c r="AE66" s="6" t="str">
        <f t="shared" si="40"/>
        <v/>
      </c>
      <c r="AG66" s="3" t="str">
        <f t="shared" si="17"/>
        <v/>
      </c>
      <c r="AH66" s="20">
        <f t="shared" si="18"/>
        <v>5.53</v>
      </c>
      <c r="AI66" s="6" t="str">
        <f t="shared" si="19"/>
        <v/>
      </c>
      <c r="AJ66" s="3" t="str">
        <f t="shared" si="20"/>
        <v/>
      </c>
      <c r="AK66" s="20" t="str">
        <f t="shared" si="21"/>
        <v/>
      </c>
      <c r="AL66" s="6" t="str">
        <f t="shared" si="22"/>
        <v/>
      </c>
      <c r="AM66" s="3" t="str">
        <f t="shared" si="23"/>
        <v/>
      </c>
      <c r="AN66" s="20" t="str">
        <f t="shared" si="24"/>
        <v/>
      </c>
      <c r="AO66" s="6" t="str">
        <f t="shared" si="25"/>
        <v/>
      </c>
      <c r="AP66" s="3" t="str">
        <f t="shared" si="26"/>
        <v/>
      </c>
      <c r="AQ66" s="20" t="str">
        <f t="shared" si="27"/>
        <v/>
      </c>
      <c r="AR66" s="6" t="str">
        <f t="shared" si="28"/>
        <v/>
      </c>
      <c r="AS66" s="3" t="str">
        <f t="shared" si="29"/>
        <v/>
      </c>
      <c r="AT66" s="20" t="str">
        <f t="shared" si="30"/>
        <v/>
      </c>
      <c r="AU66" s="6" t="str">
        <f t="shared" si="31"/>
        <v/>
      </c>
      <c r="AV66" s="3" t="str">
        <f t="shared" si="41"/>
        <v/>
      </c>
      <c r="AW66" s="20" t="str">
        <f t="shared" si="42"/>
        <v/>
      </c>
      <c r="AX66" s="6" t="str">
        <f t="shared" si="43"/>
        <v/>
      </c>
      <c r="AY66" s="3" t="str">
        <f t="shared" si="44"/>
        <v/>
      </c>
      <c r="AZ66" s="20" t="str">
        <f t="shared" si="45"/>
        <v/>
      </c>
      <c r="BA66" s="6" t="str">
        <f t="shared" si="46"/>
        <v/>
      </c>
    </row>
    <row r="67" spans="1:53" ht="12.75" thickBot="1" x14ac:dyDescent="0.25">
      <c r="A67" s="82">
        <v>40379</v>
      </c>
      <c r="B67" s="81" t="s">
        <v>10</v>
      </c>
      <c r="C67" s="81" t="s">
        <v>8</v>
      </c>
      <c r="D67" s="81" t="s">
        <v>24</v>
      </c>
      <c r="E67" s="81" t="s">
        <v>24</v>
      </c>
      <c r="F67" s="85">
        <f t="shared" si="32"/>
        <v>2</v>
      </c>
      <c r="G67" s="90">
        <f t="shared" si="33"/>
        <v>7</v>
      </c>
      <c r="H67" s="90">
        <f t="shared" si="1"/>
        <v>2010</v>
      </c>
      <c r="I67" s="2" t="str">
        <f t="shared" si="2"/>
        <v>Summer</v>
      </c>
      <c r="K67" s="3" t="str">
        <f t="shared" si="3"/>
        <v/>
      </c>
      <c r="L67" s="20" t="str">
        <f t="shared" si="4"/>
        <v>NS</v>
      </c>
      <c r="M67" s="6" t="str">
        <f t="shared" si="5"/>
        <v/>
      </c>
      <c r="N67" s="3" t="str">
        <f t="shared" si="6"/>
        <v/>
      </c>
      <c r="O67" s="20" t="str">
        <f t="shared" si="7"/>
        <v/>
      </c>
      <c r="P67" s="6" t="str">
        <f t="shared" si="8"/>
        <v/>
      </c>
      <c r="Q67" s="3" t="str">
        <f t="shared" si="9"/>
        <v/>
      </c>
      <c r="R67" s="20" t="str">
        <f t="shared" si="10"/>
        <v/>
      </c>
      <c r="S67" s="6" t="str">
        <f t="shared" si="11"/>
        <v/>
      </c>
      <c r="T67" s="3" t="str">
        <f t="shared" si="12"/>
        <v/>
      </c>
      <c r="U67" s="20" t="str">
        <f t="shared" si="34"/>
        <v/>
      </c>
      <c r="V67" s="6" t="str">
        <f t="shared" si="13"/>
        <v/>
      </c>
      <c r="W67" s="3" t="str">
        <f t="shared" si="14"/>
        <v/>
      </c>
      <c r="X67" s="20" t="str">
        <f t="shared" si="15"/>
        <v/>
      </c>
      <c r="Y67" s="6" t="str">
        <f t="shared" si="16"/>
        <v/>
      </c>
      <c r="Z67" s="3" t="str">
        <f t="shared" si="35"/>
        <v/>
      </c>
      <c r="AA67" s="20" t="str">
        <f t="shared" si="36"/>
        <v/>
      </c>
      <c r="AB67" s="6" t="str">
        <f t="shared" si="37"/>
        <v/>
      </c>
      <c r="AC67" s="3" t="str">
        <f t="shared" si="38"/>
        <v/>
      </c>
      <c r="AD67" s="20" t="str">
        <f t="shared" si="39"/>
        <v/>
      </c>
      <c r="AE67" s="6" t="str">
        <f t="shared" si="40"/>
        <v/>
      </c>
      <c r="AG67" s="3" t="str">
        <f t="shared" si="17"/>
        <v/>
      </c>
      <c r="AH67" s="20" t="str">
        <f t="shared" si="18"/>
        <v>NS</v>
      </c>
      <c r="AI67" s="6" t="str">
        <f t="shared" si="19"/>
        <v/>
      </c>
      <c r="AJ67" s="3" t="str">
        <f t="shared" si="20"/>
        <v/>
      </c>
      <c r="AK67" s="20" t="str">
        <f t="shared" si="21"/>
        <v/>
      </c>
      <c r="AL67" s="6" t="str">
        <f t="shared" si="22"/>
        <v/>
      </c>
      <c r="AM67" s="3" t="str">
        <f t="shared" si="23"/>
        <v/>
      </c>
      <c r="AN67" s="20" t="str">
        <f t="shared" si="24"/>
        <v/>
      </c>
      <c r="AO67" s="6" t="str">
        <f t="shared" si="25"/>
        <v/>
      </c>
      <c r="AP67" s="3" t="str">
        <f t="shared" si="26"/>
        <v/>
      </c>
      <c r="AQ67" s="20" t="str">
        <f t="shared" si="27"/>
        <v/>
      </c>
      <c r="AR67" s="6" t="str">
        <f t="shared" si="28"/>
        <v/>
      </c>
      <c r="AS67" s="3" t="str">
        <f t="shared" si="29"/>
        <v/>
      </c>
      <c r="AT67" s="20" t="str">
        <f t="shared" si="30"/>
        <v/>
      </c>
      <c r="AU67" s="6" t="str">
        <f t="shared" si="31"/>
        <v/>
      </c>
      <c r="AV67" s="3" t="str">
        <f t="shared" si="41"/>
        <v/>
      </c>
      <c r="AW67" s="20" t="str">
        <f t="shared" si="42"/>
        <v/>
      </c>
      <c r="AX67" s="6" t="str">
        <f t="shared" si="43"/>
        <v/>
      </c>
      <c r="AY67" s="3" t="str">
        <f t="shared" si="44"/>
        <v/>
      </c>
      <c r="AZ67" s="20" t="str">
        <f t="shared" si="45"/>
        <v/>
      </c>
      <c r="BA67" s="6" t="str">
        <f t="shared" si="46"/>
        <v/>
      </c>
    </row>
    <row r="68" spans="1:53" ht="12.75" thickBot="1" x14ac:dyDescent="0.25">
      <c r="A68" s="82">
        <v>40311</v>
      </c>
      <c r="B68" s="81" t="s">
        <v>10</v>
      </c>
      <c r="C68" s="81" t="s">
        <v>8</v>
      </c>
      <c r="D68" s="81">
        <v>1022</v>
      </c>
      <c r="E68" s="81">
        <v>14.08</v>
      </c>
      <c r="F68" s="85">
        <f t="shared" si="32"/>
        <v>2</v>
      </c>
      <c r="G68" s="90">
        <f t="shared" si="33"/>
        <v>5</v>
      </c>
      <c r="H68" s="90">
        <f t="shared" si="1"/>
        <v>2010</v>
      </c>
      <c r="I68" s="2" t="str">
        <f t="shared" si="2"/>
        <v>Spring</v>
      </c>
      <c r="K68" s="3">
        <f t="shared" si="3"/>
        <v>1022</v>
      </c>
      <c r="L68" s="20" t="str">
        <f t="shared" si="4"/>
        <v/>
      </c>
      <c r="M68" s="6" t="str">
        <f t="shared" si="5"/>
        <v/>
      </c>
      <c r="N68" s="3" t="str">
        <f t="shared" si="6"/>
        <v/>
      </c>
      <c r="O68" s="20" t="str">
        <f t="shared" si="7"/>
        <v/>
      </c>
      <c r="P68" s="6" t="str">
        <f t="shared" si="8"/>
        <v/>
      </c>
      <c r="Q68" s="3" t="str">
        <f t="shared" si="9"/>
        <v/>
      </c>
      <c r="R68" s="20" t="str">
        <f t="shared" si="10"/>
        <v/>
      </c>
      <c r="S68" s="6" t="str">
        <f t="shared" si="11"/>
        <v/>
      </c>
      <c r="T68" s="3" t="str">
        <f t="shared" si="12"/>
        <v/>
      </c>
      <c r="U68" s="20" t="str">
        <f t="shared" si="34"/>
        <v/>
      </c>
      <c r="V68" s="6" t="str">
        <f t="shared" si="13"/>
        <v/>
      </c>
      <c r="W68" s="3" t="str">
        <f t="shared" si="14"/>
        <v/>
      </c>
      <c r="X68" s="20" t="str">
        <f t="shared" si="15"/>
        <v/>
      </c>
      <c r="Y68" s="6" t="str">
        <f t="shared" si="16"/>
        <v/>
      </c>
      <c r="Z68" s="3" t="str">
        <f t="shared" si="35"/>
        <v/>
      </c>
      <c r="AA68" s="20" t="str">
        <f t="shared" si="36"/>
        <v/>
      </c>
      <c r="AB68" s="6" t="str">
        <f t="shared" si="37"/>
        <v/>
      </c>
      <c r="AC68" s="3" t="str">
        <f t="shared" si="38"/>
        <v/>
      </c>
      <c r="AD68" s="20" t="str">
        <f t="shared" si="39"/>
        <v/>
      </c>
      <c r="AE68" s="6" t="str">
        <f t="shared" si="40"/>
        <v/>
      </c>
      <c r="AG68" s="3">
        <f t="shared" si="17"/>
        <v>14.08</v>
      </c>
      <c r="AH68" s="20" t="str">
        <f t="shared" si="18"/>
        <v/>
      </c>
      <c r="AI68" s="6" t="str">
        <f t="shared" si="19"/>
        <v/>
      </c>
      <c r="AJ68" s="3" t="str">
        <f t="shared" si="20"/>
        <v/>
      </c>
      <c r="AK68" s="20" t="str">
        <f t="shared" si="21"/>
        <v/>
      </c>
      <c r="AL68" s="6" t="str">
        <f t="shared" si="22"/>
        <v/>
      </c>
      <c r="AM68" s="3" t="str">
        <f t="shared" si="23"/>
        <v/>
      </c>
      <c r="AN68" s="20" t="str">
        <f t="shared" si="24"/>
        <v/>
      </c>
      <c r="AO68" s="6" t="str">
        <f t="shared" si="25"/>
        <v/>
      </c>
      <c r="AP68" s="3" t="str">
        <f t="shared" si="26"/>
        <v/>
      </c>
      <c r="AQ68" s="20" t="str">
        <f t="shared" si="27"/>
        <v/>
      </c>
      <c r="AR68" s="6" t="str">
        <f t="shared" si="28"/>
        <v/>
      </c>
      <c r="AS68" s="3" t="str">
        <f t="shared" si="29"/>
        <v/>
      </c>
      <c r="AT68" s="20" t="str">
        <f t="shared" si="30"/>
        <v/>
      </c>
      <c r="AU68" s="6" t="str">
        <f t="shared" si="31"/>
        <v/>
      </c>
      <c r="AV68" s="3" t="str">
        <f t="shared" si="41"/>
        <v/>
      </c>
      <c r="AW68" s="20" t="str">
        <f t="shared" si="42"/>
        <v/>
      </c>
      <c r="AX68" s="6" t="str">
        <f t="shared" si="43"/>
        <v/>
      </c>
      <c r="AY68" s="3" t="str">
        <f t="shared" si="44"/>
        <v/>
      </c>
      <c r="AZ68" s="20" t="str">
        <f t="shared" si="45"/>
        <v/>
      </c>
      <c r="BA68" s="6" t="str">
        <f t="shared" si="46"/>
        <v/>
      </c>
    </row>
    <row r="69" spans="1:53" ht="12.75" thickBot="1" x14ac:dyDescent="0.25">
      <c r="A69" s="82">
        <v>40309</v>
      </c>
      <c r="B69" s="81" t="s">
        <v>10</v>
      </c>
      <c r="C69" s="81" t="s">
        <v>8</v>
      </c>
      <c r="D69" s="81" t="s">
        <v>24</v>
      </c>
      <c r="E69" s="81" t="s">
        <v>24</v>
      </c>
      <c r="F69" s="85">
        <f t="shared" si="32"/>
        <v>2</v>
      </c>
      <c r="G69" s="90">
        <f t="shared" si="33"/>
        <v>5</v>
      </c>
      <c r="H69" s="90">
        <f t="shared" si="1"/>
        <v>2010</v>
      </c>
      <c r="I69" s="2" t="str">
        <f t="shared" si="2"/>
        <v>Spring</v>
      </c>
      <c r="K69" s="3" t="str">
        <f t="shared" si="3"/>
        <v>NS</v>
      </c>
      <c r="L69" s="20" t="str">
        <f t="shared" si="4"/>
        <v/>
      </c>
      <c r="M69" s="6" t="str">
        <f t="shared" si="5"/>
        <v/>
      </c>
      <c r="N69" s="3" t="str">
        <f t="shared" si="6"/>
        <v/>
      </c>
      <c r="O69" s="20" t="str">
        <f t="shared" si="7"/>
        <v/>
      </c>
      <c r="P69" s="6" t="str">
        <f t="shared" si="8"/>
        <v/>
      </c>
      <c r="Q69" s="3" t="str">
        <f t="shared" si="9"/>
        <v/>
      </c>
      <c r="R69" s="20" t="str">
        <f t="shared" si="10"/>
        <v/>
      </c>
      <c r="S69" s="6" t="str">
        <f t="shared" si="11"/>
        <v/>
      </c>
      <c r="T69" s="3" t="str">
        <f t="shared" si="12"/>
        <v/>
      </c>
      <c r="U69" s="20" t="str">
        <f t="shared" si="34"/>
        <v/>
      </c>
      <c r="V69" s="6" t="str">
        <f t="shared" si="13"/>
        <v/>
      </c>
      <c r="W69" s="3" t="str">
        <f t="shared" si="14"/>
        <v/>
      </c>
      <c r="X69" s="20" t="str">
        <f t="shared" si="15"/>
        <v/>
      </c>
      <c r="Y69" s="6" t="str">
        <f t="shared" si="16"/>
        <v/>
      </c>
      <c r="Z69" s="3" t="str">
        <f t="shared" si="35"/>
        <v/>
      </c>
      <c r="AA69" s="20" t="str">
        <f t="shared" si="36"/>
        <v/>
      </c>
      <c r="AB69" s="6" t="str">
        <f t="shared" si="37"/>
        <v/>
      </c>
      <c r="AC69" s="3" t="str">
        <f t="shared" si="38"/>
        <v/>
      </c>
      <c r="AD69" s="20" t="str">
        <f t="shared" si="39"/>
        <v/>
      </c>
      <c r="AE69" s="6" t="str">
        <f t="shared" si="40"/>
        <v/>
      </c>
      <c r="AG69" s="3" t="str">
        <f t="shared" si="17"/>
        <v>NS</v>
      </c>
      <c r="AH69" s="20" t="str">
        <f t="shared" si="18"/>
        <v/>
      </c>
      <c r="AI69" s="6" t="str">
        <f t="shared" si="19"/>
        <v/>
      </c>
      <c r="AJ69" s="3" t="str">
        <f t="shared" si="20"/>
        <v/>
      </c>
      <c r="AK69" s="20" t="str">
        <f t="shared" si="21"/>
        <v/>
      </c>
      <c r="AL69" s="6" t="str">
        <f t="shared" si="22"/>
        <v/>
      </c>
      <c r="AM69" s="3" t="str">
        <f t="shared" si="23"/>
        <v/>
      </c>
      <c r="AN69" s="20" t="str">
        <f t="shared" si="24"/>
        <v/>
      </c>
      <c r="AO69" s="6" t="str">
        <f t="shared" si="25"/>
        <v/>
      </c>
      <c r="AP69" s="3" t="str">
        <f t="shared" si="26"/>
        <v/>
      </c>
      <c r="AQ69" s="20" t="str">
        <f t="shared" si="27"/>
        <v/>
      </c>
      <c r="AR69" s="6" t="str">
        <f t="shared" si="28"/>
        <v/>
      </c>
      <c r="AS69" s="3" t="str">
        <f t="shared" si="29"/>
        <v/>
      </c>
      <c r="AT69" s="20" t="str">
        <f t="shared" si="30"/>
        <v/>
      </c>
      <c r="AU69" s="6" t="str">
        <f t="shared" si="31"/>
        <v/>
      </c>
      <c r="AV69" s="3" t="str">
        <f t="shared" si="41"/>
        <v/>
      </c>
      <c r="AW69" s="20" t="str">
        <f t="shared" si="42"/>
        <v/>
      </c>
      <c r="AX69" s="6" t="str">
        <f t="shared" si="43"/>
        <v/>
      </c>
      <c r="AY69" s="3" t="str">
        <f t="shared" si="44"/>
        <v/>
      </c>
      <c r="AZ69" s="20" t="str">
        <f t="shared" si="45"/>
        <v/>
      </c>
      <c r="BA69" s="6" t="str">
        <f t="shared" si="46"/>
        <v/>
      </c>
    </row>
    <row r="70" spans="1:53" ht="12.75" thickBot="1" x14ac:dyDescent="0.25">
      <c r="A70" s="82">
        <v>40083</v>
      </c>
      <c r="B70" s="81" t="s">
        <v>10</v>
      </c>
      <c r="C70" s="81" t="s">
        <v>8</v>
      </c>
      <c r="D70" s="81">
        <v>746</v>
      </c>
      <c r="E70" s="81">
        <v>8.27</v>
      </c>
      <c r="F70" s="85">
        <f t="shared" si="32"/>
        <v>2</v>
      </c>
      <c r="G70" s="90">
        <f t="shared" si="33"/>
        <v>9</v>
      </c>
      <c r="H70" s="90">
        <f t="shared" ref="H70:H133" si="47">IF(A70="","",YEAR(A70))</f>
        <v>2009</v>
      </c>
      <c r="I70" s="2" t="str">
        <f t="shared" ref="I70:I133" si="48">IF($G70="","",IF($G70&lt;7,"Spring",IF($G70&lt;9,"Summer","Fall")))</f>
        <v>Fall</v>
      </c>
      <c r="K70" s="3" t="str">
        <f t="shared" ref="K70:K133" si="49">IF($C70="Apple Creek",IF($I70="Spring",IF(LEFT($D70,1)="&lt;",VALUE(MID($D70,2,4)),IF(LEFT($D70,1)="&gt;",VALUE(MID($D70,2,4)),$D70)),""),"")</f>
        <v/>
      </c>
      <c r="L70" s="20" t="str">
        <f t="shared" ref="L70:L133" si="50">IF($C70="Apple Creek",IF($I70="Summer",IF(LEFT($D70,1)="&lt;",VALUE(MID($D70,2,4)),IF(LEFT($D70,1)="&gt;",VALUE(MID($D70,2,4)),$D70)),""),"")</f>
        <v/>
      </c>
      <c r="M70" s="6">
        <f t="shared" ref="M70:M133" si="51">IF($C70="Apple Creek",IF($I70="Fall",IF(LEFT($D70,1)="&lt;",VALUE(MID($D70,2,4)),IF(LEFT($D70,1)="&gt;",VALUE(MID($D70,2,4)),$D70)),""),"")</f>
        <v>746</v>
      </c>
      <c r="N70" s="3" t="str">
        <f t="shared" ref="N70:N133" si="52">IF($C70="Ashwaubenon Creek",IF($I70="Spring",IF(LEFT($D70,1)="&lt;",VALUE(MID($D70,2,4)),IF(LEFT($D70,1)="&gt;",VALUE(MID($D70,2,4)),$D70)),""),"")</f>
        <v/>
      </c>
      <c r="O70" s="20" t="str">
        <f t="shared" ref="O70:O133" si="53">IF($C70="Ashwaubenon Creek",IF($I70="Summer",IF(LEFT($D70,1)="&lt;",VALUE(MID($D70,2,4)),IF(LEFT($D70,1)="&gt;",VALUE(MID($D70,2,4)),$D70)),""),"")</f>
        <v/>
      </c>
      <c r="P70" s="6" t="str">
        <f t="shared" ref="P70:P133" si="54">IF($C70="Ashwaubenon Creek",IF($I70="Fall",IF(LEFT($D70,1)="&lt;",VALUE(MID($D70,2,4)),IF(LEFT($D70,1)="&gt;",VALUE(MID($D70,2,4)),$D70)),""),"")</f>
        <v/>
      </c>
      <c r="Q70" s="3" t="str">
        <f t="shared" ref="Q70:Q133" si="55">IF($C70="Baird Creek",IF($I70="Spring",IF(LEFT($D70,1)="&lt;",VALUE(MID($D70,2,4)),IF(LEFT($D70,1)="&gt;",VALUE(MID($D70,2,4)),$D70)),""),"")</f>
        <v/>
      </c>
      <c r="R70" s="20" t="str">
        <f t="shared" ref="R70:R133" si="56">IF($C70="Baird Creek",IF($I70="Summer",IF(LEFT($D70,1)="&lt;",VALUE(MID($D70,2,4)),IF(LEFT($D70,1)="&gt;",VALUE(MID($D70,2,4)),$D70)),""),"")</f>
        <v/>
      </c>
      <c r="S70" s="6" t="str">
        <f t="shared" ref="S70:S133" si="57">IF($C70="Baird Creek",IF($I70="Fall",IF(LEFT($D70,1)="&lt;",VALUE(MID($D70,2,4)),IF(LEFT($D70,1)="&gt;",VALUE(MID($D70,2,4)),$D70)),""),"")</f>
        <v/>
      </c>
      <c r="T70" s="3" t="str">
        <f t="shared" ref="T70:T133" si="58">IF($C70="Duck Creek",IF($I70="Spring",IF(LEFT($D70,1)="&lt;",VALUE(MID($D70,2,4)),IF(LEFT($D70,1)="&gt;",VALUE(MID($D70,2,4)),$D70)),""),"")</f>
        <v/>
      </c>
      <c r="U70" s="20" t="str">
        <f t="shared" si="34"/>
        <v/>
      </c>
      <c r="V70" s="6" t="str">
        <f t="shared" ref="V70:V133" si="59">IF($C70="Duck Creek",IF($I70="Fall",IF(LEFT($D70,1)="&lt;",VALUE(MID($D70,2,4)),IF(LEFT($D70,1)="&gt;",VALUE(MID($D70,2,4)),$D70)),""),"")</f>
        <v/>
      </c>
      <c r="W70" s="3" t="str">
        <f t="shared" ref="W70:W133" si="60">IF($C70="Spring Brook",IF($I70="Spring",IF(LEFT($D70,1)="&lt;",VALUE(MID($D70,2,4)),IF(LEFT($D70,1)="&gt;",VALUE(MID($D70,2,4)),$D70)),""),"")</f>
        <v/>
      </c>
      <c r="X70" s="20" t="str">
        <f t="shared" ref="X70:X133" si="61">IF($C70="Spring Brook",IF($I70="Summer",IF(LEFT($D70,1)="&lt;",VALUE(MID($D70,2,4)),IF(LEFT($D70,1)="&gt;",VALUE(MID($D70,2,4)),$D70)),""),"")</f>
        <v/>
      </c>
      <c r="Y70" s="6" t="str">
        <f t="shared" ref="Y70:Y133" si="62">IF($C70="Spring Brook",IF($I70="Fall",IF(LEFT($D70,1)="&lt;",VALUE(MID($D70,2,4)),IF(LEFT($D70,1)="&gt;",VALUE(MID($D70,2,4)),$D70)),""),"")</f>
        <v/>
      </c>
      <c r="Z70" s="3" t="str">
        <f t="shared" si="35"/>
        <v/>
      </c>
      <c r="AA70" s="20" t="str">
        <f t="shared" si="36"/>
        <v/>
      </c>
      <c r="AB70" s="6" t="str">
        <f t="shared" si="37"/>
        <v/>
      </c>
      <c r="AC70" s="3" t="str">
        <f t="shared" si="38"/>
        <v/>
      </c>
      <c r="AD70" s="20" t="str">
        <f t="shared" si="39"/>
        <v/>
      </c>
      <c r="AE70" s="6" t="str">
        <f t="shared" si="40"/>
        <v/>
      </c>
      <c r="AG70" s="3" t="str">
        <f t="shared" ref="AG70:AG133" si="63">IF($C70="Apple Creek",IF($I70="Spring",IF(LEFT($E70,1)="&lt;",VALUE(MID($E70,2,4)),IF(LEFT($E70,1)="&gt;",VALUE(MID($E70,2,4)),$E70)),""),"")</f>
        <v/>
      </c>
      <c r="AH70" s="20" t="str">
        <f t="shared" ref="AH70:AH133" si="64">IF($C70="Apple Creek",IF($I70="Summer",IF(LEFT($E70,1)="&lt;",VALUE(MID($E70,2,4)),IF(LEFT($E70,1)="&gt;",VALUE(MID($E70,2,4)),$E70)),""),"")</f>
        <v/>
      </c>
      <c r="AI70" s="6">
        <f t="shared" ref="AI70:AI133" si="65">IF($C70="Apple Creek",IF($I70="Fall",IF(LEFT($E70,1)="&lt;",VALUE(MID($E70,2,4)),IF(LEFT($E70,1)="&gt;",VALUE(MID($E70,2,4)),$E70)),""),"")</f>
        <v>8.27</v>
      </c>
      <c r="AJ70" s="3" t="str">
        <f t="shared" ref="AJ70:AJ133" si="66">IF($C70="Ashwaubenon Creek",IF($I70="Spring",IF(LEFT($E70,1)="&lt;",VALUE(MID($E70,2,4)),IF(LEFT($E70,1)="&gt;",VALUE(MID($E70,2,4)),$E70)),""),"")</f>
        <v/>
      </c>
      <c r="AK70" s="20" t="str">
        <f t="shared" ref="AK70:AK133" si="67">IF($C70="Ashwaubenon Creek",IF($I70="Summer",IF(LEFT($E70,1)="&lt;",VALUE(MID($E70,2,4)),IF(LEFT($E70,1)="&gt;",VALUE(MID($E70,2,4)),$E70)),""),"")</f>
        <v/>
      </c>
      <c r="AL70" s="6" t="str">
        <f t="shared" ref="AL70:AL133" si="68">IF($C70="Ashwaubenon Creek",IF($I70="Fall",IF(LEFT($E70,1)="&lt;",VALUE(MID($E70,2,4)),IF(LEFT($E70,1)="&gt;",VALUE(MID($E70,2,4)),$E70)),""),"")</f>
        <v/>
      </c>
      <c r="AM70" s="3" t="str">
        <f t="shared" ref="AM70:AM133" si="69">IF($C70="Baird Creek",IF($I70="Spring",IF(LEFT($E70,1)="&lt;",VALUE(MID($E70,2,4)),IF(LEFT($E70,1)="&gt;",VALUE(MID($E70,2,4)),$E70)),""),"")</f>
        <v/>
      </c>
      <c r="AN70" s="20" t="str">
        <f t="shared" ref="AN70:AN133" si="70">IF($C70="Baird Creek",IF($I70="Summer",IF(LEFT($E70,1)="&lt;",VALUE(MID($E70,2,4)),IF(LEFT($E70,1)="&gt;",VALUE(MID($E70,2,4)),$E70)),""),"")</f>
        <v/>
      </c>
      <c r="AO70" s="6" t="str">
        <f t="shared" ref="AO70:AO133" si="71">IF($C70="Baird Creek",IF($I70="Fall",IF(LEFT($E70,1)="&lt;",VALUE(MID($E70,2,4)),IF(LEFT($E70,1)="&gt;",VALUE(MID($E70,2,4)),$E70)),""),"")</f>
        <v/>
      </c>
      <c r="AP70" s="3" t="str">
        <f t="shared" ref="AP70:AP133" si="72">IF($C70="Duck Creek",IF($I70="Spring",IF(LEFT($E70,1)="&lt;",VALUE(MID($E70,2,4)),IF(LEFT($E70,1)="&gt;",VALUE(MID($E70,2,4)),$E70)),""),"")</f>
        <v/>
      </c>
      <c r="AQ70" s="20" t="str">
        <f t="shared" ref="AQ70:AQ133" si="73">IF($C70="Duck Creek",IF($I70="Summer",IF(LEFT($E70,1)="&lt;",VALUE(MID($E70,2,4)),IF(LEFT($E70,1)="&gt;",VALUE(MID($E70,2,4)),$E70)),""),"")</f>
        <v/>
      </c>
      <c r="AR70" s="6" t="str">
        <f t="shared" ref="AR70:AR133" si="74">IF($C70="Duck Creek",IF($I70="Fall",IF(LEFT($E70,1)="&lt;",VALUE(MID($E70,2,4)),IF(LEFT($E70,1)="&gt;",VALUE(MID($E70,2,4)),$E70)),""),"")</f>
        <v/>
      </c>
      <c r="AS70" s="3" t="str">
        <f t="shared" ref="AS70:AS133" si="75">IF($C70="Spring Brook",IF($I70="Spring",IF(LEFT($E70,1)="&lt;",VALUE(MID($E70,2,4)),IF(LEFT($E70,1)="&gt;",VALUE(MID($E70,2,4)),$E70)),""),"")</f>
        <v/>
      </c>
      <c r="AT70" s="20" t="str">
        <f t="shared" ref="AT70:AT133" si="76">IF($C70="Spring Brook",IF($I70="Summer",IF(LEFT($E70,1)="&lt;",VALUE(MID($E70,2,4)),IF(LEFT($E70,1)="&gt;",VALUE(MID($E70,2,4)),$E70)),""),"")</f>
        <v/>
      </c>
      <c r="AU70" s="6" t="str">
        <f t="shared" ref="AU70:AU133" si="77">IF($C70="Spring Brook",IF($I70="Fall",IF(LEFT($E70,1)="&lt;",VALUE(MID($E70,2,4)),IF(LEFT($E70,1)="&gt;",VALUE(MID($E70,2,4)),$E70)),""),"")</f>
        <v/>
      </c>
      <c r="AV70" s="3" t="str">
        <f t="shared" si="41"/>
        <v/>
      </c>
      <c r="AW70" s="20" t="str">
        <f t="shared" si="42"/>
        <v/>
      </c>
      <c r="AX70" s="6" t="str">
        <f t="shared" si="43"/>
        <v/>
      </c>
      <c r="AY70" s="3" t="str">
        <f t="shared" si="44"/>
        <v/>
      </c>
      <c r="AZ70" s="20" t="str">
        <f t="shared" si="45"/>
        <v/>
      </c>
      <c r="BA70" s="6" t="str">
        <f t="shared" si="46"/>
        <v/>
      </c>
    </row>
    <row r="71" spans="1:53" ht="12.75" thickBot="1" x14ac:dyDescent="0.25">
      <c r="A71" s="82">
        <v>40018</v>
      </c>
      <c r="B71" s="81" t="s">
        <v>10</v>
      </c>
      <c r="C71" s="81" t="s">
        <v>8</v>
      </c>
      <c r="D71" s="81">
        <v>914</v>
      </c>
      <c r="E71" s="81">
        <v>6.15</v>
      </c>
      <c r="F71" s="85">
        <f t="shared" ref="F71:F134" si="78">IF(A71="","",VLOOKUP(B71,$CY$2:$CZ$16,2,FALSE))</f>
        <v>2</v>
      </c>
      <c r="G71" s="90">
        <f t="shared" ref="G71:G134" si="79">IF(A71="","",MONTH(A71))</f>
        <v>7</v>
      </c>
      <c r="H71" s="90">
        <f t="shared" si="47"/>
        <v>2009</v>
      </c>
      <c r="I71" s="2" t="str">
        <f t="shared" si="48"/>
        <v>Summer</v>
      </c>
      <c r="K71" s="3" t="str">
        <f t="shared" si="49"/>
        <v/>
      </c>
      <c r="L71" s="20">
        <f t="shared" si="50"/>
        <v>914</v>
      </c>
      <c r="M71" s="6" t="str">
        <f t="shared" si="51"/>
        <v/>
      </c>
      <c r="N71" s="3" t="str">
        <f t="shared" si="52"/>
        <v/>
      </c>
      <c r="O71" s="20" t="str">
        <f t="shared" si="53"/>
        <v/>
      </c>
      <c r="P71" s="6" t="str">
        <f t="shared" si="54"/>
        <v/>
      </c>
      <c r="Q71" s="3" t="str">
        <f t="shared" si="55"/>
        <v/>
      </c>
      <c r="R71" s="20" t="str">
        <f t="shared" si="56"/>
        <v/>
      </c>
      <c r="S71" s="6" t="str">
        <f t="shared" si="57"/>
        <v/>
      </c>
      <c r="T71" s="3" t="str">
        <f t="shared" si="58"/>
        <v/>
      </c>
      <c r="U71" s="20" t="str">
        <f t="shared" ref="U71:U134" si="80">IF($C71="Duck Creek",IF($I71="Summer",IF(LEFT($D71,1)="&lt;",VALUE(MID($D71,2,4)),IF(LEFT($D71,1)="&gt;",VALUE(MID($D71,2,4)),$D71)),""),"")</f>
        <v/>
      </c>
      <c r="V71" s="6" t="str">
        <f t="shared" si="59"/>
        <v/>
      </c>
      <c r="W71" s="3" t="str">
        <f t="shared" si="60"/>
        <v/>
      </c>
      <c r="X71" s="20" t="str">
        <f t="shared" si="61"/>
        <v/>
      </c>
      <c r="Y71" s="6" t="str">
        <f t="shared" si="62"/>
        <v/>
      </c>
      <c r="Z71" s="3" t="str">
        <f t="shared" ref="Z71:Z134" si="81">IF($C71="Dutchman Creek",IF($I71="Spring",IF(LEFT($D71,1)="&lt;",VALUE(MID($D71,2,4)),IF(LEFT($D71,1)="&gt;",VALUE(MID($D71,2,4)),$D71)),""),"")</f>
        <v/>
      </c>
      <c r="AA71" s="20" t="str">
        <f t="shared" ref="AA71:AA134" si="82">IF($C71="Dutchman Creek",IF($I71="Summer",IF(LEFT($D71,1)="&lt;",VALUE(MID($D71,2,4)),IF(LEFT($D71,1)="&gt;",VALUE(MID($D71,2,4)),$D71)),""),"")</f>
        <v/>
      </c>
      <c r="AB71" s="6" t="str">
        <f t="shared" ref="AB71:AB134" si="83">IF($C71="Dutchman Creek",IF($I71="Fall",IF(LEFT($D71,1)="&lt;",VALUE(MID($D71,2,4)),IF(LEFT($D71,1)="&gt;",VALUE(MID($D71,2,4)),$D71)),""),"")</f>
        <v/>
      </c>
      <c r="AC71" s="3" t="str">
        <f t="shared" ref="AC71:AC134" si="84">IF($C71="Trout Creek",IF($I71="Spring",IF(LEFT($D71,1)="&lt;",VALUE(MID($D71,2,4)),IF(LEFT($D71,1)="&gt;",VALUE(MID($D71,2,4)),$D71)),""),"")</f>
        <v/>
      </c>
      <c r="AD71" s="20" t="str">
        <f t="shared" ref="AD71:AD134" si="85">IF($C71="Trout Creek",IF($I71="Summer",IF(LEFT($D71,1)="&lt;",VALUE(MID($D71,2,4)),IF(LEFT($D71,1)="&gt;",VALUE(MID($D71,2,4)),$D71)),""),"")</f>
        <v/>
      </c>
      <c r="AE71" s="6" t="str">
        <f t="shared" ref="AE71:AE134" si="86">IF($C71="Trout Creek",IF($I71="Fall",IF(LEFT($D71,1)="&lt;",VALUE(MID($D71,2,4)),IF(LEFT($D71,1)="&gt;",VALUE(MID($D71,2,4)),$D71)),""),"")</f>
        <v/>
      </c>
      <c r="AG71" s="3" t="str">
        <f t="shared" si="63"/>
        <v/>
      </c>
      <c r="AH71" s="20">
        <f t="shared" si="64"/>
        <v>6.15</v>
      </c>
      <c r="AI71" s="6" t="str">
        <f t="shared" si="65"/>
        <v/>
      </c>
      <c r="AJ71" s="3" t="str">
        <f t="shared" si="66"/>
        <v/>
      </c>
      <c r="AK71" s="20" t="str">
        <f t="shared" si="67"/>
        <v/>
      </c>
      <c r="AL71" s="6" t="str">
        <f t="shared" si="68"/>
        <v/>
      </c>
      <c r="AM71" s="3" t="str">
        <f t="shared" si="69"/>
        <v/>
      </c>
      <c r="AN71" s="20" t="str">
        <f t="shared" si="70"/>
        <v/>
      </c>
      <c r="AO71" s="6" t="str">
        <f t="shared" si="71"/>
        <v/>
      </c>
      <c r="AP71" s="3" t="str">
        <f t="shared" si="72"/>
        <v/>
      </c>
      <c r="AQ71" s="20" t="str">
        <f t="shared" si="73"/>
        <v/>
      </c>
      <c r="AR71" s="6" t="str">
        <f t="shared" si="74"/>
        <v/>
      </c>
      <c r="AS71" s="3" t="str">
        <f t="shared" si="75"/>
        <v/>
      </c>
      <c r="AT71" s="20" t="str">
        <f t="shared" si="76"/>
        <v/>
      </c>
      <c r="AU71" s="6" t="str">
        <f t="shared" si="77"/>
        <v/>
      </c>
      <c r="AV71" s="3" t="str">
        <f t="shared" ref="AV71:AV134" si="87">IF($C71="Dutchman Creek",IF($I71="Spring",IF(LEFT($E71,1)="&lt;",VALUE(MID($E71,2,4)),IF(LEFT($E71,1)="&gt;",VALUE(MID($E71,2,4)),$E71)),""),"")</f>
        <v/>
      </c>
      <c r="AW71" s="20" t="str">
        <f t="shared" ref="AW71:AW134" si="88">IF($C71="Dutchman Creek",IF($I71="Summer",IF(LEFT($E71,1)="&lt;",VALUE(MID($E71,2,4)),IF(LEFT($E71,1)="&gt;",VALUE(MID($E71,2,4)),$E71)),""),"")</f>
        <v/>
      </c>
      <c r="AX71" s="6" t="str">
        <f t="shared" ref="AX71:AX134" si="89">IF($C71="Dutchman Creek",IF($I71="Fall",IF(LEFT($E71,1)="&lt;",VALUE(MID($E71,2,4)),IF(LEFT($E71,1)="&gt;",VALUE(MID($E71,2,4)),$E71)),""),"")</f>
        <v/>
      </c>
      <c r="AY71" s="3" t="str">
        <f t="shared" ref="AY71:AY134" si="90">IF($C71="Trout Creek",IF($I71="Spring",IF(LEFT($E71,1)="&lt;",VALUE(MID($E71,2,4)),IF(LEFT($E71,1)="&gt;",VALUE(MID($E71,2,4)),$E71)),""),"")</f>
        <v/>
      </c>
      <c r="AZ71" s="20" t="str">
        <f t="shared" ref="AZ71:AZ134" si="91">IF($C71="Trout Creek",IF($I71="Summer",IF(LEFT($E71,1)="&lt;",VALUE(MID($E71,2,4)),IF(LEFT($E71,1)="&gt;",VALUE(MID($E71,2,4)),$E71)),""),"")</f>
        <v/>
      </c>
      <c r="BA71" s="6" t="str">
        <f t="shared" ref="BA71:BA134" si="92">IF($C71="Trout Creek",IF($I71="Fall",IF(LEFT($E71,1)="&lt;",VALUE(MID($E71,2,4)),IF(LEFT($E71,1)="&gt;",VALUE(MID($E71,2,4)),$E71)),""),"")</f>
        <v/>
      </c>
    </row>
    <row r="72" spans="1:53" ht="12.75" thickBot="1" x14ac:dyDescent="0.25">
      <c r="A72" s="82">
        <v>39935</v>
      </c>
      <c r="B72" s="81" t="s">
        <v>10</v>
      </c>
      <c r="C72" s="81" t="s">
        <v>8</v>
      </c>
      <c r="D72" s="81">
        <v>1293</v>
      </c>
      <c r="E72" s="81">
        <v>17.059999999999999</v>
      </c>
      <c r="F72" s="85">
        <f t="shared" si="78"/>
        <v>2</v>
      </c>
      <c r="G72" s="90">
        <f t="shared" si="79"/>
        <v>5</v>
      </c>
      <c r="H72" s="90">
        <f t="shared" si="47"/>
        <v>2009</v>
      </c>
      <c r="I72" s="2" t="str">
        <f t="shared" si="48"/>
        <v>Spring</v>
      </c>
      <c r="K72" s="3">
        <f t="shared" si="49"/>
        <v>1293</v>
      </c>
      <c r="L72" s="20" t="str">
        <f t="shared" si="50"/>
        <v/>
      </c>
      <c r="M72" s="6" t="str">
        <f t="shared" si="51"/>
        <v/>
      </c>
      <c r="N72" s="3" t="str">
        <f t="shared" si="52"/>
        <v/>
      </c>
      <c r="O72" s="20" t="str">
        <f t="shared" si="53"/>
        <v/>
      </c>
      <c r="P72" s="6" t="str">
        <f t="shared" si="54"/>
        <v/>
      </c>
      <c r="Q72" s="3" t="str">
        <f t="shared" si="55"/>
        <v/>
      </c>
      <c r="R72" s="20" t="str">
        <f t="shared" si="56"/>
        <v/>
      </c>
      <c r="S72" s="6" t="str">
        <f t="shared" si="57"/>
        <v/>
      </c>
      <c r="T72" s="3" t="str">
        <f t="shared" si="58"/>
        <v/>
      </c>
      <c r="U72" s="20" t="str">
        <f t="shared" si="80"/>
        <v/>
      </c>
      <c r="V72" s="6" t="str">
        <f t="shared" si="59"/>
        <v/>
      </c>
      <c r="W72" s="3" t="str">
        <f t="shared" si="60"/>
        <v/>
      </c>
      <c r="X72" s="20" t="str">
        <f t="shared" si="61"/>
        <v/>
      </c>
      <c r="Y72" s="6" t="str">
        <f t="shared" si="62"/>
        <v/>
      </c>
      <c r="Z72" s="3" t="str">
        <f t="shared" si="81"/>
        <v/>
      </c>
      <c r="AA72" s="20" t="str">
        <f t="shared" si="82"/>
        <v/>
      </c>
      <c r="AB72" s="6" t="str">
        <f t="shared" si="83"/>
        <v/>
      </c>
      <c r="AC72" s="3" t="str">
        <f t="shared" si="84"/>
        <v/>
      </c>
      <c r="AD72" s="20" t="str">
        <f t="shared" si="85"/>
        <v/>
      </c>
      <c r="AE72" s="6" t="str">
        <f t="shared" si="86"/>
        <v/>
      </c>
      <c r="AG72" s="3">
        <f t="shared" si="63"/>
        <v>17.059999999999999</v>
      </c>
      <c r="AH72" s="20" t="str">
        <f t="shared" si="64"/>
        <v/>
      </c>
      <c r="AI72" s="6" t="str">
        <f t="shared" si="65"/>
        <v/>
      </c>
      <c r="AJ72" s="3" t="str">
        <f t="shared" si="66"/>
        <v/>
      </c>
      <c r="AK72" s="20" t="str">
        <f t="shared" si="67"/>
        <v/>
      </c>
      <c r="AL72" s="6" t="str">
        <f t="shared" si="68"/>
        <v/>
      </c>
      <c r="AM72" s="3" t="str">
        <f t="shared" si="69"/>
        <v/>
      </c>
      <c r="AN72" s="20" t="str">
        <f t="shared" si="70"/>
        <v/>
      </c>
      <c r="AO72" s="6" t="str">
        <f t="shared" si="71"/>
        <v/>
      </c>
      <c r="AP72" s="3" t="str">
        <f t="shared" si="72"/>
        <v/>
      </c>
      <c r="AQ72" s="20" t="str">
        <f t="shared" si="73"/>
        <v/>
      </c>
      <c r="AR72" s="6" t="str">
        <f t="shared" si="74"/>
        <v/>
      </c>
      <c r="AS72" s="3" t="str">
        <f t="shared" si="75"/>
        <v/>
      </c>
      <c r="AT72" s="20" t="str">
        <f t="shared" si="76"/>
        <v/>
      </c>
      <c r="AU72" s="6" t="str">
        <f t="shared" si="77"/>
        <v/>
      </c>
      <c r="AV72" s="3" t="str">
        <f t="shared" si="87"/>
        <v/>
      </c>
      <c r="AW72" s="20" t="str">
        <f t="shared" si="88"/>
        <v/>
      </c>
      <c r="AX72" s="6" t="str">
        <f t="shared" si="89"/>
        <v/>
      </c>
      <c r="AY72" s="3" t="str">
        <f t="shared" si="90"/>
        <v/>
      </c>
      <c r="AZ72" s="20" t="str">
        <f t="shared" si="91"/>
        <v/>
      </c>
      <c r="BA72" s="6" t="str">
        <f t="shared" si="92"/>
        <v/>
      </c>
    </row>
    <row r="73" spans="1:53" ht="12.75" thickBot="1" x14ac:dyDescent="0.25">
      <c r="A73" s="82">
        <v>39725</v>
      </c>
      <c r="B73" s="81" t="s">
        <v>10</v>
      </c>
      <c r="C73" s="81" t="s">
        <v>8</v>
      </c>
      <c r="D73" s="81" t="s">
        <v>24</v>
      </c>
      <c r="E73" s="81">
        <v>10.52</v>
      </c>
      <c r="F73" s="85">
        <f t="shared" si="78"/>
        <v>2</v>
      </c>
      <c r="G73" s="90">
        <f t="shared" si="79"/>
        <v>10</v>
      </c>
      <c r="H73" s="90">
        <f t="shared" si="47"/>
        <v>2008</v>
      </c>
      <c r="I73" s="2" t="str">
        <f t="shared" si="48"/>
        <v>Fall</v>
      </c>
      <c r="K73" s="3" t="str">
        <f t="shared" si="49"/>
        <v/>
      </c>
      <c r="L73" s="20" t="str">
        <f t="shared" si="50"/>
        <v/>
      </c>
      <c r="M73" s="6" t="str">
        <f t="shared" si="51"/>
        <v>NS</v>
      </c>
      <c r="N73" s="3" t="str">
        <f t="shared" si="52"/>
        <v/>
      </c>
      <c r="O73" s="20" t="str">
        <f t="shared" si="53"/>
        <v/>
      </c>
      <c r="P73" s="6" t="str">
        <f t="shared" si="54"/>
        <v/>
      </c>
      <c r="Q73" s="3" t="str">
        <f t="shared" si="55"/>
        <v/>
      </c>
      <c r="R73" s="20" t="str">
        <f t="shared" si="56"/>
        <v/>
      </c>
      <c r="S73" s="6" t="str">
        <f t="shared" si="57"/>
        <v/>
      </c>
      <c r="T73" s="3" t="str">
        <f t="shared" si="58"/>
        <v/>
      </c>
      <c r="U73" s="20" t="str">
        <f t="shared" si="80"/>
        <v/>
      </c>
      <c r="V73" s="6" t="str">
        <f t="shared" si="59"/>
        <v/>
      </c>
      <c r="W73" s="3" t="str">
        <f t="shared" si="60"/>
        <v/>
      </c>
      <c r="X73" s="20" t="str">
        <f t="shared" si="61"/>
        <v/>
      </c>
      <c r="Y73" s="6" t="str">
        <f t="shared" si="62"/>
        <v/>
      </c>
      <c r="Z73" s="3" t="str">
        <f t="shared" si="81"/>
        <v/>
      </c>
      <c r="AA73" s="20" t="str">
        <f t="shared" si="82"/>
        <v/>
      </c>
      <c r="AB73" s="6" t="str">
        <f t="shared" si="83"/>
        <v/>
      </c>
      <c r="AC73" s="3" t="str">
        <f t="shared" si="84"/>
        <v/>
      </c>
      <c r="AD73" s="20" t="str">
        <f t="shared" si="85"/>
        <v/>
      </c>
      <c r="AE73" s="6" t="str">
        <f t="shared" si="86"/>
        <v/>
      </c>
      <c r="AG73" s="3" t="str">
        <f t="shared" si="63"/>
        <v/>
      </c>
      <c r="AH73" s="20" t="str">
        <f t="shared" si="64"/>
        <v/>
      </c>
      <c r="AI73" s="6">
        <f t="shared" si="65"/>
        <v>10.52</v>
      </c>
      <c r="AJ73" s="3" t="str">
        <f t="shared" si="66"/>
        <v/>
      </c>
      <c r="AK73" s="20" t="str">
        <f t="shared" si="67"/>
        <v/>
      </c>
      <c r="AL73" s="6" t="str">
        <f t="shared" si="68"/>
        <v/>
      </c>
      <c r="AM73" s="3" t="str">
        <f t="shared" si="69"/>
        <v/>
      </c>
      <c r="AN73" s="20" t="str">
        <f t="shared" si="70"/>
        <v/>
      </c>
      <c r="AO73" s="6" t="str">
        <f t="shared" si="71"/>
        <v/>
      </c>
      <c r="AP73" s="3" t="str">
        <f t="shared" si="72"/>
        <v/>
      </c>
      <c r="AQ73" s="20" t="str">
        <f t="shared" si="73"/>
        <v/>
      </c>
      <c r="AR73" s="6" t="str">
        <f t="shared" si="74"/>
        <v/>
      </c>
      <c r="AS73" s="3" t="str">
        <f t="shared" si="75"/>
        <v/>
      </c>
      <c r="AT73" s="20" t="str">
        <f t="shared" si="76"/>
        <v/>
      </c>
      <c r="AU73" s="6" t="str">
        <f t="shared" si="77"/>
        <v/>
      </c>
      <c r="AV73" s="3" t="str">
        <f t="shared" si="87"/>
        <v/>
      </c>
      <c r="AW73" s="20" t="str">
        <f t="shared" si="88"/>
        <v/>
      </c>
      <c r="AX73" s="6" t="str">
        <f t="shared" si="89"/>
        <v/>
      </c>
      <c r="AY73" s="3" t="str">
        <f t="shared" si="90"/>
        <v/>
      </c>
      <c r="AZ73" s="20" t="str">
        <f t="shared" si="91"/>
        <v/>
      </c>
      <c r="BA73" s="6" t="str">
        <f t="shared" si="92"/>
        <v/>
      </c>
    </row>
    <row r="74" spans="1:53" ht="12.75" thickBot="1" x14ac:dyDescent="0.25">
      <c r="A74" s="82">
        <v>39636</v>
      </c>
      <c r="B74" s="81" t="s">
        <v>10</v>
      </c>
      <c r="C74" s="81" t="s">
        <v>8</v>
      </c>
      <c r="D74" s="81">
        <v>871</v>
      </c>
      <c r="E74" s="81">
        <v>17.54</v>
      </c>
      <c r="F74" s="85">
        <f t="shared" si="78"/>
        <v>2</v>
      </c>
      <c r="G74" s="90">
        <f t="shared" si="79"/>
        <v>7</v>
      </c>
      <c r="H74" s="90">
        <f t="shared" si="47"/>
        <v>2008</v>
      </c>
      <c r="I74" s="2" t="str">
        <f t="shared" si="48"/>
        <v>Summer</v>
      </c>
      <c r="K74" s="3" t="str">
        <f t="shared" si="49"/>
        <v/>
      </c>
      <c r="L74" s="20">
        <f t="shared" si="50"/>
        <v>871</v>
      </c>
      <c r="M74" s="6" t="str">
        <f t="shared" si="51"/>
        <v/>
      </c>
      <c r="N74" s="3" t="str">
        <f t="shared" si="52"/>
        <v/>
      </c>
      <c r="O74" s="20" t="str">
        <f t="shared" si="53"/>
        <v/>
      </c>
      <c r="P74" s="6" t="str">
        <f t="shared" si="54"/>
        <v/>
      </c>
      <c r="Q74" s="3" t="str">
        <f t="shared" si="55"/>
        <v/>
      </c>
      <c r="R74" s="20" t="str">
        <f t="shared" si="56"/>
        <v/>
      </c>
      <c r="S74" s="6" t="str">
        <f t="shared" si="57"/>
        <v/>
      </c>
      <c r="T74" s="3" t="str">
        <f t="shared" si="58"/>
        <v/>
      </c>
      <c r="U74" s="20" t="str">
        <f t="shared" si="80"/>
        <v/>
      </c>
      <c r="V74" s="6" t="str">
        <f t="shared" si="59"/>
        <v/>
      </c>
      <c r="W74" s="3" t="str">
        <f t="shared" si="60"/>
        <v/>
      </c>
      <c r="X74" s="20" t="str">
        <f t="shared" si="61"/>
        <v/>
      </c>
      <c r="Y74" s="6" t="str">
        <f t="shared" si="62"/>
        <v/>
      </c>
      <c r="Z74" s="3" t="str">
        <f t="shared" si="81"/>
        <v/>
      </c>
      <c r="AA74" s="20" t="str">
        <f t="shared" si="82"/>
        <v/>
      </c>
      <c r="AB74" s="6" t="str">
        <f t="shared" si="83"/>
        <v/>
      </c>
      <c r="AC74" s="3" t="str">
        <f t="shared" si="84"/>
        <v/>
      </c>
      <c r="AD74" s="20" t="str">
        <f t="shared" si="85"/>
        <v/>
      </c>
      <c r="AE74" s="6" t="str">
        <f t="shared" si="86"/>
        <v/>
      </c>
      <c r="AG74" s="3" t="str">
        <f t="shared" si="63"/>
        <v/>
      </c>
      <c r="AH74" s="20">
        <f t="shared" si="64"/>
        <v>17.54</v>
      </c>
      <c r="AI74" s="6" t="str">
        <f t="shared" si="65"/>
        <v/>
      </c>
      <c r="AJ74" s="3" t="str">
        <f t="shared" si="66"/>
        <v/>
      </c>
      <c r="AK74" s="20" t="str">
        <f t="shared" si="67"/>
        <v/>
      </c>
      <c r="AL74" s="6" t="str">
        <f t="shared" si="68"/>
        <v/>
      </c>
      <c r="AM74" s="3" t="str">
        <f t="shared" si="69"/>
        <v/>
      </c>
      <c r="AN74" s="20" t="str">
        <f t="shared" si="70"/>
        <v/>
      </c>
      <c r="AO74" s="6" t="str">
        <f t="shared" si="71"/>
        <v/>
      </c>
      <c r="AP74" s="3" t="str">
        <f t="shared" si="72"/>
        <v/>
      </c>
      <c r="AQ74" s="20" t="str">
        <f t="shared" si="73"/>
        <v/>
      </c>
      <c r="AR74" s="6" t="str">
        <f t="shared" si="74"/>
        <v/>
      </c>
      <c r="AS74" s="3" t="str">
        <f t="shared" si="75"/>
        <v/>
      </c>
      <c r="AT74" s="20" t="str">
        <f t="shared" si="76"/>
        <v/>
      </c>
      <c r="AU74" s="6" t="str">
        <f t="shared" si="77"/>
        <v/>
      </c>
      <c r="AV74" s="3" t="str">
        <f t="shared" si="87"/>
        <v/>
      </c>
      <c r="AW74" s="20" t="str">
        <f t="shared" si="88"/>
        <v/>
      </c>
      <c r="AX74" s="6" t="str">
        <f t="shared" si="89"/>
        <v/>
      </c>
      <c r="AY74" s="3" t="str">
        <f t="shared" si="90"/>
        <v/>
      </c>
      <c r="AZ74" s="20" t="str">
        <f t="shared" si="91"/>
        <v/>
      </c>
      <c r="BA74" s="6" t="str">
        <f t="shared" si="92"/>
        <v/>
      </c>
    </row>
    <row r="75" spans="1:53" ht="12.75" thickBot="1" x14ac:dyDescent="0.25">
      <c r="A75" s="82">
        <v>39563</v>
      </c>
      <c r="B75" s="81" t="s">
        <v>10</v>
      </c>
      <c r="C75" s="81" t="s">
        <v>8</v>
      </c>
      <c r="D75" s="81">
        <v>637</v>
      </c>
      <c r="E75" s="81">
        <v>10.55</v>
      </c>
      <c r="F75" s="85">
        <f t="shared" si="78"/>
        <v>2</v>
      </c>
      <c r="G75" s="90">
        <f t="shared" si="79"/>
        <v>4</v>
      </c>
      <c r="H75" s="90">
        <f t="shared" si="47"/>
        <v>2008</v>
      </c>
      <c r="I75" s="2" t="str">
        <f t="shared" si="48"/>
        <v>Spring</v>
      </c>
      <c r="K75" s="3">
        <f t="shared" si="49"/>
        <v>637</v>
      </c>
      <c r="L75" s="20" t="str">
        <f t="shared" si="50"/>
        <v/>
      </c>
      <c r="M75" s="6" t="str">
        <f t="shared" si="51"/>
        <v/>
      </c>
      <c r="N75" s="3" t="str">
        <f t="shared" si="52"/>
        <v/>
      </c>
      <c r="O75" s="20" t="str">
        <f t="shared" si="53"/>
        <v/>
      </c>
      <c r="P75" s="6" t="str">
        <f t="shared" si="54"/>
        <v/>
      </c>
      <c r="Q75" s="3" t="str">
        <f t="shared" si="55"/>
        <v/>
      </c>
      <c r="R75" s="20" t="str">
        <f t="shared" si="56"/>
        <v/>
      </c>
      <c r="S75" s="6" t="str">
        <f t="shared" si="57"/>
        <v/>
      </c>
      <c r="T75" s="3" t="str">
        <f t="shared" si="58"/>
        <v/>
      </c>
      <c r="U75" s="20" t="str">
        <f t="shared" si="80"/>
        <v/>
      </c>
      <c r="V75" s="6" t="str">
        <f t="shared" si="59"/>
        <v/>
      </c>
      <c r="W75" s="3" t="str">
        <f t="shared" si="60"/>
        <v/>
      </c>
      <c r="X75" s="20" t="str">
        <f t="shared" si="61"/>
        <v/>
      </c>
      <c r="Y75" s="6" t="str">
        <f t="shared" si="62"/>
        <v/>
      </c>
      <c r="Z75" s="3" t="str">
        <f t="shared" si="81"/>
        <v/>
      </c>
      <c r="AA75" s="20" t="str">
        <f t="shared" si="82"/>
        <v/>
      </c>
      <c r="AB75" s="6" t="str">
        <f t="shared" si="83"/>
        <v/>
      </c>
      <c r="AC75" s="3" t="str">
        <f t="shared" si="84"/>
        <v/>
      </c>
      <c r="AD75" s="20" t="str">
        <f t="shared" si="85"/>
        <v/>
      </c>
      <c r="AE75" s="6" t="str">
        <f t="shared" si="86"/>
        <v/>
      </c>
      <c r="AG75" s="3">
        <f t="shared" si="63"/>
        <v>10.55</v>
      </c>
      <c r="AH75" s="20" t="str">
        <f t="shared" si="64"/>
        <v/>
      </c>
      <c r="AI75" s="6" t="str">
        <f t="shared" si="65"/>
        <v/>
      </c>
      <c r="AJ75" s="3" t="str">
        <f t="shared" si="66"/>
        <v/>
      </c>
      <c r="AK75" s="20" t="str">
        <f t="shared" si="67"/>
        <v/>
      </c>
      <c r="AL75" s="6" t="str">
        <f t="shared" si="68"/>
        <v/>
      </c>
      <c r="AM75" s="3" t="str">
        <f t="shared" si="69"/>
        <v/>
      </c>
      <c r="AN75" s="20" t="str">
        <f t="shared" si="70"/>
        <v/>
      </c>
      <c r="AO75" s="6" t="str">
        <f t="shared" si="71"/>
        <v/>
      </c>
      <c r="AP75" s="3" t="str">
        <f t="shared" si="72"/>
        <v/>
      </c>
      <c r="AQ75" s="20" t="str">
        <f t="shared" si="73"/>
        <v/>
      </c>
      <c r="AR75" s="6" t="str">
        <f t="shared" si="74"/>
        <v/>
      </c>
      <c r="AS75" s="3" t="str">
        <f t="shared" si="75"/>
        <v/>
      </c>
      <c r="AT75" s="20" t="str">
        <f t="shared" si="76"/>
        <v/>
      </c>
      <c r="AU75" s="6" t="str">
        <f t="shared" si="77"/>
        <v/>
      </c>
      <c r="AV75" s="3" t="str">
        <f t="shared" si="87"/>
        <v/>
      </c>
      <c r="AW75" s="20" t="str">
        <f t="shared" si="88"/>
        <v/>
      </c>
      <c r="AX75" s="6" t="str">
        <f t="shared" si="89"/>
        <v/>
      </c>
      <c r="AY75" s="3" t="str">
        <f t="shared" si="90"/>
        <v/>
      </c>
      <c r="AZ75" s="20" t="str">
        <f t="shared" si="91"/>
        <v/>
      </c>
      <c r="BA75" s="6" t="str">
        <f t="shared" si="92"/>
        <v/>
      </c>
    </row>
    <row r="76" spans="1:53" ht="12.75" thickBot="1" x14ac:dyDescent="0.25">
      <c r="A76" s="82">
        <v>39361</v>
      </c>
      <c r="B76" s="81" t="s">
        <v>10</v>
      </c>
      <c r="C76" s="81" t="s">
        <v>8</v>
      </c>
      <c r="D76" s="81">
        <v>916</v>
      </c>
      <c r="E76" s="81">
        <v>10.09</v>
      </c>
      <c r="F76" s="85">
        <f t="shared" si="78"/>
        <v>2</v>
      </c>
      <c r="G76" s="90">
        <f t="shared" si="79"/>
        <v>10</v>
      </c>
      <c r="H76" s="90">
        <f t="shared" si="47"/>
        <v>2007</v>
      </c>
      <c r="I76" s="2" t="str">
        <f t="shared" si="48"/>
        <v>Fall</v>
      </c>
      <c r="K76" s="3" t="str">
        <f t="shared" si="49"/>
        <v/>
      </c>
      <c r="L76" s="20" t="str">
        <f t="shared" si="50"/>
        <v/>
      </c>
      <c r="M76" s="6">
        <f t="shared" si="51"/>
        <v>916</v>
      </c>
      <c r="N76" s="3" t="str">
        <f t="shared" si="52"/>
        <v/>
      </c>
      <c r="O76" s="20" t="str">
        <f t="shared" si="53"/>
        <v/>
      </c>
      <c r="P76" s="6" t="str">
        <f t="shared" si="54"/>
        <v/>
      </c>
      <c r="Q76" s="3" t="str">
        <f t="shared" si="55"/>
        <v/>
      </c>
      <c r="R76" s="20" t="str">
        <f t="shared" si="56"/>
        <v/>
      </c>
      <c r="S76" s="6" t="str">
        <f t="shared" si="57"/>
        <v/>
      </c>
      <c r="T76" s="3" t="str">
        <f t="shared" si="58"/>
        <v/>
      </c>
      <c r="U76" s="20" t="str">
        <f t="shared" si="80"/>
        <v/>
      </c>
      <c r="V76" s="6" t="str">
        <f t="shared" si="59"/>
        <v/>
      </c>
      <c r="W76" s="3" t="str">
        <f t="shared" si="60"/>
        <v/>
      </c>
      <c r="X76" s="20" t="str">
        <f t="shared" si="61"/>
        <v/>
      </c>
      <c r="Y76" s="6" t="str">
        <f t="shared" si="62"/>
        <v/>
      </c>
      <c r="Z76" s="3" t="str">
        <f t="shared" si="81"/>
        <v/>
      </c>
      <c r="AA76" s="20" t="str">
        <f t="shared" si="82"/>
        <v/>
      </c>
      <c r="AB76" s="6" t="str">
        <f t="shared" si="83"/>
        <v/>
      </c>
      <c r="AC76" s="3" t="str">
        <f t="shared" si="84"/>
        <v/>
      </c>
      <c r="AD76" s="20" t="str">
        <f t="shared" si="85"/>
        <v/>
      </c>
      <c r="AE76" s="6" t="str">
        <f t="shared" si="86"/>
        <v/>
      </c>
      <c r="AG76" s="3" t="str">
        <f t="shared" si="63"/>
        <v/>
      </c>
      <c r="AH76" s="20" t="str">
        <f t="shared" si="64"/>
        <v/>
      </c>
      <c r="AI76" s="6">
        <f t="shared" si="65"/>
        <v>10.09</v>
      </c>
      <c r="AJ76" s="3" t="str">
        <f t="shared" si="66"/>
        <v/>
      </c>
      <c r="AK76" s="20" t="str">
        <f t="shared" si="67"/>
        <v/>
      </c>
      <c r="AL76" s="6" t="str">
        <f t="shared" si="68"/>
        <v/>
      </c>
      <c r="AM76" s="3" t="str">
        <f t="shared" si="69"/>
        <v/>
      </c>
      <c r="AN76" s="20" t="str">
        <f t="shared" si="70"/>
        <v/>
      </c>
      <c r="AO76" s="6" t="str">
        <f t="shared" si="71"/>
        <v/>
      </c>
      <c r="AP76" s="3" t="str">
        <f t="shared" si="72"/>
        <v/>
      </c>
      <c r="AQ76" s="20" t="str">
        <f t="shared" si="73"/>
        <v/>
      </c>
      <c r="AR76" s="6" t="str">
        <f t="shared" si="74"/>
        <v/>
      </c>
      <c r="AS76" s="3" t="str">
        <f t="shared" si="75"/>
        <v/>
      </c>
      <c r="AT76" s="20" t="str">
        <f t="shared" si="76"/>
        <v/>
      </c>
      <c r="AU76" s="6" t="str">
        <f t="shared" si="77"/>
        <v/>
      </c>
      <c r="AV76" s="3" t="str">
        <f t="shared" si="87"/>
        <v/>
      </c>
      <c r="AW76" s="20" t="str">
        <f t="shared" si="88"/>
        <v/>
      </c>
      <c r="AX76" s="6" t="str">
        <f t="shared" si="89"/>
        <v/>
      </c>
      <c r="AY76" s="3" t="str">
        <f t="shared" si="90"/>
        <v/>
      </c>
      <c r="AZ76" s="20" t="str">
        <f t="shared" si="91"/>
        <v/>
      </c>
      <c r="BA76" s="6" t="str">
        <f t="shared" si="92"/>
        <v/>
      </c>
    </row>
    <row r="77" spans="1:53" ht="12.75" thickBot="1" x14ac:dyDescent="0.25">
      <c r="A77" s="82">
        <v>39273</v>
      </c>
      <c r="B77" s="81" t="s">
        <v>10</v>
      </c>
      <c r="C77" s="81" t="s">
        <v>8</v>
      </c>
      <c r="D77" s="81">
        <v>777</v>
      </c>
      <c r="E77" s="81">
        <v>10.29</v>
      </c>
      <c r="F77" s="85">
        <f t="shared" si="78"/>
        <v>2</v>
      </c>
      <c r="G77" s="90">
        <f t="shared" si="79"/>
        <v>7</v>
      </c>
      <c r="H77" s="90">
        <f t="shared" si="47"/>
        <v>2007</v>
      </c>
      <c r="I77" s="2" t="str">
        <f t="shared" si="48"/>
        <v>Summer</v>
      </c>
      <c r="K77" s="3" t="str">
        <f t="shared" si="49"/>
        <v/>
      </c>
      <c r="L77" s="20">
        <f t="shared" si="50"/>
        <v>777</v>
      </c>
      <c r="M77" s="6" t="str">
        <f t="shared" si="51"/>
        <v/>
      </c>
      <c r="N77" s="3" t="str">
        <f t="shared" si="52"/>
        <v/>
      </c>
      <c r="O77" s="20" t="str">
        <f t="shared" si="53"/>
        <v/>
      </c>
      <c r="P77" s="6" t="str">
        <f t="shared" si="54"/>
        <v/>
      </c>
      <c r="Q77" s="3" t="str">
        <f t="shared" si="55"/>
        <v/>
      </c>
      <c r="R77" s="20" t="str">
        <f t="shared" si="56"/>
        <v/>
      </c>
      <c r="S77" s="6" t="str">
        <f t="shared" si="57"/>
        <v/>
      </c>
      <c r="T77" s="3" t="str">
        <f t="shared" si="58"/>
        <v/>
      </c>
      <c r="U77" s="20" t="str">
        <f t="shared" si="80"/>
        <v/>
      </c>
      <c r="V77" s="6" t="str">
        <f t="shared" si="59"/>
        <v/>
      </c>
      <c r="W77" s="3" t="str">
        <f t="shared" si="60"/>
        <v/>
      </c>
      <c r="X77" s="20" t="str">
        <f t="shared" si="61"/>
        <v/>
      </c>
      <c r="Y77" s="6" t="str">
        <f t="shared" si="62"/>
        <v/>
      </c>
      <c r="Z77" s="3" t="str">
        <f t="shared" si="81"/>
        <v/>
      </c>
      <c r="AA77" s="20" t="str">
        <f t="shared" si="82"/>
        <v/>
      </c>
      <c r="AB77" s="6" t="str">
        <f t="shared" si="83"/>
        <v/>
      </c>
      <c r="AC77" s="3" t="str">
        <f t="shared" si="84"/>
        <v/>
      </c>
      <c r="AD77" s="20" t="str">
        <f t="shared" si="85"/>
        <v/>
      </c>
      <c r="AE77" s="6" t="str">
        <f t="shared" si="86"/>
        <v/>
      </c>
      <c r="AG77" s="3" t="str">
        <f t="shared" si="63"/>
        <v/>
      </c>
      <c r="AH77" s="20">
        <f t="shared" si="64"/>
        <v>10.29</v>
      </c>
      <c r="AI77" s="6" t="str">
        <f t="shared" si="65"/>
        <v/>
      </c>
      <c r="AJ77" s="3" t="str">
        <f t="shared" si="66"/>
        <v/>
      </c>
      <c r="AK77" s="20" t="str">
        <f t="shared" si="67"/>
        <v/>
      </c>
      <c r="AL77" s="6" t="str">
        <f t="shared" si="68"/>
        <v/>
      </c>
      <c r="AM77" s="3" t="str">
        <f t="shared" si="69"/>
        <v/>
      </c>
      <c r="AN77" s="20" t="str">
        <f t="shared" si="70"/>
        <v/>
      </c>
      <c r="AO77" s="6" t="str">
        <f t="shared" si="71"/>
        <v/>
      </c>
      <c r="AP77" s="3" t="str">
        <f t="shared" si="72"/>
        <v/>
      </c>
      <c r="AQ77" s="20" t="str">
        <f t="shared" si="73"/>
        <v/>
      </c>
      <c r="AR77" s="6" t="str">
        <f t="shared" si="74"/>
        <v/>
      </c>
      <c r="AS77" s="3" t="str">
        <f t="shared" si="75"/>
        <v/>
      </c>
      <c r="AT77" s="20" t="str">
        <f t="shared" si="76"/>
        <v/>
      </c>
      <c r="AU77" s="6" t="str">
        <f t="shared" si="77"/>
        <v/>
      </c>
      <c r="AV77" s="3" t="str">
        <f t="shared" si="87"/>
        <v/>
      </c>
      <c r="AW77" s="20" t="str">
        <f t="shared" si="88"/>
        <v/>
      </c>
      <c r="AX77" s="6" t="str">
        <f t="shared" si="89"/>
        <v/>
      </c>
      <c r="AY77" s="3" t="str">
        <f t="shared" si="90"/>
        <v/>
      </c>
      <c r="AZ77" s="20" t="str">
        <f t="shared" si="91"/>
        <v/>
      </c>
      <c r="BA77" s="6" t="str">
        <f t="shared" si="92"/>
        <v/>
      </c>
    </row>
    <row r="78" spans="1:53" ht="12.75" thickBot="1" x14ac:dyDescent="0.25">
      <c r="A78" s="82">
        <v>39201</v>
      </c>
      <c r="B78" s="81" t="s">
        <v>10</v>
      </c>
      <c r="C78" s="81" t="s">
        <v>8</v>
      </c>
      <c r="D78" s="81">
        <v>1390</v>
      </c>
      <c r="E78" s="81">
        <v>13.65</v>
      </c>
      <c r="F78" s="85">
        <f t="shared" si="78"/>
        <v>2</v>
      </c>
      <c r="G78" s="90">
        <f t="shared" si="79"/>
        <v>4</v>
      </c>
      <c r="H78" s="90">
        <f t="shared" si="47"/>
        <v>2007</v>
      </c>
      <c r="I78" s="2" t="str">
        <f t="shared" si="48"/>
        <v>Spring</v>
      </c>
      <c r="K78" s="3">
        <f t="shared" si="49"/>
        <v>1390</v>
      </c>
      <c r="L78" s="20" t="str">
        <f t="shared" si="50"/>
        <v/>
      </c>
      <c r="M78" s="6" t="str">
        <f t="shared" si="51"/>
        <v/>
      </c>
      <c r="N78" s="3" t="str">
        <f t="shared" si="52"/>
        <v/>
      </c>
      <c r="O78" s="20" t="str">
        <f t="shared" si="53"/>
        <v/>
      </c>
      <c r="P78" s="6" t="str">
        <f t="shared" si="54"/>
        <v/>
      </c>
      <c r="Q78" s="3" t="str">
        <f t="shared" si="55"/>
        <v/>
      </c>
      <c r="R78" s="20" t="str">
        <f t="shared" si="56"/>
        <v/>
      </c>
      <c r="S78" s="6" t="str">
        <f t="shared" si="57"/>
        <v/>
      </c>
      <c r="T78" s="3" t="str">
        <f t="shared" si="58"/>
        <v/>
      </c>
      <c r="U78" s="20" t="str">
        <f t="shared" si="80"/>
        <v/>
      </c>
      <c r="V78" s="6" t="str">
        <f t="shared" si="59"/>
        <v/>
      </c>
      <c r="W78" s="3" t="str">
        <f t="shared" si="60"/>
        <v/>
      </c>
      <c r="X78" s="20" t="str">
        <f t="shared" si="61"/>
        <v/>
      </c>
      <c r="Y78" s="6" t="str">
        <f t="shared" si="62"/>
        <v/>
      </c>
      <c r="Z78" s="3" t="str">
        <f t="shared" si="81"/>
        <v/>
      </c>
      <c r="AA78" s="20" t="str">
        <f t="shared" si="82"/>
        <v/>
      </c>
      <c r="AB78" s="6" t="str">
        <f t="shared" si="83"/>
        <v/>
      </c>
      <c r="AC78" s="3" t="str">
        <f t="shared" si="84"/>
        <v/>
      </c>
      <c r="AD78" s="20" t="str">
        <f t="shared" si="85"/>
        <v/>
      </c>
      <c r="AE78" s="6" t="str">
        <f t="shared" si="86"/>
        <v/>
      </c>
      <c r="AG78" s="3">
        <f t="shared" si="63"/>
        <v>13.65</v>
      </c>
      <c r="AH78" s="20" t="str">
        <f t="shared" si="64"/>
        <v/>
      </c>
      <c r="AI78" s="6" t="str">
        <f t="shared" si="65"/>
        <v/>
      </c>
      <c r="AJ78" s="3" t="str">
        <f t="shared" si="66"/>
        <v/>
      </c>
      <c r="AK78" s="20" t="str">
        <f t="shared" si="67"/>
        <v/>
      </c>
      <c r="AL78" s="6" t="str">
        <f t="shared" si="68"/>
        <v/>
      </c>
      <c r="AM78" s="3" t="str">
        <f t="shared" si="69"/>
        <v/>
      </c>
      <c r="AN78" s="20" t="str">
        <f t="shared" si="70"/>
        <v/>
      </c>
      <c r="AO78" s="6" t="str">
        <f t="shared" si="71"/>
        <v/>
      </c>
      <c r="AP78" s="3" t="str">
        <f t="shared" si="72"/>
        <v/>
      </c>
      <c r="AQ78" s="20" t="str">
        <f t="shared" si="73"/>
        <v/>
      </c>
      <c r="AR78" s="6" t="str">
        <f t="shared" si="74"/>
        <v/>
      </c>
      <c r="AS78" s="3" t="str">
        <f t="shared" si="75"/>
        <v/>
      </c>
      <c r="AT78" s="20" t="str">
        <f t="shared" si="76"/>
        <v/>
      </c>
      <c r="AU78" s="6" t="str">
        <f t="shared" si="77"/>
        <v/>
      </c>
      <c r="AV78" s="3" t="str">
        <f t="shared" si="87"/>
        <v/>
      </c>
      <c r="AW78" s="20" t="str">
        <f t="shared" si="88"/>
        <v/>
      </c>
      <c r="AX78" s="6" t="str">
        <f t="shared" si="89"/>
        <v/>
      </c>
      <c r="AY78" s="3" t="str">
        <f t="shared" si="90"/>
        <v/>
      </c>
      <c r="AZ78" s="20" t="str">
        <f t="shared" si="91"/>
        <v/>
      </c>
      <c r="BA78" s="6" t="str">
        <f t="shared" si="92"/>
        <v/>
      </c>
    </row>
    <row r="79" spans="1:53" ht="12.75" thickBot="1" x14ac:dyDescent="0.25">
      <c r="A79" s="82">
        <v>39004</v>
      </c>
      <c r="B79" s="81" t="s">
        <v>10</v>
      </c>
      <c r="C79" s="81" t="s">
        <v>8</v>
      </c>
      <c r="D79" s="81">
        <v>873</v>
      </c>
      <c r="E79" s="81" t="s">
        <v>77</v>
      </c>
      <c r="F79" s="85">
        <f t="shared" si="78"/>
        <v>2</v>
      </c>
      <c r="G79" s="90">
        <f t="shared" si="79"/>
        <v>10</v>
      </c>
      <c r="H79" s="90">
        <f t="shared" si="47"/>
        <v>2006</v>
      </c>
      <c r="I79" s="2" t="str">
        <f t="shared" si="48"/>
        <v>Fall</v>
      </c>
      <c r="K79" s="3" t="str">
        <f t="shared" si="49"/>
        <v/>
      </c>
      <c r="L79" s="20" t="str">
        <f t="shared" si="50"/>
        <v/>
      </c>
      <c r="M79" s="6">
        <f t="shared" si="51"/>
        <v>873</v>
      </c>
      <c r="N79" s="3" t="str">
        <f t="shared" si="52"/>
        <v/>
      </c>
      <c r="O79" s="20" t="str">
        <f t="shared" si="53"/>
        <v/>
      </c>
      <c r="P79" s="6" t="str">
        <f t="shared" si="54"/>
        <v/>
      </c>
      <c r="Q79" s="3" t="str">
        <f t="shared" si="55"/>
        <v/>
      </c>
      <c r="R79" s="20" t="str">
        <f t="shared" si="56"/>
        <v/>
      </c>
      <c r="S79" s="6" t="str">
        <f t="shared" si="57"/>
        <v/>
      </c>
      <c r="T79" s="3" t="str">
        <f t="shared" si="58"/>
        <v/>
      </c>
      <c r="U79" s="20" t="str">
        <f t="shared" si="80"/>
        <v/>
      </c>
      <c r="V79" s="6" t="str">
        <f t="shared" si="59"/>
        <v/>
      </c>
      <c r="W79" s="3" t="str">
        <f t="shared" si="60"/>
        <v/>
      </c>
      <c r="X79" s="20" t="str">
        <f t="shared" si="61"/>
        <v/>
      </c>
      <c r="Y79" s="6" t="str">
        <f t="shared" si="62"/>
        <v/>
      </c>
      <c r="Z79" s="3" t="str">
        <f t="shared" si="81"/>
        <v/>
      </c>
      <c r="AA79" s="20" t="str">
        <f t="shared" si="82"/>
        <v/>
      </c>
      <c r="AB79" s="6" t="str">
        <f t="shared" si="83"/>
        <v/>
      </c>
      <c r="AC79" s="3" t="str">
        <f t="shared" si="84"/>
        <v/>
      </c>
      <c r="AD79" s="20" t="str">
        <f t="shared" si="85"/>
        <v/>
      </c>
      <c r="AE79" s="6" t="str">
        <f t="shared" si="86"/>
        <v/>
      </c>
      <c r="AG79" s="3" t="str">
        <f t="shared" si="63"/>
        <v/>
      </c>
      <c r="AH79" s="20" t="str">
        <f t="shared" si="64"/>
        <v/>
      </c>
      <c r="AI79" s="6" t="str">
        <f t="shared" si="65"/>
        <v>AD</v>
      </c>
      <c r="AJ79" s="3" t="str">
        <f t="shared" si="66"/>
        <v/>
      </c>
      <c r="AK79" s="20" t="str">
        <f t="shared" si="67"/>
        <v/>
      </c>
      <c r="AL79" s="6" t="str">
        <f t="shared" si="68"/>
        <v/>
      </c>
      <c r="AM79" s="3" t="str">
        <f t="shared" si="69"/>
        <v/>
      </c>
      <c r="AN79" s="20" t="str">
        <f t="shared" si="70"/>
        <v/>
      </c>
      <c r="AO79" s="6" t="str">
        <f t="shared" si="71"/>
        <v/>
      </c>
      <c r="AP79" s="3" t="str">
        <f t="shared" si="72"/>
        <v/>
      </c>
      <c r="AQ79" s="20" t="str">
        <f t="shared" si="73"/>
        <v/>
      </c>
      <c r="AR79" s="6" t="str">
        <f t="shared" si="74"/>
        <v/>
      </c>
      <c r="AS79" s="3" t="str">
        <f t="shared" si="75"/>
        <v/>
      </c>
      <c r="AT79" s="20" t="str">
        <f t="shared" si="76"/>
        <v/>
      </c>
      <c r="AU79" s="6" t="str">
        <f t="shared" si="77"/>
        <v/>
      </c>
      <c r="AV79" s="3" t="str">
        <f t="shared" si="87"/>
        <v/>
      </c>
      <c r="AW79" s="20" t="str">
        <f t="shared" si="88"/>
        <v/>
      </c>
      <c r="AX79" s="6" t="str">
        <f t="shared" si="89"/>
        <v/>
      </c>
      <c r="AY79" s="3" t="str">
        <f t="shared" si="90"/>
        <v/>
      </c>
      <c r="AZ79" s="20" t="str">
        <f t="shared" si="91"/>
        <v/>
      </c>
      <c r="BA79" s="6" t="str">
        <f t="shared" si="92"/>
        <v/>
      </c>
    </row>
    <row r="80" spans="1:53" ht="12.75" thickBot="1" x14ac:dyDescent="0.25">
      <c r="A80" s="82">
        <v>38919</v>
      </c>
      <c r="B80" s="81" t="s">
        <v>10</v>
      </c>
      <c r="C80" s="81" t="s">
        <v>8</v>
      </c>
      <c r="D80" s="81" t="s">
        <v>24</v>
      </c>
      <c r="E80" s="81" t="s">
        <v>24</v>
      </c>
      <c r="F80" s="85">
        <f t="shared" si="78"/>
        <v>2</v>
      </c>
      <c r="G80" s="90">
        <f t="shared" si="79"/>
        <v>7</v>
      </c>
      <c r="H80" s="90">
        <f t="shared" si="47"/>
        <v>2006</v>
      </c>
      <c r="I80" s="2" t="str">
        <f t="shared" si="48"/>
        <v>Summer</v>
      </c>
      <c r="K80" s="3" t="str">
        <f t="shared" si="49"/>
        <v/>
      </c>
      <c r="L80" s="20" t="str">
        <f t="shared" si="50"/>
        <v>NS</v>
      </c>
      <c r="M80" s="6" t="str">
        <f t="shared" si="51"/>
        <v/>
      </c>
      <c r="N80" s="3" t="str">
        <f t="shared" si="52"/>
        <v/>
      </c>
      <c r="O80" s="20" t="str">
        <f t="shared" si="53"/>
        <v/>
      </c>
      <c r="P80" s="6" t="str">
        <f t="shared" si="54"/>
        <v/>
      </c>
      <c r="Q80" s="3" t="str">
        <f t="shared" si="55"/>
        <v/>
      </c>
      <c r="R80" s="20" t="str">
        <f t="shared" si="56"/>
        <v/>
      </c>
      <c r="S80" s="6" t="str">
        <f t="shared" si="57"/>
        <v/>
      </c>
      <c r="T80" s="3" t="str">
        <f t="shared" si="58"/>
        <v/>
      </c>
      <c r="U80" s="20" t="str">
        <f t="shared" si="80"/>
        <v/>
      </c>
      <c r="V80" s="6" t="str">
        <f t="shared" si="59"/>
        <v/>
      </c>
      <c r="W80" s="3" t="str">
        <f t="shared" si="60"/>
        <v/>
      </c>
      <c r="X80" s="20" t="str">
        <f t="shared" si="61"/>
        <v/>
      </c>
      <c r="Y80" s="6" t="str">
        <f t="shared" si="62"/>
        <v/>
      </c>
      <c r="Z80" s="3" t="str">
        <f t="shared" si="81"/>
        <v/>
      </c>
      <c r="AA80" s="20" t="str">
        <f t="shared" si="82"/>
        <v/>
      </c>
      <c r="AB80" s="6" t="str">
        <f t="shared" si="83"/>
        <v/>
      </c>
      <c r="AC80" s="3" t="str">
        <f t="shared" si="84"/>
        <v/>
      </c>
      <c r="AD80" s="20" t="str">
        <f t="shared" si="85"/>
        <v/>
      </c>
      <c r="AE80" s="6" t="str">
        <f t="shared" si="86"/>
        <v/>
      </c>
      <c r="AG80" s="3" t="str">
        <f t="shared" si="63"/>
        <v/>
      </c>
      <c r="AH80" s="20" t="str">
        <f t="shared" si="64"/>
        <v>NS</v>
      </c>
      <c r="AI80" s="6" t="str">
        <f t="shared" si="65"/>
        <v/>
      </c>
      <c r="AJ80" s="3" t="str">
        <f t="shared" si="66"/>
        <v/>
      </c>
      <c r="AK80" s="20" t="str">
        <f t="shared" si="67"/>
        <v/>
      </c>
      <c r="AL80" s="6" t="str">
        <f t="shared" si="68"/>
        <v/>
      </c>
      <c r="AM80" s="3" t="str">
        <f t="shared" si="69"/>
        <v/>
      </c>
      <c r="AN80" s="20" t="str">
        <f t="shared" si="70"/>
        <v/>
      </c>
      <c r="AO80" s="6" t="str">
        <f t="shared" si="71"/>
        <v/>
      </c>
      <c r="AP80" s="3" t="str">
        <f t="shared" si="72"/>
        <v/>
      </c>
      <c r="AQ80" s="20" t="str">
        <f t="shared" si="73"/>
        <v/>
      </c>
      <c r="AR80" s="6" t="str">
        <f t="shared" si="74"/>
        <v/>
      </c>
      <c r="AS80" s="3" t="str">
        <f t="shared" si="75"/>
        <v/>
      </c>
      <c r="AT80" s="20" t="str">
        <f t="shared" si="76"/>
        <v/>
      </c>
      <c r="AU80" s="6" t="str">
        <f t="shared" si="77"/>
        <v/>
      </c>
      <c r="AV80" s="3" t="str">
        <f t="shared" si="87"/>
        <v/>
      </c>
      <c r="AW80" s="20" t="str">
        <f t="shared" si="88"/>
        <v/>
      </c>
      <c r="AX80" s="6" t="str">
        <f t="shared" si="89"/>
        <v/>
      </c>
      <c r="AY80" s="3" t="str">
        <f t="shared" si="90"/>
        <v/>
      </c>
      <c r="AZ80" s="20" t="str">
        <f t="shared" si="91"/>
        <v/>
      </c>
      <c r="BA80" s="6" t="str">
        <f t="shared" si="92"/>
        <v/>
      </c>
    </row>
    <row r="81" spans="1:53" ht="12.75" thickBot="1" x14ac:dyDescent="0.25">
      <c r="A81" s="82">
        <v>38909</v>
      </c>
      <c r="B81" s="81" t="s">
        <v>10</v>
      </c>
      <c r="C81" s="81" t="s">
        <v>8</v>
      </c>
      <c r="D81" s="81">
        <v>820</v>
      </c>
      <c r="E81" s="81">
        <v>6.68</v>
      </c>
      <c r="F81" s="85">
        <f t="shared" si="78"/>
        <v>2</v>
      </c>
      <c r="G81" s="90">
        <f t="shared" si="79"/>
        <v>7</v>
      </c>
      <c r="H81" s="90">
        <f t="shared" si="47"/>
        <v>2006</v>
      </c>
      <c r="I81" s="2" t="str">
        <f t="shared" si="48"/>
        <v>Summer</v>
      </c>
      <c r="K81" s="3" t="str">
        <f t="shared" si="49"/>
        <v/>
      </c>
      <c r="L81" s="20">
        <f t="shared" si="50"/>
        <v>820</v>
      </c>
      <c r="M81" s="6" t="str">
        <f t="shared" si="51"/>
        <v/>
      </c>
      <c r="N81" s="3" t="str">
        <f t="shared" si="52"/>
        <v/>
      </c>
      <c r="O81" s="20" t="str">
        <f t="shared" si="53"/>
        <v/>
      </c>
      <c r="P81" s="6" t="str">
        <f t="shared" si="54"/>
        <v/>
      </c>
      <c r="Q81" s="3" t="str">
        <f t="shared" si="55"/>
        <v/>
      </c>
      <c r="R81" s="20" t="str">
        <f t="shared" si="56"/>
        <v/>
      </c>
      <c r="S81" s="6" t="str">
        <f t="shared" si="57"/>
        <v/>
      </c>
      <c r="T81" s="3" t="str">
        <f t="shared" si="58"/>
        <v/>
      </c>
      <c r="U81" s="20" t="str">
        <f t="shared" si="80"/>
        <v/>
      </c>
      <c r="V81" s="6" t="str">
        <f t="shared" si="59"/>
        <v/>
      </c>
      <c r="W81" s="3" t="str">
        <f t="shared" si="60"/>
        <v/>
      </c>
      <c r="X81" s="20" t="str">
        <f t="shared" si="61"/>
        <v/>
      </c>
      <c r="Y81" s="6" t="str">
        <f t="shared" si="62"/>
        <v/>
      </c>
      <c r="Z81" s="3" t="str">
        <f t="shared" si="81"/>
        <v/>
      </c>
      <c r="AA81" s="20" t="str">
        <f t="shared" si="82"/>
        <v/>
      </c>
      <c r="AB81" s="6" t="str">
        <f t="shared" si="83"/>
        <v/>
      </c>
      <c r="AC81" s="3" t="str">
        <f t="shared" si="84"/>
        <v/>
      </c>
      <c r="AD81" s="20" t="str">
        <f t="shared" si="85"/>
        <v/>
      </c>
      <c r="AE81" s="6" t="str">
        <f t="shared" si="86"/>
        <v/>
      </c>
      <c r="AG81" s="3" t="str">
        <f t="shared" si="63"/>
        <v/>
      </c>
      <c r="AH81" s="20">
        <f t="shared" si="64"/>
        <v>6.68</v>
      </c>
      <c r="AI81" s="6" t="str">
        <f t="shared" si="65"/>
        <v/>
      </c>
      <c r="AJ81" s="3" t="str">
        <f t="shared" si="66"/>
        <v/>
      </c>
      <c r="AK81" s="20" t="str">
        <f t="shared" si="67"/>
        <v/>
      </c>
      <c r="AL81" s="6" t="str">
        <f t="shared" si="68"/>
        <v/>
      </c>
      <c r="AM81" s="3" t="str">
        <f t="shared" si="69"/>
        <v/>
      </c>
      <c r="AN81" s="20" t="str">
        <f t="shared" si="70"/>
        <v/>
      </c>
      <c r="AO81" s="6" t="str">
        <f t="shared" si="71"/>
        <v/>
      </c>
      <c r="AP81" s="3" t="str">
        <f t="shared" si="72"/>
        <v/>
      </c>
      <c r="AQ81" s="20" t="str">
        <f t="shared" si="73"/>
        <v/>
      </c>
      <c r="AR81" s="6" t="str">
        <f t="shared" si="74"/>
        <v/>
      </c>
      <c r="AS81" s="3" t="str">
        <f t="shared" si="75"/>
        <v/>
      </c>
      <c r="AT81" s="20" t="str">
        <f t="shared" si="76"/>
        <v/>
      </c>
      <c r="AU81" s="6" t="str">
        <f t="shared" si="77"/>
        <v/>
      </c>
      <c r="AV81" s="3" t="str">
        <f t="shared" si="87"/>
        <v/>
      </c>
      <c r="AW81" s="20" t="str">
        <f t="shared" si="88"/>
        <v/>
      </c>
      <c r="AX81" s="6" t="str">
        <f t="shared" si="89"/>
        <v/>
      </c>
      <c r="AY81" s="3" t="str">
        <f t="shared" si="90"/>
        <v/>
      </c>
      <c r="AZ81" s="20" t="str">
        <f t="shared" si="91"/>
        <v/>
      </c>
      <c r="BA81" s="6" t="str">
        <f t="shared" si="92"/>
        <v/>
      </c>
    </row>
    <row r="82" spans="1:53" ht="12.75" thickBot="1" x14ac:dyDescent="0.25">
      <c r="A82" s="82">
        <v>38843</v>
      </c>
      <c r="B82" s="81" t="s">
        <v>10</v>
      </c>
      <c r="C82" s="81" t="s">
        <v>8</v>
      </c>
      <c r="D82" s="81">
        <v>1213</v>
      </c>
      <c r="E82" s="81">
        <v>11.9</v>
      </c>
      <c r="F82" s="85">
        <f t="shared" si="78"/>
        <v>2</v>
      </c>
      <c r="G82" s="90">
        <f t="shared" si="79"/>
        <v>5</v>
      </c>
      <c r="H82" s="90">
        <f t="shared" si="47"/>
        <v>2006</v>
      </c>
      <c r="I82" s="2" t="str">
        <f t="shared" si="48"/>
        <v>Spring</v>
      </c>
      <c r="K82" s="3">
        <f t="shared" si="49"/>
        <v>1213</v>
      </c>
      <c r="L82" s="20" t="str">
        <f t="shared" si="50"/>
        <v/>
      </c>
      <c r="M82" s="6" t="str">
        <f t="shared" si="51"/>
        <v/>
      </c>
      <c r="N82" s="3" t="str">
        <f t="shared" si="52"/>
        <v/>
      </c>
      <c r="O82" s="20" t="str">
        <f t="shared" si="53"/>
        <v/>
      </c>
      <c r="P82" s="6" t="str">
        <f t="shared" si="54"/>
        <v/>
      </c>
      <c r="Q82" s="3" t="str">
        <f t="shared" si="55"/>
        <v/>
      </c>
      <c r="R82" s="20" t="str">
        <f t="shared" si="56"/>
        <v/>
      </c>
      <c r="S82" s="6" t="str">
        <f t="shared" si="57"/>
        <v/>
      </c>
      <c r="T82" s="3" t="str">
        <f t="shared" si="58"/>
        <v/>
      </c>
      <c r="U82" s="20" t="str">
        <f t="shared" si="80"/>
        <v/>
      </c>
      <c r="V82" s="6" t="str">
        <f t="shared" si="59"/>
        <v/>
      </c>
      <c r="W82" s="3" t="str">
        <f t="shared" si="60"/>
        <v/>
      </c>
      <c r="X82" s="20" t="str">
        <f t="shared" si="61"/>
        <v/>
      </c>
      <c r="Y82" s="6" t="str">
        <f t="shared" si="62"/>
        <v/>
      </c>
      <c r="Z82" s="3" t="str">
        <f t="shared" si="81"/>
        <v/>
      </c>
      <c r="AA82" s="20" t="str">
        <f t="shared" si="82"/>
        <v/>
      </c>
      <c r="AB82" s="6" t="str">
        <f t="shared" si="83"/>
        <v/>
      </c>
      <c r="AC82" s="3" t="str">
        <f t="shared" si="84"/>
        <v/>
      </c>
      <c r="AD82" s="20" t="str">
        <f t="shared" si="85"/>
        <v/>
      </c>
      <c r="AE82" s="6" t="str">
        <f t="shared" si="86"/>
        <v/>
      </c>
      <c r="AG82" s="3">
        <f t="shared" si="63"/>
        <v>11.9</v>
      </c>
      <c r="AH82" s="20" t="str">
        <f t="shared" si="64"/>
        <v/>
      </c>
      <c r="AI82" s="6" t="str">
        <f t="shared" si="65"/>
        <v/>
      </c>
      <c r="AJ82" s="3" t="str">
        <f t="shared" si="66"/>
        <v/>
      </c>
      <c r="AK82" s="20" t="str">
        <f t="shared" si="67"/>
        <v/>
      </c>
      <c r="AL82" s="6" t="str">
        <f t="shared" si="68"/>
        <v/>
      </c>
      <c r="AM82" s="3" t="str">
        <f t="shared" si="69"/>
        <v/>
      </c>
      <c r="AN82" s="20" t="str">
        <f t="shared" si="70"/>
        <v/>
      </c>
      <c r="AO82" s="6" t="str">
        <f t="shared" si="71"/>
        <v/>
      </c>
      <c r="AP82" s="3" t="str">
        <f t="shared" si="72"/>
        <v/>
      </c>
      <c r="AQ82" s="20" t="str">
        <f t="shared" si="73"/>
        <v/>
      </c>
      <c r="AR82" s="6" t="str">
        <f t="shared" si="74"/>
        <v/>
      </c>
      <c r="AS82" s="3" t="str">
        <f t="shared" si="75"/>
        <v/>
      </c>
      <c r="AT82" s="20" t="str">
        <f t="shared" si="76"/>
        <v/>
      </c>
      <c r="AU82" s="6" t="str">
        <f t="shared" si="77"/>
        <v/>
      </c>
      <c r="AV82" s="3" t="str">
        <f t="shared" si="87"/>
        <v/>
      </c>
      <c r="AW82" s="20" t="str">
        <f t="shared" si="88"/>
        <v/>
      </c>
      <c r="AX82" s="6" t="str">
        <f t="shared" si="89"/>
        <v/>
      </c>
      <c r="AY82" s="3" t="str">
        <f t="shared" si="90"/>
        <v/>
      </c>
      <c r="AZ82" s="20" t="str">
        <f t="shared" si="91"/>
        <v/>
      </c>
      <c r="BA82" s="6" t="str">
        <f t="shared" si="92"/>
        <v/>
      </c>
    </row>
    <row r="83" spans="1:53" ht="12.75" thickBot="1" x14ac:dyDescent="0.25">
      <c r="A83" s="82">
        <v>38633</v>
      </c>
      <c r="B83" s="81" t="s">
        <v>10</v>
      </c>
      <c r="C83" s="81" t="s">
        <v>8</v>
      </c>
      <c r="D83" s="81">
        <v>743</v>
      </c>
      <c r="E83" s="81">
        <v>8.57</v>
      </c>
      <c r="F83" s="85">
        <f t="shared" si="78"/>
        <v>2</v>
      </c>
      <c r="G83" s="90">
        <f t="shared" si="79"/>
        <v>10</v>
      </c>
      <c r="H83" s="90">
        <f t="shared" si="47"/>
        <v>2005</v>
      </c>
      <c r="I83" s="2" t="str">
        <f t="shared" si="48"/>
        <v>Fall</v>
      </c>
      <c r="K83" s="3" t="str">
        <f t="shared" si="49"/>
        <v/>
      </c>
      <c r="L83" s="20" t="str">
        <f t="shared" si="50"/>
        <v/>
      </c>
      <c r="M83" s="6">
        <f t="shared" si="51"/>
        <v>743</v>
      </c>
      <c r="N83" s="3" t="str">
        <f t="shared" si="52"/>
        <v/>
      </c>
      <c r="O83" s="20" t="str">
        <f t="shared" si="53"/>
        <v/>
      </c>
      <c r="P83" s="6" t="str">
        <f t="shared" si="54"/>
        <v/>
      </c>
      <c r="Q83" s="3" t="str">
        <f t="shared" si="55"/>
        <v/>
      </c>
      <c r="R83" s="20" t="str">
        <f t="shared" si="56"/>
        <v/>
      </c>
      <c r="S83" s="6" t="str">
        <f t="shared" si="57"/>
        <v/>
      </c>
      <c r="T83" s="3" t="str">
        <f t="shared" si="58"/>
        <v/>
      </c>
      <c r="U83" s="20" t="str">
        <f t="shared" si="80"/>
        <v/>
      </c>
      <c r="V83" s="6" t="str">
        <f t="shared" si="59"/>
        <v/>
      </c>
      <c r="W83" s="3" t="str">
        <f t="shared" si="60"/>
        <v/>
      </c>
      <c r="X83" s="20" t="str">
        <f t="shared" si="61"/>
        <v/>
      </c>
      <c r="Y83" s="6" t="str">
        <f t="shared" si="62"/>
        <v/>
      </c>
      <c r="Z83" s="3" t="str">
        <f t="shared" si="81"/>
        <v/>
      </c>
      <c r="AA83" s="20" t="str">
        <f t="shared" si="82"/>
        <v/>
      </c>
      <c r="AB83" s="6" t="str">
        <f t="shared" si="83"/>
        <v/>
      </c>
      <c r="AC83" s="3" t="str">
        <f t="shared" si="84"/>
        <v/>
      </c>
      <c r="AD83" s="20" t="str">
        <f t="shared" si="85"/>
        <v/>
      </c>
      <c r="AE83" s="6" t="str">
        <f t="shared" si="86"/>
        <v/>
      </c>
      <c r="AG83" s="3" t="str">
        <f t="shared" si="63"/>
        <v/>
      </c>
      <c r="AH83" s="20" t="str">
        <f t="shared" si="64"/>
        <v/>
      </c>
      <c r="AI83" s="6">
        <f t="shared" si="65"/>
        <v>8.57</v>
      </c>
      <c r="AJ83" s="3" t="str">
        <f t="shared" si="66"/>
        <v/>
      </c>
      <c r="AK83" s="20" t="str">
        <f t="shared" si="67"/>
        <v/>
      </c>
      <c r="AL83" s="6" t="str">
        <f t="shared" si="68"/>
        <v/>
      </c>
      <c r="AM83" s="3" t="str">
        <f t="shared" si="69"/>
        <v/>
      </c>
      <c r="AN83" s="20" t="str">
        <f t="shared" si="70"/>
        <v/>
      </c>
      <c r="AO83" s="6" t="str">
        <f t="shared" si="71"/>
        <v/>
      </c>
      <c r="AP83" s="3" t="str">
        <f t="shared" si="72"/>
        <v/>
      </c>
      <c r="AQ83" s="20" t="str">
        <f t="shared" si="73"/>
        <v/>
      </c>
      <c r="AR83" s="6" t="str">
        <f t="shared" si="74"/>
        <v/>
      </c>
      <c r="AS83" s="3" t="str">
        <f t="shared" si="75"/>
        <v/>
      </c>
      <c r="AT83" s="20" t="str">
        <f t="shared" si="76"/>
        <v/>
      </c>
      <c r="AU83" s="6" t="str">
        <f t="shared" si="77"/>
        <v/>
      </c>
      <c r="AV83" s="3" t="str">
        <f t="shared" si="87"/>
        <v/>
      </c>
      <c r="AW83" s="20" t="str">
        <f t="shared" si="88"/>
        <v/>
      </c>
      <c r="AX83" s="6" t="str">
        <f t="shared" si="89"/>
        <v/>
      </c>
      <c r="AY83" s="3" t="str">
        <f t="shared" si="90"/>
        <v/>
      </c>
      <c r="AZ83" s="20" t="str">
        <f t="shared" si="91"/>
        <v/>
      </c>
      <c r="BA83" s="6" t="str">
        <f t="shared" si="92"/>
        <v/>
      </c>
    </row>
    <row r="84" spans="1:53" ht="12.75" thickBot="1" x14ac:dyDescent="0.25">
      <c r="A84" s="82">
        <v>38544</v>
      </c>
      <c r="B84" s="81" t="s">
        <v>10</v>
      </c>
      <c r="C84" s="81" t="s">
        <v>8</v>
      </c>
      <c r="D84" s="81">
        <v>918</v>
      </c>
      <c r="E84" s="81">
        <v>15.88</v>
      </c>
      <c r="F84" s="85">
        <f t="shared" si="78"/>
        <v>2</v>
      </c>
      <c r="G84" s="90">
        <f t="shared" si="79"/>
        <v>7</v>
      </c>
      <c r="H84" s="90">
        <f t="shared" si="47"/>
        <v>2005</v>
      </c>
      <c r="I84" s="2" t="str">
        <f t="shared" si="48"/>
        <v>Summer</v>
      </c>
      <c r="K84" s="3" t="str">
        <f t="shared" si="49"/>
        <v/>
      </c>
      <c r="L84" s="20">
        <f t="shared" si="50"/>
        <v>918</v>
      </c>
      <c r="M84" s="6" t="str">
        <f t="shared" si="51"/>
        <v/>
      </c>
      <c r="N84" s="3" t="str">
        <f t="shared" si="52"/>
        <v/>
      </c>
      <c r="O84" s="20" t="str">
        <f t="shared" si="53"/>
        <v/>
      </c>
      <c r="P84" s="6" t="str">
        <f t="shared" si="54"/>
        <v/>
      </c>
      <c r="Q84" s="3" t="str">
        <f t="shared" si="55"/>
        <v/>
      </c>
      <c r="R84" s="20" t="str">
        <f t="shared" si="56"/>
        <v/>
      </c>
      <c r="S84" s="6" t="str">
        <f t="shared" si="57"/>
        <v/>
      </c>
      <c r="T84" s="3" t="str">
        <f t="shared" si="58"/>
        <v/>
      </c>
      <c r="U84" s="20" t="str">
        <f t="shared" si="80"/>
        <v/>
      </c>
      <c r="V84" s="6" t="str">
        <f t="shared" si="59"/>
        <v/>
      </c>
      <c r="W84" s="3" t="str">
        <f t="shared" si="60"/>
        <v/>
      </c>
      <c r="X84" s="20" t="str">
        <f t="shared" si="61"/>
        <v/>
      </c>
      <c r="Y84" s="6" t="str">
        <f t="shared" si="62"/>
        <v/>
      </c>
      <c r="Z84" s="3" t="str">
        <f t="shared" si="81"/>
        <v/>
      </c>
      <c r="AA84" s="20" t="str">
        <f t="shared" si="82"/>
        <v/>
      </c>
      <c r="AB84" s="6" t="str">
        <f t="shared" si="83"/>
        <v/>
      </c>
      <c r="AC84" s="3" t="str">
        <f t="shared" si="84"/>
        <v/>
      </c>
      <c r="AD84" s="20" t="str">
        <f t="shared" si="85"/>
        <v/>
      </c>
      <c r="AE84" s="6" t="str">
        <f t="shared" si="86"/>
        <v/>
      </c>
      <c r="AG84" s="3" t="str">
        <f t="shared" si="63"/>
        <v/>
      </c>
      <c r="AH84" s="20">
        <f t="shared" si="64"/>
        <v>15.88</v>
      </c>
      <c r="AI84" s="6" t="str">
        <f t="shared" si="65"/>
        <v/>
      </c>
      <c r="AJ84" s="3" t="str">
        <f t="shared" si="66"/>
        <v/>
      </c>
      <c r="AK84" s="20" t="str">
        <f t="shared" si="67"/>
        <v/>
      </c>
      <c r="AL84" s="6" t="str">
        <f t="shared" si="68"/>
        <v/>
      </c>
      <c r="AM84" s="3" t="str">
        <f t="shared" si="69"/>
        <v/>
      </c>
      <c r="AN84" s="20" t="str">
        <f t="shared" si="70"/>
        <v/>
      </c>
      <c r="AO84" s="6" t="str">
        <f t="shared" si="71"/>
        <v/>
      </c>
      <c r="AP84" s="3" t="str">
        <f t="shared" si="72"/>
        <v/>
      </c>
      <c r="AQ84" s="20" t="str">
        <f t="shared" si="73"/>
        <v/>
      </c>
      <c r="AR84" s="6" t="str">
        <f t="shared" si="74"/>
        <v/>
      </c>
      <c r="AS84" s="3" t="str">
        <f t="shared" si="75"/>
        <v/>
      </c>
      <c r="AT84" s="20" t="str">
        <f t="shared" si="76"/>
        <v/>
      </c>
      <c r="AU84" s="6" t="str">
        <f t="shared" si="77"/>
        <v/>
      </c>
      <c r="AV84" s="3" t="str">
        <f t="shared" si="87"/>
        <v/>
      </c>
      <c r="AW84" s="20" t="str">
        <f t="shared" si="88"/>
        <v/>
      </c>
      <c r="AX84" s="6" t="str">
        <f t="shared" si="89"/>
        <v/>
      </c>
      <c r="AY84" s="3" t="str">
        <f t="shared" si="90"/>
        <v/>
      </c>
      <c r="AZ84" s="20" t="str">
        <f t="shared" si="91"/>
        <v/>
      </c>
      <c r="BA84" s="6" t="str">
        <f t="shared" si="92"/>
        <v/>
      </c>
    </row>
    <row r="85" spans="1:53" ht="12.75" thickBot="1" x14ac:dyDescent="0.25">
      <c r="A85" s="82">
        <v>38472</v>
      </c>
      <c r="B85" s="81" t="s">
        <v>10</v>
      </c>
      <c r="C85" s="81" t="s">
        <v>8</v>
      </c>
      <c r="D85" s="81">
        <v>1439</v>
      </c>
      <c r="E85" s="81">
        <v>17.77</v>
      </c>
      <c r="F85" s="85">
        <f t="shared" si="78"/>
        <v>2</v>
      </c>
      <c r="G85" s="90">
        <f t="shared" si="79"/>
        <v>4</v>
      </c>
      <c r="H85" s="90">
        <f t="shared" si="47"/>
        <v>2005</v>
      </c>
      <c r="I85" s="2" t="str">
        <f t="shared" si="48"/>
        <v>Spring</v>
      </c>
      <c r="K85" s="3">
        <f t="shared" si="49"/>
        <v>1439</v>
      </c>
      <c r="L85" s="20" t="str">
        <f t="shared" si="50"/>
        <v/>
      </c>
      <c r="M85" s="6" t="str">
        <f t="shared" si="51"/>
        <v/>
      </c>
      <c r="N85" s="3" t="str">
        <f t="shared" si="52"/>
        <v/>
      </c>
      <c r="O85" s="20" t="str">
        <f t="shared" si="53"/>
        <v/>
      </c>
      <c r="P85" s="6" t="str">
        <f t="shared" si="54"/>
        <v/>
      </c>
      <c r="Q85" s="3" t="str">
        <f t="shared" si="55"/>
        <v/>
      </c>
      <c r="R85" s="20" t="str">
        <f t="shared" si="56"/>
        <v/>
      </c>
      <c r="S85" s="6" t="str">
        <f t="shared" si="57"/>
        <v/>
      </c>
      <c r="T85" s="3" t="str">
        <f t="shared" si="58"/>
        <v/>
      </c>
      <c r="U85" s="20" t="str">
        <f t="shared" si="80"/>
        <v/>
      </c>
      <c r="V85" s="6" t="str">
        <f t="shared" si="59"/>
        <v/>
      </c>
      <c r="W85" s="3" t="str">
        <f t="shared" si="60"/>
        <v/>
      </c>
      <c r="X85" s="20" t="str">
        <f t="shared" si="61"/>
        <v/>
      </c>
      <c r="Y85" s="6" t="str">
        <f t="shared" si="62"/>
        <v/>
      </c>
      <c r="Z85" s="3" t="str">
        <f t="shared" si="81"/>
        <v/>
      </c>
      <c r="AA85" s="20" t="str">
        <f t="shared" si="82"/>
        <v/>
      </c>
      <c r="AB85" s="6" t="str">
        <f t="shared" si="83"/>
        <v/>
      </c>
      <c r="AC85" s="3" t="str">
        <f t="shared" si="84"/>
        <v/>
      </c>
      <c r="AD85" s="20" t="str">
        <f t="shared" si="85"/>
        <v/>
      </c>
      <c r="AE85" s="6" t="str">
        <f t="shared" si="86"/>
        <v/>
      </c>
      <c r="AG85" s="3">
        <f t="shared" si="63"/>
        <v>17.77</v>
      </c>
      <c r="AH85" s="20" t="str">
        <f t="shared" si="64"/>
        <v/>
      </c>
      <c r="AI85" s="6" t="str">
        <f t="shared" si="65"/>
        <v/>
      </c>
      <c r="AJ85" s="3" t="str">
        <f t="shared" si="66"/>
        <v/>
      </c>
      <c r="AK85" s="20" t="str">
        <f t="shared" si="67"/>
        <v/>
      </c>
      <c r="AL85" s="6" t="str">
        <f t="shared" si="68"/>
        <v/>
      </c>
      <c r="AM85" s="3" t="str">
        <f t="shared" si="69"/>
        <v/>
      </c>
      <c r="AN85" s="20" t="str">
        <f t="shared" si="70"/>
        <v/>
      </c>
      <c r="AO85" s="6" t="str">
        <f t="shared" si="71"/>
        <v/>
      </c>
      <c r="AP85" s="3" t="str">
        <f t="shared" si="72"/>
        <v/>
      </c>
      <c r="AQ85" s="20" t="str">
        <f t="shared" si="73"/>
        <v/>
      </c>
      <c r="AR85" s="6" t="str">
        <f t="shared" si="74"/>
        <v/>
      </c>
      <c r="AS85" s="3" t="str">
        <f t="shared" si="75"/>
        <v/>
      </c>
      <c r="AT85" s="20" t="str">
        <f t="shared" si="76"/>
        <v/>
      </c>
      <c r="AU85" s="6" t="str">
        <f t="shared" si="77"/>
        <v/>
      </c>
      <c r="AV85" s="3" t="str">
        <f t="shared" si="87"/>
        <v/>
      </c>
      <c r="AW85" s="20" t="str">
        <f t="shared" si="88"/>
        <v/>
      </c>
      <c r="AX85" s="6" t="str">
        <f t="shared" si="89"/>
        <v/>
      </c>
      <c r="AY85" s="3" t="str">
        <f t="shared" si="90"/>
        <v/>
      </c>
      <c r="AZ85" s="20" t="str">
        <f t="shared" si="91"/>
        <v/>
      </c>
      <c r="BA85" s="6" t="str">
        <f t="shared" si="92"/>
        <v/>
      </c>
    </row>
    <row r="86" spans="1:53" ht="12.75" thickBot="1" x14ac:dyDescent="0.25">
      <c r="A86" s="82">
        <v>38276</v>
      </c>
      <c r="B86" s="81" t="s">
        <v>10</v>
      </c>
      <c r="C86" s="81" t="s">
        <v>8</v>
      </c>
      <c r="D86" s="81">
        <v>668</v>
      </c>
      <c r="E86" s="81">
        <v>9.15</v>
      </c>
      <c r="F86" s="85">
        <f t="shared" si="78"/>
        <v>2</v>
      </c>
      <c r="G86" s="90">
        <f t="shared" si="79"/>
        <v>10</v>
      </c>
      <c r="H86" s="90">
        <f t="shared" si="47"/>
        <v>2004</v>
      </c>
      <c r="I86" s="2" t="str">
        <f t="shared" si="48"/>
        <v>Fall</v>
      </c>
      <c r="K86" s="3" t="str">
        <f t="shared" si="49"/>
        <v/>
      </c>
      <c r="L86" s="20" t="str">
        <f t="shared" si="50"/>
        <v/>
      </c>
      <c r="M86" s="6">
        <f t="shared" si="51"/>
        <v>668</v>
      </c>
      <c r="N86" s="3" t="str">
        <f t="shared" si="52"/>
        <v/>
      </c>
      <c r="O86" s="20" t="str">
        <f t="shared" si="53"/>
        <v/>
      </c>
      <c r="P86" s="6" t="str">
        <f t="shared" si="54"/>
        <v/>
      </c>
      <c r="Q86" s="3" t="str">
        <f t="shared" si="55"/>
        <v/>
      </c>
      <c r="R86" s="20" t="str">
        <f t="shared" si="56"/>
        <v/>
      </c>
      <c r="S86" s="6" t="str">
        <f t="shared" si="57"/>
        <v/>
      </c>
      <c r="T86" s="3" t="str">
        <f t="shared" si="58"/>
        <v/>
      </c>
      <c r="U86" s="20" t="str">
        <f t="shared" si="80"/>
        <v/>
      </c>
      <c r="V86" s="6" t="str">
        <f t="shared" si="59"/>
        <v/>
      </c>
      <c r="W86" s="3" t="str">
        <f t="shared" si="60"/>
        <v/>
      </c>
      <c r="X86" s="20" t="str">
        <f t="shared" si="61"/>
        <v/>
      </c>
      <c r="Y86" s="6" t="str">
        <f t="shared" si="62"/>
        <v/>
      </c>
      <c r="Z86" s="3" t="str">
        <f t="shared" si="81"/>
        <v/>
      </c>
      <c r="AA86" s="20" t="str">
        <f t="shared" si="82"/>
        <v/>
      </c>
      <c r="AB86" s="6" t="str">
        <f t="shared" si="83"/>
        <v/>
      </c>
      <c r="AC86" s="3" t="str">
        <f t="shared" si="84"/>
        <v/>
      </c>
      <c r="AD86" s="20" t="str">
        <f t="shared" si="85"/>
        <v/>
      </c>
      <c r="AE86" s="6" t="str">
        <f t="shared" si="86"/>
        <v/>
      </c>
      <c r="AG86" s="3" t="str">
        <f t="shared" si="63"/>
        <v/>
      </c>
      <c r="AH86" s="20" t="str">
        <f t="shared" si="64"/>
        <v/>
      </c>
      <c r="AI86" s="6">
        <f t="shared" si="65"/>
        <v>9.15</v>
      </c>
      <c r="AJ86" s="3" t="str">
        <f t="shared" si="66"/>
        <v/>
      </c>
      <c r="AK86" s="20" t="str">
        <f t="shared" si="67"/>
        <v/>
      </c>
      <c r="AL86" s="6" t="str">
        <f t="shared" si="68"/>
        <v/>
      </c>
      <c r="AM86" s="3" t="str">
        <f t="shared" si="69"/>
        <v/>
      </c>
      <c r="AN86" s="20" t="str">
        <f t="shared" si="70"/>
        <v/>
      </c>
      <c r="AO86" s="6" t="str">
        <f t="shared" si="71"/>
        <v/>
      </c>
      <c r="AP86" s="3" t="str">
        <f t="shared" si="72"/>
        <v/>
      </c>
      <c r="AQ86" s="20" t="str">
        <f t="shared" si="73"/>
        <v/>
      </c>
      <c r="AR86" s="6" t="str">
        <f t="shared" si="74"/>
        <v/>
      </c>
      <c r="AS86" s="3" t="str">
        <f t="shared" si="75"/>
        <v/>
      </c>
      <c r="AT86" s="20" t="str">
        <f t="shared" si="76"/>
        <v/>
      </c>
      <c r="AU86" s="6" t="str">
        <f t="shared" si="77"/>
        <v/>
      </c>
      <c r="AV86" s="3" t="str">
        <f t="shared" si="87"/>
        <v/>
      </c>
      <c r="AW86" s="20" t="str">
        <f t="shared" si="88"/>
        <v/>
      </c>
      <c r="AX86" s="6" t="str">
        <f t="shared" si="89"/>
        <v/>
      </c>
      <c r="AY86" s="3" t="str">
        <f t="shared" si="90"/>
        <v/>
      </c>
      <c r="AZ86" s="20" t="str">
        <f t="shared" si="91"/>
        <v/>
      </c>
      <c r="BA86" s="6" t="str">
        <f t="shared" si="92"/>
        <v/>
      </c>
    </row>
    <row r="87" spans="1:53" ht="12.75" thickBot="1" x14ac:dyDescent="0.25">
      <c r="A87" s="82">
        <v>38194</v>
      </c>
      <c r="B87" s="81" t="s">
        <v>10</v>
      </c>
      <c r="C87" s="81" t="s">
        <v>8</v>
      </c>
      <c r="D87" s="81">
        <v>1060</v>
      </c>
      <c r="E87" s="81">
        <v>14.53</v>
      </c>
      <c r="F87" s="85">
        <f t="shared" si="78"/>
        <v>2</v>
      </c>
      <c r="G87" s="90">
        <f t="shared" si="79"/>
        <v>7</v>
      </c>
      <c r="H87" s="90">
        <f t="shared" si="47"/>
        <v>2004</v>
      </c>
      <c r="I87" s="2" t="str">
        <f t="shared" si="48"/>
        <v>Summer</v>
      </c>
      <c r="K87" s="3" t="str">
        <f t="shared" si="49"/>
        <v/>
      </c>
      <c r="L87" s="20">
        <f t="shared" si="50"/>
        <v>1060</v>
      </c>
      <c r="M87" s="6" t="str">
        <f t="shared" si="51"/>
        <v/>
      </c>
      <c r="N87" s="3" t="str">
        <f t="shared" si="52"/>
        <v/>
      </c>
      <c r="O87" s="20" t="str">
        <f t="shared" si="53"/>
        <v/>
      </c>
      <c r="P87" s="6" t="str">
        <f t="shared" si="54"/>
        <v/>
      </c>
      <c r="Q87" s="3" t="str">
        <f t="shared" si="55"/>
        <v/>
      </c>
      <c r="R87" s="20" t="str">
        <f t="shared" si="56"/>
        <v/>
      </c>
      <c r="S87" s="6" t="str">
        <f t="shared" si="57"/>
        <v/>
      </c>
      <c r="T87" s="3" t="str">
        <f t="shared" si="58"/>
        <v/>
      </c>
      <c r="U87" s="20" t="str">
        <f t="shared" si="80"/>
        <v/>
      </c>
      <c r="V87" s="6" t="str">
        <f t="shared" si="59"/>
        <v/>
      </c>
      <c r="W87" s="3" t="str">
        <f t="shared" si="60"/>
        <v/>
      </c>
      <c r="X87" s="20" t="str">
        <f t="shared" si="61"/>
        <v/>
      </c>
      <c r="Y87" s="6" t="str">
        <f t="shared" si="62"/>
        <v/>
      </c>
      <c r="Z87" s="3" t="str">
        <f t="shared" si="81"/>
        <v/>
      </c>
      <c r="AA87" s="20" t="str">
        <f t="shared" si="82"/>
        <v/>
      </c>
      <c r="AB87" s="6" t="str">
        <f t="shared" si="83"/>
        <v/>
      </c>
      <c r="AC87" s="3" t="str">
        <f t="shared" si="84"/>
        <v/>
      </c>
      <c r="AD87" s="20" t="str">
        <f t="shared" si="85"/>
        <v/>
      </c>
      <c r="AE87" s="6" t="str">
        <f t="shared" si="86"/>
        <v/>
      </c>
      <c r="AG87" s="3" t="str">
        <f t="shared" si="63"/>
        <v/>
      </c>
      <c r="AH87" s="20">
        <f t="shared" si="64"/>
        <v>14.53</v>
      </c>
      <c r="AI87" s="6" t="str">
        <f t="shared" si="65"/>
        <v/>
      </c>
      <c r="AJ87" s="3" t="str">
        <f t="shared" si="66"/>
        <v/>
      </c>
      <c r="AK87" s="20" t="str">
        <f t="shared" si="67"/>
        <v/>
      </c>
      <c r="AL87" s="6" t="str">
        <f t="shared" si="68"/>
        <v/>
      </c>
      <c r="AM87" s="3" t="str">
        <f t="shared" si="69"/>
        <v/>
      </c>
      <c r="AN87" s="20" t="str">
        <f t="shared" si="70"/>
        <v/>
      </c>
      <c r="AO87" s="6" t="str">
        <f t="shared" si="71"/>
        <v/>
      </c>
      <c r="AP87" s="3" t="str">
        <f t="shared" si="72"/>
        <v/>
      </c>
      <c r="AQ87" s="20" t="str">
        <f t="shared" si="73"/>
        <v/>
      </c>
      <c r="AR87" s="6" t="str">
        <f t="shared" si="74"/>
        <v/>
      </c>
      <c r="AS87" s="3" t="str">
        <f t="shared" si="75"/>
        <v/>
      </c>
      <c r="AT87" s="20" t="str">
        <f t="shared" si="76"/>
        <v/>
      </c>
      <c r="AU87" s="6" t="str">
        <f t="shared" si="77"/>
        <v/>
      </c>
      <c r="AV87" s="3" t="str">
        <f t="shared" si="87"/>
        <v/>
      </c>
      <c r="AW87" s="20" t="str">
        <f t="shared" si="88"/>
        <v/>
      </c>
      <c r="AX87" s="6" t="str">
        <f t="shared" si="89"/>
        <v/>
      </c>
      <c r="AY87" s="3" t="str">
        <f t="shared" si="90"/>
        <v/>
      </c>
      <c r="AZ87" s="20" t="str">
        <f t="shared" si="91"/>
        <v/>
      </c>
      <c r="BA87" s="6" t="str">
        <f t="shared" si="92"/>
        <v/>
      </c>
    </row>
    <row r="88" spans="1:53" ht="12.75" thickBot="1" x14ac:dyDescent="0.25">
      <c r="A88" s="82">
        <v>38174</v>
      </c>
      <c r="B88" s="81" t="s">
        <v>10</v>
      </c>
      <c r="C88" s="81" t="s">
        <v>8</v>
      </c>
      <c r="D88" s="81" t="s">
        <v>24</v>
      </c>
      <c r="E88" s="81" t="s">
        <v>24</v>
      </c>
      <c r="F88" s="85">
        <f t="shared" si="78"/>
        <v>2</v>
      </c>
      <c r="G88" s="90">
        <f t="shared" si="79"/>
        <v>7</v>
      </c>
      <c r="H88" s="90">
        <f t="shared" si="47"/>
        <v>2004</v>
      </c>
      <c r="I88" s="2" t="str">
        <f t="shared" si="48"/>
        <v>Summer</v>
      </c>
      <c r="K88" s="3" t="str">
        <f t="shared" si="49"/>
        <v/>
      </c>
      <c r="L88" s="20" t="str">
        <f t="shared" si="50"/>
        <v>NS</v>
      </c>
      <c r="M88" s="6" t="str">
        <f t="shared" si="51"/>
        <v/>
      </c>
      <c r="N88" s="3" t="str">
        <f t="shared" si="52"/>
        <v/>
      </c>
      <c r="O88" s="20" t="str">
        <f t="shared" si="53"/>
        <v/>
      </c>
      <c r="P88" s="6" t="str">
        <f t="shared" si="54"/>
        <v/>
      </c>
      <c r="Q88" s="3" t="str">
        <f t="shared" si="55"/>
        <v/>
      </c>
      <c r="R88" s="20" t="str">
        <f t="shared" si="56"/>
        <v/>
      </c>
      <c r="S88" s="6" t="str">
        <f t="shared" si="57"/>
        <v/>
      </c>
      <c r="T88" s="3" t="str">
        <f t="shared" si="58"/>
        <v/>
      </c>
      <c r="U88" s="20" t="str">
        <f t="shared" si="80"/>
        <v/>
      </c>
      <c r="V88" s="6" t="str">
        <f t="shared" si="59"/>
        <v/>
      </c>
      <c r="W88" s="3" t="str">
        <f t="shared" si="60"/>
        <v/>
      </c>
      <c r="X88" s="20" t="str">
        <f t="shared" si="61"/>
        <v/>
      </c>
      <c r="Y88" s="6" t="str">
        <f t="shared" si="62"/>
        <v/>
      </c>
      <c r="Z88" s="3" t="str">
        <f t="shared" si="81"/>
        <v/>
      </c>
      <c r="AA88" s="20" t="str">
        <f t="shared" si="82"/>
        <v/>
      </c>
      <c r="AB88" s="6" t="str">
        <f t="shared" si="83"/>
        <v/>
      </c>
      <c r="AC88" s="3" t="str">
        <f t="shared" si="84"/>
        <v/>
      </c>
      <c r="AD88" s="20" t="str">
        <f t="shared" si="85"/>
        <v/>
      </c>
      <c r="AE88" s="6" t="str">
        <f t="shared" si="86"/>
        <v/>
      </c>
      <c r="AG88" s="3" t="str">
        <f t="shared" si="63"/>
        <v/>
      </c>
      <c r="AH88" s="20" t="str">
        <f t="shared" si="64"/>
        <v>NS</v>
      </c>
      <c r="AI88" s="6" t="str">
        <f t="shared" si="65"/>
        <v/>
      </c>
      <c r="AJ88" s="3" t="str">
        <f t="shared" si="66"/>
        <v/>
      </c>
      <c r="AK88" s="20" t="str">
        <f t="shared" si="67"/>
        <v/>
      </c>
      <c r="AL88" s="6" t="str">
        <f t="shared" si="68"/>
        <v/>
      </c>
      <c r="AM88" s="3" t="str">
        <f t="shared" si="69"/>
        <v/>
      </c>
      <c r="AN88" s="20" t="str">
        <f t="shared" si="70"/>
        <v/>
      </c>
      <c r="AO88" s="6" t="str">
        <f t="shared" si="71"/>
        <v/>
      </c>
      <c r="AP88" s="3" t="str">
        <f t="shared" si="72"/>
        <v/>
      </c>
      <c r="AQ88" s="20" t="str">
        <f t="shared" si="73"/>
        <v/>
      </c>
      <c r="AR88" s="6" t="str">
        <f t="shared" si="74"/>
        <v/>
      </c>
      <c r="AS88" s="3" t="str">
        <f t="shared" si="75"/>
        <v/>
      </c>
      <c r="AT88" s="20" t="str">
        <f t="shared" si="76"/>
        <v/>
      </c>
      <c r="AU88" s="6" t="str">
        <f t="shared" si="77"/>
        <v/>
      </c>
      <c r="AV88" s="3" t="str">
        <f t="shared" si="87"/>
        <v/>
      </c>
      <c r="AW88" s="20" t="str">
        <f t="shared" si="88"/>
        <v/>
      </c>
      <c r="AX88" s="6" t="str">
        <f t="shared" si="89"/>
        <v/>
      </c>
      <c r="AY88" s="3" t="str">
        <f t="shared" si="90"/>
        <v/>
      </c>
      <c r="AZ88" s="20" t="str">
        <f t="shared" si="91"/>
        <v/>
      </c>
      <c r="BA88" s="6" t="str">
        <f t="shared" si="92"/>
        <v/>
      </c>
    </row>
    <row r="89" spans="1:53" ht="12.75" thickBot="1" x14ac:dyDescent="0.25">
      <c r="A89" s="82">
        <v>38164</v>
      </c>
      <c r="B89" s="81" t="s">
        <v>10</v>
      </c>
      <c r="C89" s="81" t="s">
        <v>8</v>
      </c>
      <c r="D89" s="81">
        <v>1016</v>
      </c>
      <c r="E89" s="81">
        <v>11.55</v>
      </c>
      <c r="F89" s="85">
        <f t="shared" si="78"/>
        <v>2</v>
      </c>
      <c r="G89" s="90">
        <f t="shared" si="79"/>
        <v>6</v>
      </c>
      <c r="H89" s="90">
        <f t="shared" si="47"/>
        <v>2004</v>
      </c>
      <c r="I89" s="2" t="str">
        <f t="shared" si="48"/>
        <v>Spring</v>
      </c>
      <c r="K89" s="3">
        <f t="shared" si="49"/>
        <v>1016</v>
      </c>
      <c r="L89" s="20" t="str">
        <f t="shared" si="50"/>
        <v/>
      </c>
      <c r="M89" s="6" t="str">
        <f t="shared" si="51"/>
        <v/>
      </c>
      <c r="N89" s="3" t="str">
        <f t="shared" si="52"/>
        <v/>
      </c>
      <c r="O89" s="20" t="str">
        <f t="shared" si="53"/>
        <v/>
      </c>
      <c r="P89" s="6" t="str">
        <f t="shared" si="54"/>
        <v/>
      </c>
      <c r="Q89" s="3" t="str">
        <f t="shared" si="55"/>
        <v/>
      </c>
      <c r="R89" s="20" t="str">
        <f t="shared" si="56"/>
        <v/>
      </c>
      <c r="S89" s="6" t="str">
        <f t="shared" si="57"/>
        <v/>
      </c>
      <c r="T89" s="3" t="str">
        <f t="shared" si="58"/>
        <v/>
      </c>
      <c r="U89" s="20" t="str">
        <f t="shared" si="80"/>
        <v/>
      </c>
      <c r="V89" s="6" t="str">
        <f t="shared" si="59"/>
        <v/>
      </c>
      <c r="W89" s="3" t="str">
        <f t="shared" si="60"/>
        <v/>
      </c>
      <c r="X89" s="20" t="str">
        <f t="shared" si="61"/>
        <v/>
      </c>
      <c r="Y89" s="6" t="str">
        <f t="shared" si="62"/>
        <v/>
      </c>
      <c r="Z89" s="3" t="str">
        <f t="shared" si="81"/>
        <v/>
      </c>
      <c r="AA89" s="20" t="str">
        <f t="shared" si="82"/>
        <v/>
      </c>
      <c r="AB89" s="6" t="str">
        <f t="shared" si="83"/>
        <v/>
      </c>
      <c r="AC89" s="3" t="str">
        <f t="shared" si="84"/>
        <v/>
      </c>
      <c r="AD89" s="20" t="str">
        <f t="shared" si="85"/>
        <v/>
      </c>
      <c r="AE89" s="6" t="str">
        <f t="shared" si="86"/>
        <v/>
      </c>
      <c r="AG89" s="3">
        <f t="shared" si="63"/>
        <v>11.55</v>
      </c>
      <c r="AH89" s="20" t="str">
        <f t="shared" si="64"/>
        <v/>
      </c>
      <c r="AI89" s="6" t="str">
        <f t="shared" si="65"/>
        <v/>
      </c>
      <c r="AJ89" s="3" t="str">
        <f t="shared" si="66"/>
        <v/>
      </c>
      <c r="AK89" s="20" t="str">
        <f t="shared" si="67"/>
        <v/>
      </c>
      <c r="AL89" s="6" t="str">
        <f t="shared" si="68"/>
        <v/>
      </c>
      <c r="AM89" s="3" t="str">
        <f t="shared" si="69"/>
        <v/>
      </c>
      <c r="AN89" s="20" t="str">
        <f t="shared" si="70"/>
        <v/>
      </c>
      <c r="AO89" s="6" t="str">
        <f t="shared" si="71"/>
        <v/>
      </c>
      <c r="AP89" s="3" t="str">
        <f t="shared" si="72"/>
        <v/>
      </c>
      <c r="AQ89" s="20" t="str">
        <f t="shared" si="73"/>
        <v/>
      </c>
      <c r="AR89" s="6" t="str">
        <f t="shared" si="74"/>
        <v/>
      </c>
      <c r="AS89" s="3" t="str">
        <f t="shared" si="75"/>
        <v/>
      </c>
      <c r="AT89" s="20" t="str">
        <f t="shared" si="76"/>
        <v/>
      </c>
      <c r="AU89" s="6" t="str">
        <f t="shared" si="77"/>
        <v/>
      </c>
      <c r="AV89" s="3" t="str">
        <f t="shared" si="87"/>
        <v/>
      </c>
      <c r="AW89" s="20" t="str">
        <f t="shared" si="88"/>
        <v/>
      </c>
      <c r="AX89" s="6" t="str">
        <f t="shared" si="89"/>
        <v/>
      </c>
      <c r="AY89" s="3" t="str">
        <f t="shared" si="90"/>
        <v/>
      </c>
      <c r="AZ89" s="20" t="str">
        <f t="shared" si="91"/>
        <v/>
      </c>
      <c r="BA89" s="6" t="str">
        <f t="shared" si="92"/>
        <v/>
      </c>
    </row>
    <row r="90" spans="1:53" ht="12.75" thickBot="1" x14ac:dyDescent="0.25">
      <c r="A90" s="82">
        <v>38108</v>
      </c>
      <c r="B90" s="81" t="s">
        <v>10</v>
      </c>
      <c r="C90" s="81" t="s">
        <v>8</v>
      </c>
      <c r="D90" s="81">
        <v>1239</v>
      </c>
      <c r="E90" s="81">
        <v>11.98</v>
      </c>
      <c r="F90" s="85">
        <f t="shared" si="78"/>
        <v>2</v>
      </c>
      <c r="G90" s="90">
        <f t="shared" si="79"/>
        <v>5</v>
      </c>
      <c r="H90" s="90">
        <f t="shared" si="47"/>
        <v>2004</v>
      </c>
      <c r="I90" s="2" t="str">
        <f t="shared" si="48"/>
        <v>Spring</v>
      </c>
      <c r="K90" s="3">
        <f t="shared" si="49"/>
        <v>1239</v>
      </c>
      <c r="L90" s="20" t="str">
        <f t="shared" si="50"/>
        <v/>
      </c>
      <c r="M90" s="6" t="str">
        <f t="shared" si="51"/>
        <v/>
      </c>
      <c r="N90" s="3" t="str">
        <f t="shared" si="52"/>
        <v/>
      </c>
      <c r="O90" s="20" t="str">
        <f t="shared" si="53"/>
        <v/>
      </c>
      <c r="P90" s="6" t="str">
        <f t="shared" si="54"/>
        <v/>
      </c>
      <c r="Q90" s="3" t="str">
        <f t="shared" si="55"/>
        <v/>
      </c>
      <c r="R90" s="20" t="str">
        <f t="shared" si="56"/>
        <v/>
      </c>
      <c r="S90" s="6" t="str">
        <f t="shared" si="57"/>
        <v/>
      </c>
      <c r="T90" s="3" t="str">
        <f t="shared" si="58"/>
        <v/>
      </c>
      <c r="U90" s="20" t="str">
        <f t="shared" si="80"/>
        <v/>
      </c>
      <c r="V90" s="6" t="str">
        <f t="shared" si="59"/>
        <v/>
      </c>
      <c r="W90" s="3" t="str">
        <f t="shared" si="60"/>
        <v/>
      </c>
      <c r="X90" s="20" t="str">
        <f t="shared" si="61"/>
        <v/>
      </c>
      <c r="Y90" s="6" t="str">
        <f t="shared" si="62"/>
        <v/>
      </c>
      <c r="Z90" s="3" t="str">
        <f t="shared" si="81"/>
        <v/>
      </c>
      <c r="AA90" s="20" t="str">
        <f t="shared" si="82"/>
        <v/>
      </c>
      <c r="AB90" s="6" t="str">
        <f t="shared" si="83"/>
        <v/>
      </c>
      <c r="AC90" s="3" t="str">
        <f t="shared" si="84"/>
        <v/>
      </c>
      <c r="AD90" s="20" t="str">
        <f t="shared" si="85"/>
        <v/>
      </c>
      <c r="AE90" s="6" t="str">
        <f t="shared" si="86"/>
        <v/>
      </c>
      <c r="AG90" s="3">
        <f t="shared" si="63"/>
        <v>11.98</v>
      </c>
      <c r="AH90" s="20" t="str">
        <f t="shared" si="64"/>
        <v/>
      </c>
      <c r="AI90" s="6" t="str">
        <f t="shared" si="65"/>
        <v/>
      </c>
      <c r="AJ90" s="3" t="str">
        <f t="shared" si="66"/>
        <v/>
      </c>
      <c r="AK90" s="20" t="str">
        <f t="shared" si="67"/>
        <v/>
      </c>
      <c r="AL90" s="6" t="str">
        <f t="shared" si="68"/>
        <v/>
      </c>
      <c r="AM90" s="3" t="str">
        <f t="shared" si="69"/>
        <v/>
      </c>
      <c r="AN90" s="20" t="str">
        <f t="shared" si="70"/>
        <v/>
      </c>
      <c r="AO90" s="6" t="str">
        <f t="shared" si="71"/>
        <v/>
      </c>
      <c r="AP90" s="3" t="str">
        <f t="shared" si="72"/>
        <v/>
      </c>
      <c r="AQ90" s="20" t="str">
        <f t="shared" si="73"/>
        <v/>
      </c>
      <c r="AR90" s="6" t="str">
        <f t="shared" si="74"/>
        <v/>
      </c>
      <c r="AS90" s="3" t="str">
        <f t="shared" si="75"/>
        <v/>
      </c>
      <c r="AT90" s="20" t="str">
        <f t="shared" si="76"/>
        <v/>
      </c>
      <c r="AU90" s="6" t="str">
        <f t="shared" si="77"/>
        <v/>
      </c>
      <c r="AV90" s="3" t="str">
        <f t="shared" si="87"/>
        <v/>
      </c>
      <c r="AW90" s="20" t="str">
        <f t="shared" si="88"/>
        <v/>
      </c>
      <c r="AX90" s="6" t="str">
        <f t="shared" si="89"/>
        <v/>
      </c>
      <c r="AY90" s="3" t="str">
        <f t="shared" si="90"/>
        <v/>
      </c>
      <c r="AZ90" s="20" t="str">
        <f t="shared" si="91"/>
        <v/>
      </c>
      <c r="BA90" s="6" t="str">
        <f t="shared" si="92"/>
        <v/>
      </c>
    </row>
    <row r="91" spans="1:53" ht="12.75" thickBot="1" x14ac:dyDescent="0.25">
      <c r="A91" s="82">
        <v>37906</v>
      </c>
      <c r="B91" s="81" t="s">
        <v>10</v>
      </c>
      <c r="C91" s="81" t="s">
        <v>8</v>
      </c>
      <c r="D91" s="81">
        <v>756</v>
      </c>
      <c r="E91" s="81">
        <v>11.7</v>
      </c>
      <c r="F91" s="85">
        <f t="shared" si="78"/>
        <v>2</v>
      </c>
      <c r="G91" s="90">
        <f t="shared" si="79"/>
        <v>10</v>
      </c>
      <c r="H91" s="90">
        <f t="shared" si="47"/>
        <v>2003</v>
      </c>
      <c r="I91" s="2" t="str">
        <f t="shared" si="48"/>
        <v>Fall</v>
      </c>
      <c r="K91" s="3" t="str">
        <f t="shared" si="49"/>
        <v/>
      </c>
      <c r="L91" s="20" t="str">
        <f t="shared" si="50"/>
        <v/>
      </c>
      <c r="M91" s="6">
        <f t="shared" si="51"/>
        <v>756</v>
      </c>
      <c r="N91" s="3" t="str">
        <f t="shared" si="52"/>
        <v/>
      </c>
      <c r="O91" s="20" t="str">
        <f t="shared" si="53"/>
        <v/>
      </c>
      <c r="P91" s="6" t="str">
        <f t="shared" si="54"/>
        <v/>
      </c>
      <c r="Q91" s="3" t="str">
        <f t="shared" si="55"/>
        <v/>
      </c>
      <c r="R91" s="20" t="str">
        <f t="shared" si="56"/>
        <v/>
      </c>
      <c r="S91" s="6" t="str">
        <f t="shared" si="57"/>
        <v/>
      </c>
      <c r="T91" s="3" t="str">
        <f t="shared" si="58"/>
        <v/>
      </c>
      <c r="U91" s="20" t="str">
        <f t="shared" si="80"/>
        <v/>
      </c>
      <c r="V91" s="6" t="str">
        <f t="shared" si="59"/>
        <v/>
      </c>
      <c r="W91" s="3" t="str">
        <f t="shared" si="60"/>
        <v/>
      </c>
      <c r="X91" s="20" t="str">
        <f t="shared" si="61"/>
        <v/>
      </c>
      <c r="Y91" s="6" t="str">
        <f t="shared" si="62"/>
        <v/>
      </c>
      <c r="Z91" s="3" t="str">
        <f t="shared" si="81"/>
        <v/>
      </c>
      <c r="AA91" s="20" t="str">
        <f t="shared" si="82"/>
        <v/>
      </c>
      <c r="AB91" s="6" t="str">
        <f t="shared" si="83"/>
        <v/>
      </c>
      <c r="AC91" s="3" t="str">
        <f t="shared" si="84"/>
        <v/>
      </c>
      <c r="AD91" s="20" t="str">
        <f t="shared" si="85"/>
        <v/>
      </c>
      <c r="AE91" s="6" t="str">
        <f t="shared" si="86"/>
        <v/>
      </c>
      <c r="AG91" s="3" t="str">
        <f t="shared" si="63"/>
        <v/>
      </c>
      <c r="AH91" s="20" t="str">
        <f t="shared" si="64"/>
        <v/>
      </c>
      <c r="AI91" s="6">
        <f t="shared" si="65"/>
        <v>11.7</v>
      </c>
      <c r="AJ91" s="3" t="str">
        <f t="shared" si="66"/>
        <v/>
      </c>
      <c r="AK91" s="20" t="str">
        <f t="shared" si="67"/>
        <v/>
      </c>
      <c r="AL91" s="6" t="str">
        <f t="shared" si="68"/>
        <v/>
      </c>
      <c r="AM91" s="3" t="str">
        <f t="shared" si="69"/>
        <v/>
      </c>
      <c r="AN91" s="20" t="str">
        <f t="shared" si="70"/>
        <v/>
      </c>
      <c r="AO91" s="6" t="str">
        <f t="shared" si="71"/>
        <v/>
      </c>
      <c r="AP91" s="3" t="str">
        <f t="shared" si="72"/>
        <v/>
      </c>
      <c r="AQ91" s="20" t="str">
        <f t="shared" si="73"/>
        <v/>
      </c>
      <c r="AR91" s="6" t="str">
        <f t="shared" si="74"/>
        <v/>
      </c>
      <c r="AS91" s="3" t="str">
        <f t="shared" si="75"/>
        <v/>
      </c>
      <c r="AT91" s="20" t="str">
        <f t="shared" si="76"/>
        <v/>
      </c>
      <c r="AU91" s="6" t="str">
        <f t="shared" si="77"/>
        <v/>
      </c>
      <c r="AV91" s="3" t="str">
        <f t="shared" si="87"/>
        <v/>
      </c>
      <c r="AW91" s="20" t="str">
        <f t="shared" si="88"/>
        <v/>
      </c>
      <c r="AX91" s="6" t="str">
        <f t="shared" si="89"/>
        <v/>
      </c>
      <c r="AY91" s="3" t="str">
        <f t="shared" si="90"/>
        <v/>
      </c>
      <c r="AZ91" s="20" t="str">
        <f t="shared" si="91"/>
        <v/>
      </c>
      <c r="BA91" s="6" t="str">
        <f t="shared" si="92"/>
        <v/>
      </c>
    </row>
    <row r="92" spans="1:53" ht="24.75" thickBot="1" x14ac:dyDescent="0.25">
      <c r="A92" s="82">
        <v>42278</v>
      </c>
      <c r="B92" s="81" t="s">
        <v>1</v>
      </c>
      <c r="C92" s="81" t="s">
        <v>0</v>
      </c>
      <c r="D92" s="81">
        <v>1292</v>
      </c>
      <c r="E92" s="81">
        <v>6.83</v>
      </c>
      <c r="F92" s="85">
        <f t="shared" si="78"/>
        <v>1</v>
      </c>
      <c r="G92" s="90">
        <f t="shared" si="79"/>
        <v>10</v>
      </c>
      <c r="H92" s="90">
        <f t="shared" si="47"/>
        <v>2015</v>
      </c>
      <c r="I92" s="2" t="str">
        <f t="shared" si="48"/>
        <v>Fall</v>
      </c>
      <c r="K92" s="3" t="str">
        <f t="shared" si="49"/>
        <v/>
      </c>
      <c r="L92" s="20" t="str">
        <f t="shared" si="50"/>
        <v/>
      </c>
      <c r="M92" s="6" t="str">
        <f t="shared" si="51"/>
        <v/>
      </c>
      <c r="N92" s="3" t="str">
        <f t="shared" si="52"/>
        <v/>
      </c>
      <c r="O92" s="20" t="str">
        <f t="shared" si="53"/>
        <v/>
      </c>
      <c r="P92" s="6">
        <f t="shared" si="54"/>
        <v>1292</v>
      </c>
      <c r="Q92" s="3" t="str">
        <f t="shared" si="55"/>
        <v/>
      </c>
      <c r="R92" s="20" t="str">
        <f t="shared" si="56"/>
        <v/>
      </c>
      <c r="S92" s="6" t="str">
        <f t="shared" si="57"/>
        <v/>
      </c>
      <c r="T92" s="3" t="str">
        <f t="shared" si="58"/>
        <v/>
      </c>
      <c r="U92" s="20" t="str">
        <f t="shared" si="80"/>
        <v/>
      </c>
      <c r="V92" s="6" t="str">
        <f t="shared" si="59"/>
        <v/>
      </c>
      <c r="W92" s="3" t="str">
        <f t="shared" si="60"/>
        <v/>
      </c>
      <c r="X92" s="20" t="str">
        <f t="shared" si="61"/>
        <v/>
      </c>
      <c r="Y92" s="6" t="str">
        <f t="shared" si="62"/>
        <v/>
      </c>
      <c r="Z92" s="3" t="str">
        <f t="shared" si="81"/>
        <v/>
      </c>
      <c r="AA92" s="20" t="str">
        <f t="shared" si="82"/>
        <v/>
      </c>
      <c r="AB92" s="6" t="str">
        <f t="shared" si="83"/>
        <v/>
      </c>
      <c r="AC92" s="3" t="str">
        <f t="shared" si="84"/>
        <v/>
      </c>
      <c r="AD92" s="20" t="str">
        <f t="shared" si="85"/>
        <v/>
      </c>
      <c r="AE92" s="6" t="str">
        <f t="shared" si="86"/>
        <v/>
      </c>
      <c r="AG92" s="3" t="str">
        <f t="shared" si="63"/>
        <v/>
      </c>
      <c r="AH92" s="20" t="str">
        <f t="shared" si="64"/>
        <v/>
      </c>
      <c r="AI92" s="6" t="str">
        <f t="shared" si="65"/>
        <v/>
      </c>
      <c r="AJ92" s="3" t="str">
        <f t="shared" si="66"/>
        <v/>
      </c>
      <c r="AK92" s="20" t="str">
        <f t="shared" si="67"/>
        <v/>
      </c>
      <c r="AL92" s="6">
        <f t="shared" si="68"/>
        <v>6.83</v>
      </c>
      <c r="AM92" s="3" t="str">
        <f t="shared" si="69"/>
        <v/>
      </c>
      <c r="AN92" s="20" t="str">
        <f t="shared" si="70"/>
        <v/>
      </c>
      <c r="AO92" s="6" t="str">
        <f t="shared" si="71"/>
        <v/>
      </c>
      <c r="AP92" s="3" t="str">
        <f t="shared" si="72"/>
        <v/>
      </c>
      <c r="AQ92" s="20" t="str">
        <f t="shared" si="73"/>
        <v/>
      </c>
      <c r="AR92" s="6" t="str">
        <f t="shared" si="74"/>
        <v/>
      </c>
      <c r="AS92" s="3" t="str">
        <f t="shared" si="75"/>
        <v/>
      </c>
      <c r="AT92" s="20" t="str">
        <f t="shared" si="76"/>
        <v/>
      </c>
      <c r="AU92" s="6" t="str">
        <f t="shared" si="77"/>
        <v/>
      </c>
      <c r="AV92" s="3" t="str">
        <f t="shared" si="87"/>
        <v/>
      </c>
      <c r="AW92" s="20" t="str">
        <f t="shared" si="88"/>
        <v/>
      </c>
      <c r="AX92" s="6" t="str">
        <f t="shared" si="89"/>
        <v/>
      </c>
      <c r="AY92" s="3" t="str">
        <f t="shared" si="90"/>
        <v/>
      </c>
      <c r="AZ92" s="20" t="str">
        <f t="shared" si="91"/>
        <v/>
      </c>
      <c r="BA92" s="6" t="str">
        <f t="shared" si="92"/>
        <v/>
      </c>
    </row>
    <row r="93" spans="1:53" ht="24.75" thickBot="1" x14ac:dyDescent="0.25">
      <c r="A93" s="82">
        <v>42207</v>
      </c>
      <c r="B93" s="81" t="s">
        <v>1</v>
      </c>
      <c r="C93" s="81" t="s">
        <v>0</v>
      </c>
      <c r="D93" s="81" t="s">
        <v>77</v>
      </c>
      <c r="E93" s="81">
        <v>4.41</v>
      </c>
      <c r="F93" s="85">
        <f t="shared" si="78"/>
        <v>1</v>
      </c>
      <c r="G93" s="90">
        <f t="shared" si="79"/>
        <v>7</v>
      </c>
      <c r="H93" s="90">
        <f t="shared" si="47"/>
        <v>2015</v>
      </c>
      <c r="I93" s="2" t="str">
        <f t="shared" si="48"/>
        <v>Summer</v>
      </c>
      <c r="K93" s="3" t="str">
        <f t="shared" si="49"/>
        <v/>
      </c>
      <c r="L93" s="20" t="str">
        <f t="shared" si="50"/>
        <v/>
      </c>
      <c r="M93" s="6" t="str">
        <f t="shared" si="51"/>
        <v/>
      </c>
      <c r="N93" s="3" t="str">
        <f t="shared" si="52"/>
        <v/>
      </c>
      <c r="O93" s="20" t="str">
        <f t="shared" si="53"/>
        <v>AD</v>
      </c>
      <c r="P93" s="6" t="str">
        <f t="shared" si="54"/>
        <v/>
      </c>
      <c r="Q93" s="3" t="str">
        <f t="shared" si="55"/>
        <v/>
      </c>
      <c r="R93" s="20" t="str">
        <f t="shared" si="56"/>
        <v/>
      </c>
      <c r="S93" s="6" t="str">
        <f t="shared" si="57"/>
        <v/>
      </c>
      <c r="T93" s="3" t="str">
        <f t="shared" si="58"/>
        <v/>
      </c>
      <c r="U93" s="20" t="str">
        <f t="shared" si="80"/>
        <v/>
      </c>
      <c r="V93" s="6" t="str">
        <f t="shared" si="59"/>
        <v/>
      </c>
      <c r="W93" s="3" t="str">
        <f t="shared" si="60"/>
        <v/>
      </c>
      <c r="X93" s="20" t="str">
        <f t="shared" si="61"/>
        <v/>
      </c>
      <c r="Y93" s="6" t="str">
        <f t="shared" si="62"/>
        <v/>
      </c>
      <c r="Z93" s="3" t="str">
        <f t="shared" si="81"/>
        <v/>
      </c>
      <c r="AA93" s="20" t="str">
        <f t="shared" si="82"/>
        <v/>
      </c>
      <c r="AB93" s="6" t="str">
        <f t="shared" si="83"/>
        <v/>
      </c>
      <c r="AC93" s="3" t="str">
        <f t="shared" si="84"/>
        <v/>
      </c>
      <c r="AD93" s="20" t="str">
        <f t="shared" si="85"/>
        <v/>
      </c>
      <c r="AE93" s="6" t="str">
        <f t="shared" si="86"/>
        <v/>
      </c>
      <c r="AG93" s="3" t="str">
        <f t="shared" si="63"/>
        <v/>
      </c>
      <c r="AH93" s="20" t="str">
        <f t="shared" si="64"/>
        <v/>
      </c>
      <c r="AI93" s="6" t="str">
        <f t="shared" si="65"/>
        <v/>
      </c>
      <c r="AJ93" s="3" t="str">
        <f t="shared" si="66"/>
        <v/>
      </c>
      <c r="AK93" s="20">
        <f t="shared" si="67"/>
        <v>4.41</v>
      </c>
      <c r="AL93" s="6" t="str">
        <f t="shared" si="68"/>
        <v/>
      </c>
      <c r="AM93" s="3" t="str">
        <f t="shared" si="69"/>
        <v/>
      </c>
      <c r="AN93" s="20" t="str">
        <f t="shared" si="70"/>
        <v/>
      </c>
      <c r="AO93" s="6" t="str">
        <f t="shared" si="71"/>
        <v/>
      </c>
      <c r="AP93" s="3" t="str">
        <f t="shared" si="72"/>
        <v/>
      </c>
      <c r="AQ93" s="20" t="str">
        <f t="shared" si="73"/>
        <v/>
      </c>
      <c r="AR93" s="6" t="str">
        <f t="shared" si="74"/>
        <v/>
      </c>
      <c r="AS93" s="3" t="str">
        <f t="shared" si="75"/>
        <v/>
      </c>
      <c r="AT93" s="20" t="str">
        <f t="shared" si="76"/>
        <v/>
      </c>
      <c r="AU93" s="6" t="str">
        <f t="shared" si="77"/>
        <v/>
      </c>
      <c r="AV93" s="3" t="str">
        <f t="shared" si="87"/>
        <v/>
      </c>
      <c r="AW93" s="20" t="str">
        <f t="shared" si="88"/>
        <v/>
      </c>
      <c r="AX93" s="6" t="str">
        <f t="shared" si="89"/>
        <v/>
      </c>
      <c r="AY93" s="3" t="str">
        <f t="shared" si="90"/>
        <v/>
      </c>
      <c r="AZ93" s="20" t="str">
        <f t="shared" si="91"/>
        <v/>
      </c>
      <c r="BA93" s="6" t="str">
        <f t="shared" si="92"/>
        <v/>
      </c>
    </row>
    <row r="94" spans="1:53" ht="24.75" thickBot="1" x14ac:dyDescent="0.25">
      <c r="A94" s="82">
        <v>42139</v>
      </c>
      <c r="B94" s="81" t="s">
        <v>1</v>
      </c>
      <c r="C94" s="81" t="s">
        <v>0</v>
      </c>
      <c r="D94" s="81" t="s">
        <v>77</v>
      </c>
      <c r="E94" s="81">
        <v>12.48</v>
      </c>
      <c r="F94" s="85">
        <f t="shared" si="78"/>
        <v>1</v>
      </c>
      <c r="G94" s="90">
        <f t="shared" si="79"/>
        <v>5</v>
      </c>
      <c r="H94" s="90">
        <f t="shared" si="47"/>
        <v>2015</v>
      </c>
      <c r="I94" s="2" t="str">
        <f t="shared" si="48"/>
        <v>Spring</v>
      </c>
      <c r="K94" s="3" t="str">
        <f t="shared" si="49"/>
        <v/>
      </c>
      <c r="L94" s="20" t="str">
        <f t="shared" si="50"/>
        <v/>
      </c>
      <c r="M94" s="6" t="str">
        <f t="shared" si="51"/>
        <v/>
      </c>
      <c r="N94" s="3" t="str">
        <f t="shared" si="52"/>
        <v>AD</v>
      </c>
      <c r="O94" s="20" t="str">
        <f t="shared" si="53"/>
        <v/>
      </c>
      <c r="P94" s="6" t="str">
        <f t="shared" si="54"/>
        <v/>
      </c>
      <c r="Q94" s="3" t="str">
        <f t="shared" si="55"/>
        <v/>
      </c>
      <c r="R94" s="20" t="str">
        <f t="shared" si="56"/>
        <v/>
      </c>
      <c r="S94" s="6" t="str">
        <f t="shared" si="57"/>
        <v/>
      </c>
      <c r="T94" s="3" t="str">
        <f t="shared" si="58"/>
        <v/>
      </c>
      <c r="U94" s="20" t="str">
        <f t="shared" si="80"/>
        <v/>
      </c>
      <c r="V94" s="6" t="str">
        <f t="shared" si="59"/>
        <v/>
      </c>
      <c r="W94" s="3" t="str">
        <f t="shared" si="60"/>
        <v/>
      </c>
      <c r="X94" s="20" t="str">
        <f t="shared" si="61"/>
        <v/>
      </c>
      <c r="Y94" s="6" t="str">
        <f t="shared" si="62"/>
        <v/>
      </c>
      <c r="Z94" s="3" t="str">
        <f t="shared" si="81"/>
        <v/>
      </c>
      <c r="AA94" s="20" t="str">
        <f t="shared" si="82"/>
        <v/>
      </c>
      <c r="AB94" s="6" t="str">
        <f t="shared" si="83"/>
        <v/>
      </c>
      <c r="AC94" s="3" t="str">
        <f t="shared" si="84"/>
        <v/>
      </c>
      <c r="AD94" s="20" t="str">
        <f t="shared" si="85"/>
        <v/>
      </c>
      <c r="AE94" s="6" t="str">
        <f t="shared" si="86"/>
        <v/>
      </c>
      <c r="AG94" s="3" t="str">
        <f t="shared" si="63"/>
        <v/>
      </c>
      <c r="AH94" s="20" t="str">
        <f t="shared" si="64"/>
        <v/>
      </c>
      <c r="AI94" s="6" t="str">
        <f t="shared" si="65"/>
        <v/>
      </c>
      <c r="AJ94" s="3">
        <f t="shared" si="66"/>
        <v>12.48</v>
      </c>
      <c r="AK94" s="20" t="str">
        <f t="shared" si="67"/>
        <v/>
      </c>
      <c r="AL94" s="6" t="str">
        <f t="shared" si="68"/>
        <v/>
      </c>
      <c r="AM94" s="3" t="str">
        <f t="shared" si="69"/>
        <v/>
      </c>
      <c r="AN94" s="20" t="str">
        <f t="shared" si="70"/>
        <v/>
      </c>
      <c r="AO94" s="6" t="str">
        <f t="shared" si="71"/>
        <v/>
      </c>
      <c r="AP94" s="3" t="str">
        <f t="shared" si="72"/>
        <v/>
      </c>
      <c r="AQ94" s="20" t="str">
        <f t="shared" si="73"/>
        <v/>
      </c>
      <c r="AR94" s="6" t="str">
        <f t="shared" si="74"/>
        <v/>
      </c>
      <c r="AS94" s="3" t="str">
        <f t="shared" si="75"/>
        <v/>
      </c>
      <c r="AT94" s="20" t="str">
        <f t="shared" si="76"/>
        <v/>
      </c>
      <c r="AU94" s="6" t="str">
        <f t="shared" si="77"/>
        <v/>
      </c>
      <c r="AV94" s="3" t="str">
        <f t="shared" si="87"/>
        <v/>
      </c>
      <c r="AW94" s="20" t="str">
        <f t="shared" si="88"/>
        <v/>
      </c>
      <c r="AX94" s="6" t="str">
        <f t="shared" si="89"/>
        <v/>
      </c>
      <c r="AY94" s="3" t="str">
        <f t="shared" si="90"/>
        <v/>
      </c>
      <c r="AZ94" s="20" t="str">
        <f t="shared" si="91"/>
        <v/>
      </c>
      <c r="BA94" s="6" t="str">
        <f t="shared" si="92"/>
        <v/>
      </c>
    </row>
    <row r="95" spans="1:53" ht="24.75" thickBot="1" x14ac:dyDescent="0.25">
      <c r="A95" s="82">
        <v>41925</v>
      </c>
      <c r="B95" s="81" t="s">
        <v>1</v>
      </c>
      <c r="C95" s="81" t="s">
        <v>0</v>
      </c>
      <c r="D95" s="81" t="s">
        <v>24</v>
      </c>
      <c r="E95" s="81" t="s">
        <v>24</v>
      </c>
      <c r="F95" s="85">
        <f t="shared" si="78"/>
        <v>1</v>
      </c>
      <c r="G95" s="90">
        <f t="shared" si="79"/>
        <v>10</v>
      </c>
      <c r="H95" s="90">
        <f t="shared" si="47"/>
        <v>2014</v>
      </c>
      <c r="I95" s="2" t="str">
        <f t="shared" si="48"/>
        <v>Fall</v>
      </c>
      <c r="K95" s="3" t="str">
        <f t="shared" si="49"/>
        <v/>
      </c>
      <c r="L95" s="20" t="str">
        <f t="shared" si="50"/>
        <v/>
      </c>
      <c r="M95" s="6" t="str">
        <f t="shared" si="51"/>
        <v/>
      </c>
      <c r="N95" s="3" t="str">
        <f t="shared" si="52"/>
        <v/>
      </c>
      <c r="O95" s="20" t="str">
        <f t="shared" si="53"/>
        <v/>
      </c>
      <c r="P95" s="6" t="str">
        <f t="shared" si="54"/>
        <v>NS</v>
      </c>
      <c r="Q95" s="3" t="str">
        <f t="shared" si="55"/>
        <v/>
      </c>
      <c r="R95" s="20" t="str">
        <f t="shared" si="56"/>
        <v/>
      </c>
      <c r="S95" s="6" t="str">
        <f t="shared" si="57"/>
        <v/>
      </c>
      <c r="T95" s="3" t="str">
        <f t="shared" si="58"/>
        <v/>
      </c>
      <c r="U95" s="20" t="str">
        <f t="shared" si="80"/>
        <v/>
      </c>
      <c r="V95" s="6" t="str">
        <f t="shared" si="59"/>
        <v/>
      </c>
      <c r="W95" s="3" t="str">
        <f t="shared" si="60"/>
        <v/>
      </c>
      <c r="X95" s="20" t="str">
        <f t="shared" si="61"/>
        <v/>
      </c>
      <c r="Y95" s="6" t="str">
        <f t="shared" si="62"/>
        <v/>
      </c>
      <c r="Z95" s="3" t="str">
        <f t="shared" si="81"/>
        <v/>
      </c>
      <c r="AA95" s="20" t="str">
        <f t="shared" si="82"/>
        <v/>
      </c>
      <c r="AB95" s="6" t="str">
        <f t="shared" si="83"/>
        <v/>
      </c>
      <c r="AC95" s="3" t="str">
        <f t="shared" si="84"/>
        <v/>
      </c>
      <c r="AD95" s="20" t="str">
        <f t="shared" si="85"/>
        <v/>
      </c>
      <c r="AE95" s="6" t="str">
        <f t="shared" si="86"/>
        <v/>
      </c>
      <c r="AG95" s="3" t="str">
        <f t="shared" si="63"/>
        <v/>
      </c>
      <c r="AH95" s="20" t="str">
        <f t="shared" si="64"/>
        <v/>
      </c>
      <c r="AI95" s="6" t="str">
        <f t="shared" si="65"/>
        <v/>
      </c>
      <c r="AJ95" s="3" t="str">
        <f t="shared" si="66"/>
        <v/>
      </c>
      <c r="AK95" s="20" t="str">
        <f t="shared" si="67"/>
        <v/>
      </c>
      <c r="AL95" s="6" t="str">
        <f t="shared" si="68"/>
        <v>NS</v>
      </c>
      <c r="AM95" s="3" t="str">
        <f t="shared" si="69"/>
        <v/>
      </c>
      <c r="AN95" s="20" t="str">
        <f t="shared" si="70"/>
        <v/>
      </c>
      <c r="AO95" s="6" t="str">
        <f t="shared" si="71"/>
        <v/>
      </c>
      <c r="AP95" s="3" t="str">
        <f t="shared" si="72"/>
        <v/>
      </c>
      <c r="AQ95" s="20" t="str">
        <f t="shared" si="73"/>
        <v/>
      </c>
      <c r="AR95" s="6" t="str">
        <f t="shared" si="74"/>
        <v/>
      </c>
      <c r="AS95" s="3" t="str">
        <f t="shared" si="75"/>
        <v/>
      </c>
      <c r="AT95" s="20" t="str">
        <f t="shared" si="76"/>
        <v/>
      </c>
      <c r="AU95" s="6" t="str">
        <f t="shared" si="77"/>
        <v/>
      </c>
      <c r="AV95" s="3" t="str">
        <f t="shared" si="87"/>
        <v/>
      </c>
      <c r="AW95" s="20" t="str">
        <f t="shared" si="88"/>
        <v/>
      </c>
      <c r="AX95" s="6" t="str">
        <f t="shared" si="89"/>
        <v/>
      </c>
      <c r="AY95" s="3" t="str">
        <f t="shared" si="90"/>
        <v/>
      </c>
      <c r="AZ95" s="20" t="str">
        <f t="shared" si="91"/>
        <v/>
      </c>
      <c r="BA95" s="6" t="str">
        <f t="shared" si="92"/>
        <v/>
      </c>
    </row>
    <row r="96" spans="1:53" ht="24.75" thickBot="1" x14ac:dyDescent="0.25">
      <c r="A96" s="82">
        <v>41906</v>
      </c>
      <c r="B96" s="81" t="s">
        <v>1</v>
      </c>
      <c r="C96" s="81" t="s">
        <v>0</v>
      </c>
      <c r="D96" s="81">
        <v>962</v>
      </c>
      <c r="E96" s="81">
        <v>7.25</v>
      </c>
      <c r="F96" s="85">
        <f t="shared" si="78"/>
        <v>1</v>
      </c>
      <c r="G96" s="90">
        <f t="shared" si="79"/>
        <v>9</v>
      </c>
      <c r="H96" s="90">
        <f t="shared" si="47"/>
        <v>2014</v>
      </c>
      <c r="I96" s="2" t="str">
        <f t="shared" si="48"/>
        <v>Fall</v>
      </c>
      <c r="K96" s="3" t="str">
        <f t="shared" si="49"/>
        <v/>
      </c>
      <c r="L96" s="20" t="str">
        <f t="shared" si="50"/>
        <v/>
      </c>
      <c r="M96" s="6" t="str">
        <f t="shared" si="51"/>
        <v/>
      </c>
      <c r="N96" s="3" t="str">
        <f t="shared" si="52"/>
        <v/>
      </c>
      <c r="O96" s="20" t="str">
        <f t="shared" si="53"/>
        <v/>
      </c>
      <c r="P96" s="6">
        <f t="shared" si="54"/>
        <v>962</v>
      </c>
      <c r="Q96" s="3" t="str">
        <f t="shared" si="55"/>
        <v/>
      </c>
      <c r="R96" s="20" t="str">
        <f t="shared" si="56"/>
        <v/>
      </c>
      <c r="S96" s="6" t="str">
        <f t="shared" si="57"/>
        <v/>
      </c>
      <c r="T96" s="3" t="str">
        <f t="shared" si="58"/>
        <v/>
      </c>
      <c r="U96" s="20" t="str">
        <f t="shared" si="80"/>
        <v/>
      </c>
      <c r="V96" s="6" t="str">
        <f t="shared" si="59"/>
        <v/>
      </c>
      <c r="W96" s="3" t="str">
        <f t="shared" si="60"/>
        <v/>
      </c>
      <c r="X96" s="20" t="str">
        <f t="shared" si="61"/>
        <v/>
      </c>
      <c r="Y96" s="6" t="str">
        <f t="shared" si="62"/>
        <v/>
      </c>
      <c r="Z96" s="3" t="str">
        <f t="shared" si="81"/>
        <v/>
      </c>
      <c r="AA96" s="20" t="str">
        <f t="shared" si="82"/>
        <v/>
      </c>
      <c r="AB96" s="6" t="str">
        <f t="shared" si="83"/>
        <v/>
      </c>
      <c r="AC96" s="3" t="str">
        <f t="shared" si="84"/>
        <v/>
      </c>
      <c r="AD96" s="20" t="str">
        <f t="shared" si="85"/>
        <v/>
      </c>
      <c r="AE96" s="6" t="str">
        <f t="shared" si="86"/>
        <v/>
      </c>
      <c r="AG96" s="3" t="str">
        <f t="shared" si="63"/>
        <v/>
      </c>
      <c r="AH96" s="20" t="str">
        <f t="shared" si="64"/>
        <v/>
      </c>
      <c r="AI96" s="6" t="str">
        <f t="shared" si="65"/>
        <v/>
      </c>
      <c r="AJ96" s="3" t="str">
        <f t="shared" si="66"/>
        <v/>
      </c>
      <c r="AK96" s="20" t="str">
        <f t="shared" si="67"/>
        <v/>
      </c>
      <c r="AL96" s="6">
        <f t="shared" si="68"/>
        <v>7.25</v>
      </c>
      <c r="AM96" s="3" t="str">
        <f t="shared" si="69"/>
        <v/>
      </c>
      <c r="AN96" s="20" t="str">
        <f t="shared" si="70"/>
        <v/>
      </c>
      <c r="AO96" s="6" t="str">
        <f t="shared" si="71"/>
        <v/>
      </c>
      <c r="AP96" s="3" t="str">
        <f t="shared" si="72"/>
        <v/>
      </c>
      <c r="AQ96" s="20" t="str">
        <f t="shared" si="73"/>
        <v/>
      </c>
      <c r="AR96" s="6" t="str">
        <f t="shared" si="74"/>
        <v/>
      </c>
      <c r="AS96" s="3" t="str">
        <f t="shared" si="75"/>
        <v/>
      </c>
      <c r="AT96" s="20" t="str">
        <f t="shared" si="76"/>
        <v/>
      </c>
      <c r="AU96" s="6" t="str">
        <f t="shared" si="77"/>
        <v/>
      </c>
      <c r="AV96" s="3" t="str">
        <f t="shared" si="87"/>
        <v/>
      </c>
      <c r="AW96" s="20" t="str">
        <f t="shared" si="88"/>
        <v/>
      </c>
      <c r="AX96" s="6" t="str">
        <f t="shared" si="89"/>
        <v/>
      </c>
      <c r="AY96" s="3" t="str">
        <f t="shared" si="90"/>
        <v/>
      </c>
      <c r="AZ96" s="20" t="str">
        <f t="shared" si="91"/>
        <v/>
      </c>
      <c r="BA96" s="6" t="str">
        <f t="shared" si="92"/>
        <v/>
      </c>
    </row>
    <row r="97" spans="1:53" ht="24.75" thickBot="1" x14ac:dyDescent="0.25">
      <c r="A97" s="82">
        <v>41850</v>
      </c>
      <c r="B97" s="81" t="s">
        <v>1</v>
      </c>
      <c r="C97" s="81" t="s">
        <v>0</v>
      </c>
      <c r="D97" s="81" t="s">
        <v>24</v>
      </c>
      <c r="E97" s="81" t="s">
        <v>24</v>
      </c>
      <c r="F97" s="85">
        <f t="shared" si="78"/>
        <v>1</v>
      </c>
      <c r="G97" s="90">
        <f t="shared" si="79"/>
        <v>7</v>
      </c>
      <c r="H97" s="90">
        <f t="shared" si="47"/>
        <v>2014</v>
      </c>
      <c r="I97" s="2" t="str">
        <f t="shared" si="48"/>
        <v>Summer</v>
      </c>
      <c r="K97" s="3" t="str">
        <f t="shared" si="49"/>
        <v/>
      </c>
      <c r="L97" s="20" t="str">
        <f t="shared" si="50"/>
        <v/>
      </c>
      <c r="M97" s="6" t="str">
        <f t="shared" si="51"/>
        <v/>
      </c>
      <c r="N97" s="3" t="str">
        <f t="shared" si="52"/>
        <v/>
      </c>
      <c r="O97" s="20" t="str">
        <f t="shared" si="53"/>
        <v>NS</v>
      </c>
      <c r="P97" s="6" t="str">
        <f t="shared" si="54"/>
        <v/>
      </c>
      <c r="Q97" s="3" t="str">
        <f t="shared" si="55"/>
        <v/>
      </c>
      <c r="R97" s="20" t="str">
        <f t="shared" si="56"/>
        <v/>
      </c>
      <c r="S97" s="6" t="str">
        <f t="shared" si="57"/>
        <v/>
      </c>
      <c r="T97" s="3" t="str">
        <f t="shared" si="58"/>
        <v/>
      </c>
      <c r="U97" s="20" t="str">
        <f t="shared" si="80"/>
        <v/>
      </c>
      <c r="V97" s="6" t="str">
        <f t="shared" si="59"/>
        <v/>
      </c>
      <c r="W97" s="3" t="str">
        <f t="shared" si="60"/>
        <v/>
      </c>
      <c r="X97" s="20" t="str">
        <f t="shared" si="61"/>
        <v/>
      </c>
      <c r="Y97" s="6" t="str">
        <f t="shared" si="62"/>
        <v/>
      </c>
      <c r="Z97" s="3" t="str">
        <f t="shared" si="81"/>
        <v/>
      </c>
      <c r="AA97" s="20" t="str">
        <f t="shared" si="82"/>
        <v/>
      </c>
      <c r="AB97" s="6" t="str">
        <f t="shared" si="83"/>
        <v/>
      </c>
      <c r="AC97" s="3" t="str">
        <f t="shared" si="84"/>
        <v/>
      </c>
      <c r="AD97" s="20" t="str">
        <f t="shared" si="85"/>
        <v/>
      </c>
      <c r="AE97" s="6" t="str">
        <f t="shared" si="86"/>
        <v/>
      </c>
      <c r="AG97" s="3" t="str">
        <f t="shared" si="63"/>
        <v/>
      </c>
      <c r="AH97" s="20" t="str">
        <f t="shared" si="64"/>
        <v/>
      </c>
      <c r="AI97" s="6" t="str">
        <f t="shared" si="65"/>
        <v/>
      </c>
      <c r="AJ97" s="3" t="str">
        <f t="shared" si="66"/>
        <v/>
      </c>
      <c r="AK97" s="20" t="str">
        <f t="shared" si="67"/>
        <v>NS</v>
      </c>
      <c r="AL97" s="6" t="str">
        <f t="shared" si="68"/>
        <v/>
      </c>
      <c r="AM97" s="3" t="str">
        <f t="shared" si="69"/>
        <v/>
      </c>
      <c r="AN97" s="20" t="str">
        <f t="shared" si="70"/>
        <v/>
      </c>
      <c r="AO97" s="6" t="str">
        <f t="shared" si="71"/>
        <v/>
      </c>
      <c r="AP97" s="3" t="str">
        <f t="shared" si="72"/>
        <v/>
      </c>
      <c r="AQ97" s="20" t="str">
        <f t="shared" si="73"/>
        <v/>
      </c>
      <c r="AR97" s="6" t="str">
        <f t="shared" si="74"/>
        <v/>
      </c>
      <c r="AS97" s="3" t="str">
        <f t="shared" si="75"/>
        <v/>
      </c>
      <c r="AT97" s="20" t="str">
        <f t="shared" si="76"/>
        <v/>
      </c>
      <c r="AU97" s="6" t="str">
        <f t="shared" si="77"/>
        <v/>
      </c>
      <c r="AV97" s="3" t="str">
        <f t="shared" si="87"/>
        <v/>
      </c>
      <c r="AW97" s="20" t="str">
        <f t="shared" si="88"/>
        <v/>
      </c>
      <c r="AX97" s="6" t="str">
        <f t="shared" si="89"/>
        <v/>
      </c>
      <c r="AY97" s="3" t="str">
        <f t="shared" si="90"/>
        <v/>
      </c>
      <c r="AZ97" s="20" t="str">
        <f t="shared" si="91"/>
        <v/>
      </c>
      <c r="BA97" s="6" t="str">
        <f t="shared" si="92"/>
        <v/>
      </c>
    </row>
    <row r="98" spans="1:53" ht="24.75" thickBot="1" x14ac:dyDescent="0.25">
      <c r="A98" s="82">
        <v>41849</v>
      </c>
      <c r="B98" s="81" t="s">
        <v>1</v>
      </c>
      <c r="C98" s="81" t="s">
        <v>0</v>
      </c>
      <c r="D98" s="81">
        <v>1605</v>
      </c>
      <c r="E98" s="81">
        <v>5.7</v>
      </c>
      <c r="F98" s="85">
        <f t="shared" si="78"/>
        <v>1</v>
      </c>
      <c r="G98" s="90">
        <f t="shared" si="79"/>
        <v>7</v>
      </c>
      <c r="H98" s="90">
        <f t="shared" si="47"/>
        <v>2014</v>
      </c>
      <c r="I98" s="2" t="str">
        <f t="shared" si="48"/>
        <v>Summer</v>
      </c>
      <c r="K98" s="3" t="str">
        <f t="shared" si="49"/>
        <v/>
      </c>
      <c r="L98" s="20" t="str">
        <f t="shared" si="50"/>
        <v/>
      </c>
      <c r="M98" s="6" t="str">
        <f t="shared" si="51"/>
        <v/>
      </c>
      <c r="N98" s="3" t="str">
        <f t="shared" si="52"/>
        <v/>
      </c>
      <c r="O98" s="20">
        <f t="shared" si="53"/>
        <v>1605</v>
      </c>
      <c r="P98" s="6" t="str">
        <f t="shared" si="54"/>
        <v/>
      </c>
      <c r="Q98" s="3" t="str">
        <f t="shared" si="55"/>
        <v/>
      </c>
      <c r="R98" s="20" t="str">
        <f t="shared" si="56"/>
        <v/>
      </c>
      <c r="S98" s="6" t="str">
        <f t="shared" si="57"/>
        <v/>
      </c>
      <c r="T98" s="3" t="str">
        <f t="shared" si="58"/>
        <v/>
      </c>
      <c r="U98" s="20" t="str">
        <f t="shared" si="80"/>
        <v/>
      </c>
      <c r="V98" s="6" t="str">
        <f t="shared" si="59"/>
        <v/>
      </c>
      <c r="W98" s="3" t="str">
        <f t="shared" si="60"/>
        <v/>
      </c>
      <c r="X98" s="20" t="str">
        <f t="shared" si="61"/>
        <v/>
      </c>
      <c r="Y98" s="6" t="str">
        <f t="shared" si="62"/>
        <v/>
      </c>
      <c r="Z98" s="3" t="str">
        <f t="shared" si="81"/>
        <v/>
      </c>
      <c r="AA98" s="20" t="str">
        <f t="shared" si="82"/>
        <v/>
      </c>
      <c r="AB98" s="6" t="str">
        <f t="shared" si="83"/>
        <v/>
      </c>
      <c r="AC98" s="3" t="str">
        <f t="shared" si="84"/>
        <v/>
      </c>
      <c r="AD98" s="20" t="str">
        <f t="shared" si="85"/>
        <v/>
      </c>
      <c r="AE98" s="6" t="str">
        <f t="shared" si="86"/>
        <v/>
      </c>
      <c r="AG98" s="3" t="str">
        <f t="shared" si="63"/>
        <v/>
      </c>
      <c r="AH98" s="20" t="str">
        <f t="shared" si="64"/>
        <v/>
      </c>
      <c r="AI98" s="6" t="str">
        <f t="shared" si="65"/>
        <v/>
      </c>
      <c r="AJ98" s="3" t="str">
        <f t="shared" si="66"/>
        <v/>
      </c>
      <c r="AK98" s="20">
        <f t="shared" si="67"/>
        <v>5.7</v>
      </c>
      <c r="AL98" s="6" t="str">
        <f t="shared" si="68"/>
        <v/>
      </c>
      <c r="AM98" s="3" t="str">
        <f t="shared" si="69"/>
        <v/>
      </c>
      <c r="AN98" s="20" t="str">
        <f t="shared" si="70"/>
        <v/>
      </c>
      <c r="AO98" s="6" t="str">
        <f t="shared" si="71"/>
        <v/>
      </c>
      <c r="AP98" s="3" t="str">
        <f t="shared" si="72"/>
        <v/>
      </c>
      <c r="AQ98" s="20" t="str">
        <f t="shared" si="73"/>
        <v/>
      </c>
      <c r="AR98" s="6" t="str">
        <f t="shared" si="74"/>
        <v/>
      </c>
      <c r="AS98" s="3" t="str">
        <f t="shared" si="75"/>
        <v/>
      </c>
      <c r="AT98" s="20" t="str">
        <f t="shared" si="76"/>
        <v/>
      </c>
      <c r="AU98" s="6" t="str">
        <f t="shared" si="77"/>
        <v/>
      </c>
      <c r="AV98" s="3" t="str">
        <f t="shared" si="87"/>
        <v/>
      </c>
      <c r="AW98" s="20" t="str">
        <f t="shared" si="88"/>
        <v/>
      </c>
      <c r="AX98" s="6" t="str">
        <f t="shared" si="89"/>
        <v/>
      </c>
      <c r="AY98" s="3" t="str">
        <f t="shared" si="90"/>
        <v/>
      </c>
      <c r="AZ98" s="20" t="str">
        <f t="shared" si="91"/>
        <v/>
      </c>
      <c r="BA98" s="6" t="str">
        <f t="shared" si="92"/>
        <v/>
      </c>
    </row>
    <row r="99" spans="1:53" ht="24.75" thickBot="1" x14ac:dyDescent="0.25">
      <c r="A99" s="82">
        <v>41838</v>
      </c>
      <c r="B99" s="81" t="s">
        <v>1</v>
      </c>
      <c r="C99" s="81" t="s">
        <v>0</v>
      </c>
      <c r="D99" s="81" t="s">
        <v>24</v>
      </c>
      <c r="E99" s="81" t="s">
        <v>24</v>
      </c>
      <c r="F99" s="85">
        <f t="shared" si="78"/>
        <v>1</v>
      </c>
      <c r="G99" s="90">
        <f t="shared" si="79"/>
        <v>7</v>
      </c>
      <c r="H99" s="90">
        <f t="shared" si="47"/>
        <v>2014</v>
      </c>
      <c r="I99" s="2" t="str">
        <f t="shared" si="48"/>
        <v>Summer</v>
      </c>
      <c r="K99" s="3" t="str">
        <f t="shared" si="49"/>
        <v/>
      </c>
      <c r="L99" s="20" t="str">
        <f t="shared" si="50"/>
        <v/>
      </c>
      <c r="M99" s="6" t="str">
        <f t="shared" si="51"/>
        <v/>
      </c>
      <c r="N99" s="3" t="str">
        <f t="shared" si="52"/>
        <v/>
      </c>
      <c r="O99" s="20" t="str">
        <f t="shared" si="53"/>
        <v>NS</v>
      </c>
      <c r="P99" s="6" t="str">
        <f t="shared" si="54"/>
        <v/>
      </c>
      <c r="Q99" s="3" t="str">
        <f t="shared" si="55"/>
        <v/>
      </c>
      <c r="R99" s="20" t="str">
        <f t="shared" si="56"/>
        <v/>
      </c>
      <c r="S99" s="6" t="str">
        <f t="shared" si="57"/>
        <v/>
      </c>
      <c r="T99" s="3" t="str">
        <f t="shared" si="58"/>
        <v/>
      </c>
      <c r="U99" s="20" t="str">
        <f t="shared" si="80"/>
        <v/>
      </c>
      <c r="V99" s="6" t="str">
        <f t="shared" si="59"/>
        <v/>
      </c>
      <c r="W99" s="3" t="str">
        <f t="shared" si="60"/>
        <v/>
      </c>
      <c r="X99" s="20" t="str">
        <f t="shared" si="61"/>
        <v/>
      </c>
      <c r="Y99" s="6" t="str">
        <f t="shared" si="62"/>
        <v/>
      </c>
      <c r="Z99" s="3" t="str">
        <f t="shared" si="81"/>
        <v/>
      </c>
      <c r="AA99" s="20" t="str">
        <f t="shared" si="82"/>
        <v/>
      </c>
      <c r="AB99" s="6" t="str">
        <f t="shared" si="83"/>
        <v/>
      </c>
      <c r="AC99" s="3" t="str">
        <f t="shared" si="84"/>
        <v/>
      </c>
      <c r="AD99" s="20" t="str">
        <f t="shared" si="85"/>
        <v/>
      </c>
      <c r="AE99" s="6" t="str">
        <f t="shared" si="86"/>
        <v/>
      </c>
      <c r="AG99" s="3" t="str">
        <f t="shared" si="63"/>
        <v/>
      </c>
      <c r="AH99" s="20" t="str">
        <f t="shared" si="64"/>
        <v/>
      </c>
      <c r="AI99" s="6" t="str">
        <f t="shared" si="65"/>
        <v/>
      </c>
      <c r="AJ99" s="3" t="str">
        <f t="shared" si="66"/>
        <v/>
      </c>
      <c r="AK99" s="20" t="str">
        <f t="shared" si="67"/>
        <v>NS</v>
      </c>
      <c r="AL99" s="6" t="str">
        <f t="shared" si="68"/>
        <v/>
      </c>
      <c r="AM99" s="3" t="str">
        <f t="shared" si="69"/>
        <v/>
      </c>
      <c r="AN99" s="20" t="str">
        <f t="shared" si="70"/>
        <v/>
      </c>
      <c r="AO99" s="6" t="str">
        <f t="shared" si="71"/>
        <v/>
      </c>
      <c r="AP99" s="3" t="str">
        <f t="shared" si="72"/>
        <v/>
      </c>
      <c r="AQ99" s="20" t="str">
        <f t="shared" si="73"/>
        <v/>
      </c>
      <c r="AR99" s="6" t="str">
        <f t="shared" si="74"/>
        <v/>
      </c>
      <c r="AS99" s="3" t="str">
        <f t="shared" si="75"/>
        <v/>
      </c>
      <c r="AT99" s="20" t="str">
        <f t="shared" si="76"/>
        <v/>
      </c>
      <c r="AU99" s="6" t="str">
        <f t="shared" si="77"/>
        <v/>
      </c>
      <c r="AV99" s="3" t="str">
        <f t="shared" si="87"/>
        <v/>
      </c>
      <c r="AW99" s="20" t="str">
        <f t="shared" si="88"/>
        <v/>
      </c>
      <c r="AX99" s="6" t="str">
        <f t="shared" si="89"/>
        <v/>
      </c>
      <c r="AY99" s="3" t="str">
        <f t="shared" si="90"/>
        <v/>
      </c>
      <c r="AZ99" s="20" t="str">
        <f t="shared" si="91"/>
        <v/>
      </c>
      <c r="BA99" s="6" t="str">
        <f t="shared" si="92"/>
        <v/>
      </c>
    </row>
    <row r="100" spans="1:53" ht="24.75" thickBot="1" x14ac:dyDescent="0.25">
      <c r="A100" s="82">
        <v>41765</v>
      </c>
      <c r="B100" s="81" t="s">
        <v>1</v>
      </c>
      <c r="C100" s="81" t="s">
        <v>0</v>
      </c>
      <c r="D100" s="81" t="s">
        <v>24</v>
      </c>
      <c r="E100" s="81" t="s">
        <v>24</v>
      </c>
      <c r="F100" s="85">
        <f t="shared" si="78"/>
        <v>1</v>
      </c>
      <c r="G100" s="90">
        <f t="shared" si="79"/>
        <v>5</v>
      </c>
      <c r="H100" s="90">
        <f t="shared" si="47"/>
        <v>2014</v>
      </c>
      <c r="I100" s="2" t="str">
        <f t="shared" si="48"/>
        <v>Spring</v>
      </c>
      <c r="K100" s="3" t="str">
        <f t="shared" si="49"/>
        <v/>
      </c>
      <c r="L100" s="20" t="str">
        <f t="shared" si="50"/>
        <v/>
      </c>
      <c r="M100" s="6" t="str">
        <f t="shared" si="51"/>
        <v/>
      </c>
      <c r="N100" s="3" t="str">
        <f t="shared" si="52"/>
        <v>NS</v>
      </c>
      <c r="O100" s="20" t="str">
        <f t="shared" si="53"/>
        <v/>
      </c>
      <c r="P100" s="6" t="str">
        <f t="shared" si="54"/>
        <v/>
      </c>
      <c r="Q100" s="3" t="str">
        <f t="shared" si="55"/>
        <v/>
      </c>
      <c r="R100" s="20" t="str">
        <f t="shared" si="56"/>
        <v/>
      </c>
      <c r="S100" s="6" t="str">
        <f t="shared" si="57"/>
        <v/>
      </c>
      <c r="T100" s="3" t="str">
        <f t="shared" si="58"/>
        <v/>
      </c>
      <c r="U100" s="20" t="str">
        <f t="shared" si="80"/>
        <v/>
      </c>
      <c r="V100" s="6" t="str">
        <f t="shared" si="59"/>
        <v/>
      </c>
      <c r="W100" s="3" t="str">
        <f t="shared" si="60"/>
        <v/>
      </c>
      <c r="X100" s="20" t="str">
        <f t="shared" si="61"/>
        <v/>
      </c>
      <c r="Y100" s="6" t="str">
        <f t="shared" si="62"/>
        <v/>
      </c>
      <c r="Z100" s="3" t="str">
        <f t="shared" si="81"/>
        <v/>
      </c>
      <c r="AA100" s="20" t="str">
        <f t="shared" si="82"/>
        <v/>
      </c>
      <c r="AB100" s="6" t="str">
        <f t="shared" si="83"/>
        <v/>
      </c>
      <c r="AC100" s="3" t="str">
        <f t="shared" si="84"/>
        <v/>
      </c>
      <c r="AD100" s="20" t="str">
        <f t="shared" si="85"/>
        <v/>
      </c>
      <c r="AE100" s="6" t="str">
        <f t="shared" si="86"/>
        <v/>
      </c>
      <c r="AG100" s="3" t="str">
        <f t="shared" si="63"/>
        <v/>
      </c>
      <c r="AH100" s="20" t="str">
        <f t="shared" si="64"/>
        <v/>
      </c>
      <c r="AI100" s="6" t="str">
        <f t="shared" si="65"/>
        <v/>
      </c>
      <c r="AJ100" s="3" t="str">
        <f t="shared" si="66"/>
        <v>NS</v>
      </c>
      <c r="AK100" s="20" t="str">
        <f t="shared" si="67"/>
        <v/>
      </c>
      <c r="AL100" s="6" t="str">
        <f t="shared" si="68"/>
        <v/>
      </c>
      <c r="AM100" s="3" t="str">
        <f t="shared" si="69"/>
        <v/>
      </c>
      <c r="AN100" s="20" t="str">
        <f t="shared" si="70"/>
        <v/>
      </c>
      <c r="AO100" s="6" t="str">
        <f t="shared" si="71"/>
        <v/>
      </c>
      <c r="AP100" s="3" t="str">
        <f t="shared" si="72"/>
        <v/>
      </c>
      <c r="AQ100" s="20" t="str">
        <f t="shared" si="73"/>
        <v/>
      </c>
      <c r="AR100" s="6" t="str">
        <f t="shared" si="74"/>
        <v/>
      </c>
      <c r="AS100" s="3" t="str">
        <f t="shared" si="75"/>
        <v/>
      </c>
      <c r="AT100" s="20" t="str">
        <f t="shared" si="76"/>
        <v/>
      </c>
      <c r="AU100" s="6" t="str">
        <f t="shared" si="77"/>
        <v/>
      </c>
      <c r="AV100" s="3" t="str">
        <f t="shared" si="87"/>
        <v/>
      </c>
      <c r="AW100" s="20" t="str">
        <f t="shared" si="88"/>
        <v/>
      </c>
      <c r="AX100" s="6" t="str">
        <f t="shared" si="89"/>
        <v/>
      </c>
      <c r="AY100" s="3" t="str">
        <f t="shared" si="90"/>
        <v/>
      </c>
      <c r="AZ100" s="20" t="str">
        <f t="shared" si="91"/>
        <v/>
      </c>
      <c r="BA100" s="6" t="str">
        <f t="shared" si="92"/>
        <v/>
      </c>
    </row>
    <row r="101" spans="1:53" ht="24.75" thickBot="1" x14ac:dyDescent="0.25">
      <c r="A101" s="82">
        <v>41553</v>
      </c>
      <c r="B101" s="81" t="s">
        <v>1</v>
      </c>
      <c r="C101" s="81" t="s">
        <v>0</v>
      </c>
      <c r="D101" s="81" t="s">
        <v>3</v>
      </c>
      <c r="E101" s="81" t="s">
        <v>3</v>
      </c>
      <c r="F101" s="85">
        <f t="shared" si="78"/>
        <v>1</v>
      </c>
      <c r="G101" s="90">
        <f t="shared" si="79"/>
        <v>10</v>
      </c>
      <c r="H101" s="90">
        <f t="shared" si="47"/>
        <v>2013</v>
      </c>
      <c r="I101" s="2" t="str">
        <f t="shared" si="48"/>
        <v>Fall</v>
      </c>
      <c r="K101" s="3" t="str">
        <f t="shared" si="49"/>
        <v/>
      </c>
      <c r="L101" s="20" t="str">
        <f t="shared" si="50"/>
        <v/>
      </c>
      <c r="M101" s="6" t="str">
        <f t="shared" si="51"/>
        <v/>
      </c>
      <c r="N101" s="3" t="str">
        <f t="shared" si="52"/>
        <v/>
      </c>
      <c r="O101" s="20" t="str">
        <f t="shared" si="53"/>
        <v/>
      </c>
      <c r="P101" s="6" t="str">
        <f t="shared" si="54"/>
        <v>ns</v>
      </c>
      <c r="Q101" s="3" t="str">
        <f t="shared" si="55"/>
        <v/>
      </c>
      <c r="R101" s="20" t="str">
        <f t="shared" si="56"/>
        <v/>
      </c>
      <c r="S101" s="6" t="str">
        <f t="shared" si="57"/>
        <v/>
      </c>
      <c r="T101" s="3" t="str">
        <f t="shared" si="58"/>
        <v/>
      </c>
      <c r="U101" s="20" t="str">
        <f t="shared" si="80"/>
        <v/>
      </c>
      <c r="V101" s="6" t="str">
        <f t="shared" si="59"/>
        <v/>
      </c>
      <c r="W101" s="3" t="str">
        <f t="shared" si="60"/>
        <v/>
      </c>
      <c r="X101" s="20" t="str">
        <f t="shared" si="61"/>
        <v/>
      </c>
      <c r="Y101" s="6" t="str">
        <f t="shared" si="62"/>
        <v/>
      </c>
      <c r="Z101" s="3" t="str">
        <f t="shared" si="81"/>
        <v/>
      </c>
      <c r="AA101" s="20" t="str">
        <f t="shared" si="82"/>
        <v/>
      </c>
      <c r="AB101" s="6" t="str">
        <f t="shared" si="83"/>
        <v/>
      </c>
      <c r="AC101" s="3" t="str">
        <f t="shared" si="84"/>
        <v/>
      </c>
      <c r="AD101" s="20" t="str">
        <f t="shared" si="85"/>
        <v/>
      </c>
      <c r="AE101" s="6" t="str">
        <f t="shared" si="86"/>
        <v/>
      </c>
      <c r="AG101" s="3" t="str">
        <f t="shared" si="63"/>
        <v/>
      </c>
      <c r="AH101" s="20" t="str">
        <f t="shared" si="64"/>
        <v/>
      </c>
      <c r="AI101" s="6" t="str">
        <f t="shared" si="65"/>
        <v/>
      </c>
      <c r="AJ101" s="3" t="str">
        <f t="shared" si="66"/>
        <v/>
      </c>
      <c r="AK101" s="20" t="str">
        <f t="shared" si="67"/>
        <v/>
      </c>
      <c r="AL101" s="6" t="str">
        <f t="shared" si="68"/>
        <v>ns</v>
      </c>
      <c r="AM101" s="3" t="str">
        <f t="shared" si="69"/>
        <v/>
      </c>
      <c r="AN101" s="20" t="str">
        <f t="shared" si="70"/>
        <v/>
      </c>
      <c r="AO101" s="6" t="str">
        <f t="shared" si="71"/>
        <v/>
      </c>
      <c r="AP101" s="3" t="str">
        <f t="shared" si="72"/>
        <v/>
      </c>
      <c r="AQ101" s="20" t="str">
        <f t="shared" si="73"/>
        <v/>
      </c>
      <c r="AR101" s="6" t="str">
        <f t="shared" si="74"/>
        <v/>
      </c>
      <c r="AS101" s="3" t="str">
        <f t="shared" si="75"/>
        <v/>
      </c>
      <c r="AT101" s="20" t="str">
        <f t="shared" si="76"/>
        <v/>
      </c>
      <c r="AU101" s="6" t="str">
        <f t="shared" si="77"/>
        <v/>
      </c>
      <c r="AV101" s="3" t="str">
        <f t="shared" si="87"/>
        <v/>
      </c>
      <c r="AW101" s="20" t="str">
        <f t="shared" si="88"/>
        <v/>
      </c>
      <c r="AX101" s="6" t="str">
        <f t="shared" si="89"/>
        <v/>
      </c>
      <c r="AY101" s="3" t="str">
        <f t="shared" si="90"/>
        <v/>
      </c>
      <c r="AZ101" s="20" t="str">
        <f t="shared" si="91"/>
        <v/>
      </c>
      <c r="BA101" s="6" t="str">
        <f t="shared" si="92"/>
        <v/>
      </c>
    </row>
    <row r="102" spans="1:53" ht="24.75" thickBot="1" x14ac:dyDescent="0.25">
      <c r="A102" s="82">
        <v>41535</v>
      </c>
      <c r="B102" s="81" t="s">
        <v>1</v>
      </c>
      <c r="C102" s="81" t="s">
        <v>0</v>
      </c>
      <c r="D102" s="81">
        <v>1397</v>
      </c>
      <c r="E102" s="81">
        <v>7.78</v>
      </c>
      <c r="F102" s="85">
        <f t="shared" si="78"/>
        <v>1</v>
      </c>
      <c r="G102" s="90">
        <f t="shared" si="79"/>
        <v>9</v>
      </c>
      <c r="H102" s="90">
        <f t="shared" si="47"/>
        <v>2013</v>
      </c>
      <c r="I102" s="2" t="str">
        <f t="shared" si="48"/>
        <v>Fall</v>
      </c>
      <c r="K102" s="3" t="str">
        <f t="shared" si="49"/>
        <v/>
      </c>
      <c r="L102" s="20" t="str">
        <f t="shared" si="50"/>
        <v/>
      </c>
      <c r="M102" s="6" t="str">
        <f t="shared" si="51"/>
        <v/>
      </c>
      <c r="N102" s="3" t="str">
        <f t="shared" si="52"/>
        <v/>
      </c>
      <c r="O102" s="20" t="str">
        <f t="shared" si="53"/>
        <v/>
      </c>
      <c r="P102" s="6">
        <f t="shared" si="54"/>
        <v>1397</v>
      </c>
      <c r="Q102" s="3" t="str">
        <f t="shared" si="55"/>
        <v/>
      </c>
      <c r="R102" s="20" t="str">
        <f t="shared" si="56"/>
        <v/>
      </c>
      <c r="S102" s="6" t="str">
        <f t="shared" si="57"/>
        <v/>
      </c>
      <c r="T102" s="3" t="str">
        <f t="shared" si="58"/>
        <v/>
      </c>
      <c r="U102" s="20" t="str">
        <f t="shared" si="80"/>
        <v/>
      </c>
      <c r="V102" s="6" t="str">
        <f t="shared" si="59"/>
        <v/>
      </c>
      <c r="W102" s="3" t="str">
        <f t="shared" si="60"/>
        <v/>
      </c>
      <c r="X102" s="20" t="str">
        <f t="shared" si="61"/>
        <v/>
      </c>
      <c r="Y102" s="6" t="str">
        <f t="shared" si="62"/>
        <v/>
      </c>
      <c r="Z102" s="3" t="str">
        <f t="shared" si="81"/>
        <v/>
      </c>
      <c r="AA102" s="20" t="str">
        <f t="shared" si="82"/>
        <v/>
      </c>
      <c r="AB102" s="6" t="str">
        <f t="shared" si="83"/>
        <v/>
      </c>
      <c r="AC102" s="3" t="str">
        <f t="shared" si="84"/>
        <v/>
      </c>
      <c r="AD102" s="20" t="str">
        <f t="shared" si="85"/>
        <v/>
      </c>
      <c r="AE102" s="6" t="str">
        <f t="shared" si="86"/>
        <v/>
      </c>
      <c r="AG102" s="3" t="str">
        <f t="shared" si="63"/>
        <v/>
      </c>
      <c r="AH102" s="20" t="str">
        <f t="shared" si="64"/>
        <v/>
      </c>
      <c r="AI102" s="6" t="str">
        <f t="shared" si="65"/>
        <v/>
      </c>
      <c r="AJ102" s="3" t="str">
        <f t="shared" si="66"/>
        <v/>
      </c>
      <c r="AK102" s="20" t="str">
        <f t="shared" si="67"/>
        <v/>
      </c>
      <c r="AL102" s="6">
        <f t="shared" si="68"/>
        <v>7.78</v>
      </c>
      <c r="AM102" s="3" t="str">
        <f t="shared" si="69"/>
        <v/>
      </c>
      <c r="AN102" s="20" t="str">
        <f t="shared" si="70"/>
        <v/>
      </c>
      <c r="AO102" s="6" t="str">
        <f t="shared" si="71"/>
        <v/>
      </c>
      <c r="AP102" s="3" t="str">
        <f t="shared" si="72"/>
        <v/>
      </c>
      <c r="AQ102" s="20" t="str">
        <f t="shared" si="73"/>
        <v/>
      </c>
      <c r="AR102" s="6" t="str">
        <f t="shared" si="74"/>
        <v/>
      </c>
      <c r="AS102" s="3" t="str">
        <f t="shared" si="75"/>
        <v/>
      </c>
      <c r="AT102" s="20" t="str">
        <f t="shared" si="76"/>
        <v/>
      </c>
      <c r="AU102" s="6" t="str">
        <f t="shared" si="77"/>
        <v/>
      </c>
      <c r="AV102" s="3" t="str">
        <f t="shared" si="87"/>
        <v/>
      </c>
      <c r="AW102" s="20" t="str">
        <f t="shared" si="88"/>
        <v/>
      </c>
      <c r="AX102" s="6" t="str">
        <f t="shared" si="89"/>
        <v/>
      </c>
      <c r="AY102" s="3" t="str">
        <f t="shared" si="90"/>
        <v/>
      </c>
      <c r="AZ102" s="20" t="str">
        <f t="shared" si="91"/>
        <v/>
      </c>
      <c r="BA102" s="6" t="str">
        <f t="shared" si="92"/>
        <v/>
      </c>
    </row>
    <row r="103" spans="1:53" ht="24.75" thickBot="1" x14ac:dyDescent="0.25">
      <c r="A103" s="82">
        <v>41402</v>
      </c>
      <c r="B103" s="81" t="s">
        <v>1</v>
      </c>
      <c r="C103" s="81" t="s">
        <v>0</v>
      </c>
      <c r="D103" s="81">
        <v>1104</v>
      </c>
      <c r="E103" s="81">
        <v>14.25</v>
      </c>
      <c r="F103" s="85">
        <f t="shared" si="78"/>
        <v>1</v>
      </c>
      <c r="G103" s="90">
        <f t="shared" si="79"/>
        <v>5</v>
      </c>
      <c r="H103" s="90">
        <f t="shared" si="47"/>
        <v>2013</v>
      </c>
      <c r="I103" s="2" t="str">
        <f t="shared" si="48"/>
        <v>Spring</v>
      </c>
      <c r="K103" s="3" t="str">
        <f t="shared" si="49"/>
        <v/>
      </c>
      <c r="L103" s="20" t="str">
        <f t="shared" si="50"/>
        <v/>
      </c>
      <c r="M103" s="6" t="str">
        <f t="shared" si="51"/>
        <v/>
      </c>
      <c r="N103" s="3">
        <f t="shared" si="52"/>
        <v>1104</v>
      </c>
      <c r="O103" s="20" t="str">
        <f t="shared" si="53"/>
        <v/>
      </c>
      <c r="P103" s="6" t="str">
        <f t="shared" si="54"/>
        <v/>
      </c>
      <c r="Q103" s="3" t="str">
        <f t="shared" si="55"/>
        <v/>
      </c>
      <c r="R103" s="20" t="str">
        <f t="shared" si="56"/>
        <v/>
      </c>
      <c r="S103" s="6" t="str">
        <f t="shared" si="57"/>
        <v/>
      </c>
      <c r="T103" s="3" t="str">
        <f t="shared" si="58"/>
        <v/>
      </c>
      <c r="U103" s="20" t="str">
        <f t="shared" si="80"/>
        <v/>
      </c>
      <c r="V103" s="6" t="str">
        <f t="shared" si="59"/>
        <v/>
      </c>
      <c r="W103" s="3" t="str">
        <f t="shared" si="60"/>
        <v/>
      </c>
      <c r="X103" s="20" t="str">
        <f t="shared" si="61"/>
        <v/>
      </c>
      <c r="Y103" s="6" t="str">
        <f t="shared" si="62"/>
        <v/>
      </c>
      <c r="Z103" s="3" t="str">
        <f t="shared" si="81"/>
        <v/>
      </c>
      <c r="AA103" s="20" t="str">
        <f t="shared" si="82"/>
        <v/>
      </c>
      <c r="AB103" s="6" t="str">
        <f t="shared" si="83"/>
        <v/>
      </c>
      <c r="AC103" s="3" t="str">
        <f t="shared" si="84"/>
        <v/>
      </c>
      <c r="AD103" s="20" t="str">
        <f t="shared" si="85"/>
        <v/>
      </c>
      <c r="AE103" s="6" t="str">
        <f t="shared" si="86"/>
        <v/>
      </c>
      <c r="AG103" s="3" t="str">
        <f t="shared" si="63"/>
        <v/>
      </c>
      <c r="AH103" s="20" t="str">
        <f t="shared" si="64"/>
        <v/>
      </c>
      <c r="AI103" s="6" t="str">
        <f t="shared" si="65"/>
        <v/>
      </c>
      <c r="AJ103" s="3">
        <f t="shared" si="66"/>
        <v>14.25</v>
      </c>
      <c r="AK103" s="20" t="str">
        <f t="shared" si="67"/>
        <v/>
      </c>
      <c r="AL103" s="6" t="str">
        <f t="shared" si="68"/>
        <v/>
      </c>
      <c r="AM103" s="3" t="str">
        <f t="shared" si="69"/>
        <v/>
      </c>
      <c r="AN103" s="20" t="str">
        <f t="shared" si="70"/>
        <v/>
      </c>
      <c r="AO103" s="6" t="str">
        <f t="shared" si="71"/>
        <v/>
      </c>
      <c r="AP103" s="3" t="str">
        <f t="shared" si="72"/>
        <v/>
      </c>
      <c r="AQ103" s="20" t="str">
        <f t="shared" si="73"/>
        <v/>
      </c>
      <c r="AR103" s="6" t="str">
        <f t="shared" si="74"/>
        <v/>
      </c>
      <c r="AS103" s="3" t="str">
        <f t="shared" si="75"/>
        <v/>
      </c>
      <c r="AT103" s="20" t="str">
        <f t="shared" si="76"/>
        <v/>
      </c>
      <c r="AU103" s="6" t="str">
        <f t="shared" si="77"/>
        <v/>
      </c>
      <c r="AV103" s="3" t="str">
        <f t="shared" si="87"/>
        <v/>
      </c>
      <c r="AW103" s="20" t="str">
        <f t="shared" si="88"/>
        <v/>
      </c>
      <c r="AX103" s="6" t="str">
        <f t="shared" si="89"/>
        <v/>
      </c>
      <c r="AY103" s="3" t="str">
        <f t="shared" si="90"/>
        <v/>
      </c>
      <c r="AZ103" s="20" t="str">
        <f t="shared" si="91"/>
        <v/>
      </c>
      <c r="BA103" s="6" t="str">
        <f t="shared" si="92"/>
        <v/>
      </c>
    </row>
    <row r="104" spans="1:53" ht="24.75" thickBot="1" x14ac:dyDescent="0.25">
      <c r="A104" s="82">
        <v>41193</v>
      </c>
      <c r="B104" s="81" t="s">
        <v>1</v>
      </c>
      <c r="C104" s="81" t="s">
        <v>0</v>
      </c>
      <c r="D104" s="81" t="s">
        <v>24</v>
      </c>
      <c r="E104" s="81" t="s">
        <v>24</v>
      </c>
      <c r="F104" s="85">
        <f t="shared" si="78"/>
        <v>1</v>
      </c>
      <c r="G104" s="90">
        <f t="shared" si="79"/>
        <v>10</v>
      </c>
      <c r="H104" s="90">
        <f t="shared" si="47"/>
        <v>2012</v>
      </c>
      <c r="I104" s="2" t="str">
        <f t="shared" si="48"/>
        <v>Fall</v>
      </c>
      <c r="K104" s="3" t="str">
        <f t="shared" si="49"/>
        <v/>
      </c>
      <c r="L104" s="20" t="str">
        <f t="shared" si="50"/>
        <v/>
      </c>
      <c r="M104" s="6" t="str">
        <f t="shared" si="51"/>
        <v/>
      </c>
      <c r="N104" s="3" t="str">
        <f t="shared" si="52"/>
        <v/>
      </c>
      <c r="O104" s="20" t="str">
        <f t="shared" si="53"/>
        <v/>
      </c>
      <c r="P104" s="6" t="str">
        <f t="shared" si="54"/>
        <v>NS</v>
      </c>
      <c r="Q104" s="3" t="str">
        <f t="shared" si="55"/>
        <v/>
      </c>
      <c r="R104" s="20" t="str">
        <f t="shared" si="56"/>
        <v/>
      </c>
      <c r="S104" s="6" t="str">
        <f t="shared" si="57"/>
        <v/>
      </c>
      <c r="T104" s="3" t="str">
        <f t="shared" si="58"/>
        <v/>
      </c>
      <c r="U104" s="20" t="str">
        <f t="shared" si="80"/>
        <v/>
      </c>
      <c r="V104" s="6" t="str">
        <f t="shared" si="59"/>
        <v/>
      </c>
      <c r="W104" s="3" t="str">
        <f t="shared" si="60"/>
        <v/>
      </c>
      <c r="X104" s="20" t="str">
        <f t="shared" si="61"/>
        <v/>
      </c>
      <c r="Y104" s="6" t="str">
        <f t="shared" si="62"/>
        <v/>
      </c>
      <c r="Z104" s="3" t="str">
        <f t="shared" si="81"/>
        <v/>
      </c>
      <c r="AA104" s="20" t="str">
        <f t="shared" si="82"/>
        <v/>
      </c>
      <c r="AB104" s="6" t="str">
        <f t="shared" si="83"/>
        <v/>
      </c>
      <c r="AC104" s="3" t="str">
        <f t="shared" si="84"/>
        <v/>
      </c>
      <c r="AD104" s="20" t="str">
        <f t="shared" si="85"/>
        <v/>
      </c>
      <c r="AE104" s="6" t="str">
        <f t="shared" si="86"/>
        <v/>
      </c>
      <c r="AG104" s="3" t="str">
        <f t="shared" si="63"/>
        <v/>
      </c>
      <c r="AH104" s="20" t="str">
        <f t="shared" si="64"/>
        <v/>
      </c>
      <c r="AI104" s="6" t="str">
        <f t="shared" si="65"/>
        <v/>
      </c>
      <c r="AJ104" s="3" t="str">
        <f t="shared" si="66"/>
        <v/>
      </c>
      <c r="AK104" s="20" t="str">
        <f t="shared" si="67"/>
        <v/>
      </c>
      <c r="AL104" s="6" t="str">
        <f t="shared" si="68"/>
        <v>NS</v>
      </c>
      <c r="AM104" s="3" t="str">
        <f t="shared" si="69"/>
        <v/>
      </c>
      <c r="AN104" s="20" t="str">
        <f t="shared" si="70"/>
        <v/>
      </c>
      <c r="AO104" s="6" t="str">
        <f t="shared" si="71"/>
        <v/>
      </c>
      <c r="AP104" s="3" t="str">
        <f t="shared" si="72"/>
        <v/>
      </c>
      <c r="AQ104" s="20" t="str">
        <f t="shared" si="73"/>
        <v/>
      </c>
      <c r="AR104" s="6" t="str">
        <f t="shared" si="74"/>
        <v/>
      </c>
      <c r="AS104" s="3" t="str">
        <f t="shared" si="75"/>
        <v/>
      </c>
      <c r="AT104" s="20" t="str">
        <f t="shared" si="76"/>
        <v/>
      </c>
      <c r="AU104" s="6" t="str">
        <f t="shared" si="77"/>
        <v/>
      </c>
      <c r="AV104" s="3" t="str">
        <f t="shared" si="87"/>
        <v/>
      </c>
      <c r="AW104" s="20" t="str">
        <f t="shared" si="88"/>
        <v/>
      </c>
      <c r="AX104" s="6" t="str">
        <f t="shared" si="89"/>
        <v/>
      </c>
      <c r="AY104" s="3" t="str">
        <f t="shared" si="90"/>
        <v/>
      </c>
      <c r="AZ104" s="20" t="str">
        <f t="shared" si="91"/>
        <v/>
      </c>
      <c r="BA104" s="6" t="str">
        <f t="shared" si="92"/>
        <v/>
      </c>
    </row>
    <row r="105" spans="1:53" ht="24.75" thickBot="1" x14ac:dyDescent="0.25">
      <c r="A105" s="82">
        <v>41183</v>
      </c>
      <c r="B105" s="81" t="s">
        <v>1</v>
      </c>
      <c r="C105" s="81" t="s">
        <v>0</v>
      </c>
      <c r="D105" s="81">
        <v>1689</v>
      </c>
      <c r="E105" s="81">
        <v>8.2799999999999994</v>
      </c>
      <c r="F105" s="85">
        <f t="shared" si="78"/>
        <v>1</v>
      </c>
      <c r="G105" s="90">
        <f t="shared" si="79"/>
        <v>10</v>
      </c>
      <c r="H105" s="90">
        <f t="shared" si="47"/>
        <v>2012</v>
      </c>
      <c r="I105" s="2" t="str">
        <f t="shared" si="48"/>
        <v>Fall</v>
      </c>
      <c r="K105" s="3" t="str">
        <f t="shared" si="49"/>
        <v/>
      </c>
      <c r="L105" s="20" t="str">
        <f t="shared" si="50"/>
        <v/>
      </c>
      <c r="M105" s="6" t="str">
        <f t="shared" si="51"/>
        <v/>
      </c>
      <c r="N105" s="3" t="str">
        <f t="shared" si="52"/>
        <v/>
      </c>
      <c r="O105" s="20" t="str">
        <f t="shared" si="53"/>
        <v/>
      </c>
      <c r="P105" s="6">
        <f t="shared" si="54"/>
        <v>1689</v>
      </c>
      <c r="Q105" s="3" t="str">
        <f t="shared" si="55"/>
        <v/>
      </c>
      <c r="R105" s="20" t="str">
        <f t="shared" si="56"/>
        <v/>
      </c>
      <c r="S105" s="6" t="str">
        <f t="shared" si="57"/>
        <v/>
      </c>
      <c r="T105" s="3" t="str">
        <f t="shared" si="58"/>
        <v/>
      </c>
      <c r="U105" s="20" t="str">
        <f t="shared" si="80"/>
        <v/>
      </c>
      <c r="V105" s="6" t="str">
        <f t="shared" si="59"/>
        <v/>
      </c>
      <c r="W105" s="3" t="str">
        <f t="shared" si="60"/>
        <v/>
      </c>
      <c r="X105" s="20" t="str">
        <f t="shared" si="61"/>
        <v/>
      </c>
      <c r="Y105" s="6" t="str">
        <f t="shared" si="62"/>
        <v/>
      </c>
      <c r="Z105" s="3" t="str">
        <f t="shared" si="81"/>
        <v/>
      </c>
      <c r="AA105" s="20" t="str">
        <f t="shared" si="82"/>
        <v/>
      </c>
      <c r="AB105" s="6" t="str">
        <f t="shared" si="83"/>
        <v/>
      </c>
      <c r="AC105" s="3" t="str">
        <f t="shared" si="84"/>
        <v/>
      </c>
      <c r="AD105" s="20" t="str">
        <f t="shared" si="85"/>
        <v/>
      </c>
      <c r="AE105" s="6" t="str">
        <f t="shared" si="86"/>
        <v/>
      </c>
      <c r="AG105" s="3" t="str">
        <f t="shared" si="63"/>
        <v/>
      </c>
      <c r="AH105" s="20" t="str">
        <f t="shared" si="64"/>
        <v/>
      </c>
      <c r="AI105" s="6" t="str">
        <f t="shared" si="65"/>
        <v/>
      </c>
      <c r="AJ105" s="3" t="str">
        <f t="shared" si="66"/>
        <v/>
      </c>
      <c r="AK105" s="20" t="str">
        <f t="shared" si="67"/>
        <v/>
      </c>
      <c r="AL105" s="6">
        <f t="shared" si="68"/>
        <v>8.2799999999999994</v>
      </c>
      <c r="AM105" s="3" t="str">
        <f t="shared" si="69"/>
        <v/>
      </c>
      <c r="AN105" s="20" t="str">
        <f t="shared" si="70"/>
        <v/>
      </c>
      <c r="AO105" s="6" t="str">
        <f t="shared" si="71"/>
        <v/>
      </c>
      <c r="AP105" s="3" t="str">
        <f t="shared" si="72"/>
        <v/>
      </c>
      <c r="AQ105" s="20" t="str">
        <f t="shared" si="73"/>
        <v/>
      </c>
      <c r="AR105" s="6" t="str">
        <f t="shared" si="74"/>
        <v/>
      </c>
      <c r="AS105" s="3" t="str">
        <f t="shared" si="75"/>
        <v/>
      </c>
      <c r="AT105" s="20" t="str">
        <f t="shared" si="76"/>
        <v/>
      </c>
      <c r="AU105" s="6" t="str">
        <f t="shared" si="77"/>
        <v/>
      </c>
      <c r="AV105" s="3" t="str">
        <f t="shared" si="87"/>
        <v/>
      </c>
      <c r="AW105" s="20" t="str">
        <f t="shared" si="88"/>
        <v/>
      </c>
      <c r="AX105" s="6" t="str">
        <f t="shared" si="89"/>
        <v/>
      </c>
      <c r="AY105" s="3" t="str">
        <f t="shared" si="90"/>
        <v/>
      </c>
      <c r="AZ105" s="20" t="str">
        <f t="shared" si="91"/>
        <v/>
      </c>
      <c r="BA105" s="6" t="str">
        <f t="shared" si="92"/>
        <v/>
      </c>
    </row>
    <row r="106" spans="1:53" ht="24.75" thickBot="1" x14ac:dyDescent="0.25">
      <c r="A106" s="82">
        <v>41110</v>
      </c>
      <c r="B106" s="81" t="s">
        <v>1</v>
      </c>
      <c r="C106" s="81" t="s">
        <v>0</v>
      </c>
      <c r="D106" s="81" t="s">
        <v>24</v>
      </c>
      <c r="E106" s="81" t="s">
        <v>24</v>
      </c>
      <c r="F106" s="85">
        <f t="shared" si="78"/>
        <v>1</v>
      </c>
      <c r="G106" s="90">
        <f t="shared" si="79"/>
        <v>7</v>
      </c>
      <c r="H106" s="90">
        <f t="shared" si="47"/>
        <v>2012</v>
      </c>
      <c r="I106" s="2" t="str">
        <f t="shared" si="48"/>
        <v>Summer</v>
      </c>
      <c r="K106" s="3" t="str">
        <f t="shared" si="49"/>
        <v/>
      </c>
      <c r="L106" s="20" t="str">
        <f t="shared" si="50"/>
        <v/>
      </c>
      <c r="M106" s="6" t="str">
        <f t="shared" si="51"/>
        <v/>
      </c>
      <c r="N106" s="3" t="str">
        <f t="shared" si="52"/>
        <v/>
      </c>
      <c r="O106" s="20" t="str">
        <f t="shared" si="53"/>
        <v>NS</v>
      </c>
      <c r="P106" s="6" t="str">
        <f t="shared" si="54"/>
        <v/>
      </c>
      <c r="Q106" s="3" t="str">
        <f t="shared" si="55"/>
        <v/>
      </c>
      <c r="R106" s="20" t="str">
        <f t="shared" si="56"/>
        <v/>
      </c>
      <c r="S106" s="6" t="str">
        <f t="shared" si="57"/>
        <v/>
      </c>
      <c r="T106" s="3" t="str">
        <f t="shared" si="58"/>
        <v/>
      </c>
      <c r="U106" s="20" t="str">
        <f t="shared" si="80"/>
        <v/>
      </c>
      <c r="V106" s="6" t="str">
        <f t="shared" si="59"/>
        <v/>
      </c>
      <c r="W106" s="3" t="str">
        <f t="shared" si="60"/>
        <v/>
      </c>
      <c r="X106" s="20" t="str">
        <f t="shared" si="61"/>
        <v/>
      </c>
      <c r="Y106" s="6" t="str">
        <f t="shared" si="62"/>
        <v/>
      </c>
      <c r="Z106" s="3" t="str">
        <f t="shared" si="81"/>
        <v/>
      </c>
      <c r="AA106" s="20" t="str">
        <f t="shared" si="82"/>
        <v/>
      </c>
      <c r="AB106" s="6" t="str">
        <f t="shared" si="83"/>
        <v/>
      </c>
      <c r="AC106" s="3" t="str">
        <f t="shared" si="84"/>
        <v/>
      </c>
      <c r="AD106" s="20" t="str">
        <f t="shared" si="85"/>
        <v/>
      </c>
      <c r="AE106" s="6" t="str">
        <f t="shared" si="86"/>
        <v/>
      </c>
      <c r="AG106" s="3" t="str">
        <f t="shared" si="63"/>
        <v/>
      </c>
      <c r="AH106" s="20" t="str">
        <f t="shared" si="64"/>
        <v/>
      </c>
      <c r="AI106" s="6" t="str">
        <f t="shared" si="65"/>
        <v/>
      </c>
      <c r="AJ106" s="3" t="str">
        <f t="shared" si="66"/>
        <v/>
      </c>
      <c r="AK106" s="20" t="str">
        <f t="shared" si="67"/>
        <v>NS</v>
      </c>
      <c r="AL106" s="6" t="str">
        <f t="shared" si="68"/>
        <v/>
      </c>
      <c r="AM106" s="3" t="str">
        <f t="shared" si="69"/>
        <v/>
      </c>
      <c r="AN106" s="20" t="str">
        <f t="shared" si="70"/>
        <v/>
      </c>
      <c r="AO106" s="6" t="str">
        <f t="shared" si="71"/>
        <v/>
      </c>
      <c r="AP106" s="3" t="str">
        <f t="shared" si="72"/>
        <v/>
      </c>
      <c r="AQ106" s="20" t="str">
        <f t="shared" si="73"/>
        <v/>
      </c>
      <c r="AR106" s="6" t="str">
        <f t="shared" si="74"/>
        <v/>
      </c>
      <c r="AS106" s="3" t="str">
        <f t="shared" si="75"/>
        <v/>
      </c>
      <c r="AT106" s="20" t="str">
        <f t="shared" si="76"/>
        <v/>
      </c>
      <c r="AU106" s="6" t="str">
        <f t="shared" si="77"/>
        <v/>
      </c>
      <c r="AV106" s="3" t="str">
        <f t="shared" si="87"/>
        <v/>
      </c>
      <c r="AW106" s="20" t="str">
        <f t="shared" si="88"/>
        <v/>
      </c>
      <c r="AX106" s="6" t="str">
        <f t="shared" si="89"/>
        <v/>
      </c>
      <c r="AY106" s="3" t="str">
        <f t="shared" si="90"/>
        <v/>
      </c>
      <c r="AZ106" s="20" t="str">
        <f t="shared" si="91"/>
        <v/>
      </c>
      <c r="BA106" s="6" t="str">
        <f t="shared" si="92"/>
        <v/>
      </c>
    </row>
    <row r="107" spans="1:53" ht="24.75" thickBot="1" x14ac:dyDescent="0.25">
      <c r="A107" s="82">
        <v>41040</v>
      </c>
      <c r="B107" s="81" t="s">
        <v>1</v>
      </c>
      <c r="C107" s="81" t="s">
        <v>0</v>
      </c>
      <c r="D107" s="81">
        <v>1086</v>
      </c>
      <c r="E107" s="81">
        <v>5.26</v>
      </c>
      <c r="F107" s="85">
        <f t="shared" si="78"/>
        <v>1</v>
      </c>
      <c r="G107" s="90">
        <f t="shared" si="79"/>
        <v>5</v>
      </c>
      <c r="H107" s="90">
        <f t="shared" si="47"/>
        <v>2012</v>
      </c>
      <c r="I107" s="2" t="str">
        <f t="shared" si="48"/>
        <v>Spring</v>
      </c>
      <c r="K107" s="3" t="str">
        <f t="shared" si="49"/>
        <v/>
      </c>
      <c r="L107" s="20" t="str">
        <f t="shared" si="50"/>
        <v/>
      </c>
      <c r="M107" s="6" t="str">
        <f t="shared" si="51"/>
        <v/>
      </c>
      <c r="N107" s="3">
        <f t="shared" si="52"/>
        <v>1086</v>
      </c>
      <c r="O107" s="20" t="str">
        <f t="shared" si="53"/>
        <v/>
      </c>
      <c r="P107" s="6" t="str">
        <f t="shared" si="54"/>
        <v/>
      </c>
      <c r="Q107" s="3" t="str">
        <f t="shared" si="55"/>
        <v/>
      </c>
      <c r="R107" s="20" t="str">
        <f t="shared" si="56"/>
        <v/>
      </c>
      <c r="S107" s="6" t="str">
        <f t="shared" si="57"/>
        <v/>
      </c>
      <c r="T107" s="3" t="str">
        <f t="shared" si="58"/>
        <v/>
      </c>
      <c r="U107" s="20" t="str">
        <f t="shared" si="80"/>
        <v/>
      </c>
      <c r="V107" s="6" t="str">
        <f t="shared" si="59"/>
        <v/>
      </c>
      <c r="W107" s="3" t="str">
        <f t="shared" si="60"/>
        <v/>
      </c>
      <c r="X107" s="20" t="str">
        <f t="shared" si="61"/>
        <v/>
      </c>
      <c r="Y107" s="6" t="str">
        <f t="shared" si="62"/>
        <v/>
      </c>
      <c r="Z107" s="3" t="str">
        <f t="shared" si="81"/>
        <v/>
      </c>
      <c r="AA107" s="20" t="str">
        <f t="shared" si="82"/>
        <v/>
      </c>
      <c r="AB107" s="6" t="str">
        <f t="shared" si="83"/>
        <v/>
      </c>
      <c r="AC107" s="3" t="str">
        <f t="shared" si="84"/>
        <v/>
      </c>
      <c r="AD107" s="20" t="str">
        <f t="shared" si="85"/>
        <v/>
      </c>
      <c r="AE107" s="6" t="str">
        <f t="shared" si="86"/>
        <v/>
      </c>
      <c r="AG107" s="3" t="str">
        <f t="shared" si="63"/>
        <v/>
      </c>
      <c r="AH107" s="20" t="str">
        <f t="shared" si="64"/>
        <v/>
      </c>
      <c r="AI107" s="6" t="str">
        <f t="shared" si="65"/>
        <v/>
      </c>
      <c r="AJ107" s="3">
        <f t="shared" si="66"/>
        <v>5.26</v>
      </c>
      <c r="AK107" s="20" t="str">
        <f t="shared" si="67"/>
        <v/>
      </c>
      <c r="AL107" s="6" t="str">
        <f t="shared" si="68"/>
        <v/>
      </c>
      <c r="AM107" s="3" t="str">
        <f t="shared" si="69"/>
        <v/>
      </c>
      <c r="AN107" s="20" t="str">
        <f t="shared" si="70"/>
        <v/>
      </c>
      <c r="AO107" s="6" t="str">
        <f t="shared" si="71"/>
        <v/>
      </c>
      <c r="AP107" s="3" t="str">
        <f t="shared" si="72"/>
        <v/>
      </c>
      <c r="AQ107" s="20" t="str">
        <f t="shared" si="73"/>
        <v/>
      </c>
      <c r="AR107" s="6" t="str">
        <f t="shared" si="74"/>
        <v/>
      </c>
      <c r="AS107" s="3" t="str">
        <f t="shared" si="75"/>
        <v/>
      </c>
      <c r="AT107" s="20" t="str">
        <f t="shared" si="76"/>
        <v/>
      </c>
      <c r="AU107" s="6" t="str">
        <f t="shared" si="77"/>
        <v/>
      </c>
      <c r="AV107" s="3" t="str">
        <f t="shared" si="87"/>
        <v/>
      </c>
      <c r="AW107" s="20" t="str">
        <f t="shared" si="88"/>
        <v/>
      </c>
      <c r="AX107" s="6" t="str">
        <f t="shared" si="89"/>
        <v/>
      </c>
      <c r="AY107" s="3" t="str">
        <f t="shared" si="90"/>
        <v/>
      </c>
      <c r="AZ107" s="20" t="str">
        <f t="shared" si="91"/>
        <v/>
      </c>
      <c r="BA107" s="6" t="str">
        <f t="shared" si="92"/>
        <v/>
      </c>
    </row>
    <row r="108" spans="1:53" ht="24.75" thickBot="1" x14ac:dyDescent="0.25">
      <c r="A108" s="82">
        <v>40826</v>
      </c>
      <c r="B108" s="81" t="s">
        <v>1</v>
      </c>
      <c r="C108" s="81" t="s">
        <v>0</v>
      </c>
      <c r="D108" s="81">
        <v>1259</v>
      </c>
      <c r="E108" s="81">
        <v>1.04</v>
      </c>
      <c r="F108" s="85">
        <f t="shared" si="78"/>
        <v>1</v>
      </c>
      <c r="G108" s="90">
        <f t="shared" si="79"/>
        <v>10</v>
      </c>
      <c r="H108" s="90">
        <f t="shared" si="47"/>
        <v>2011</v>
      </c>
      <c r="I108" s="2" t="str">
        <f t="shared" si="48"/>
        <v>Fall</v>
      </c>
      <c r="K108" s="3" t="str">
        <f t="shared" si="49"/>
        <v/>
      </c>
      <c r="L108" s="20" t="str">
        <f t="shared" si="50"/>
        <v/>
      </c>
      <c r="M108" s="6" t="str">
        <f t="shared" si="51"/>
        <v/>
      </c>
      <c r="N108" s="3" t="str">
        <f t="shared" si="52"/>
        <v/>
      </c>
      <c r="O108" s="20" t="str">
        <f t="shared" si="53"/>
        <v/>
      </c>
      <c r="P108" s="6">
        <f t="shared" si="54"/>
        <v>1259</v>
      </c>
      <c r="Q108" s="3" t="str">
        <f t="shared" si="55"/>
        <v/>
      </c>
      <c r="R108" s="20" t="str">
        <f t="shared" si="56"/>
        <v/>
      </c>
      <c r="S108" s="6" t="str">
        <f t="shared" si="57"/>
        <v/>
      </c>
      <c r="T108" s="3" t="str">
        <f t="shared" si="58"/>
        <v/>
      </c>
      <c r="U108" s="20" t="str">
        <f t="shared" si="80"/>
        <v/>
      </c>
      <c r="V108" s="6" t="str">
        <f t="shared" si="59"/>
        <v/>
      </c>
      <c r="W108" s="3" t="str">
        <f t="shared" si="60"/>
        <v/>
      </c>
      <c r="X108" s="20" t="str">
        <f t="shared" si="61"/>
        <v/>
      </c>
      <c r="Y108" s="6" t="str">
        <f t="shared" si="62"/>
        <v/>
      </c>
      <c r="Z108" s="3" t="str">
        <f t="shared" si="81"/>
        <v/>
      </c>
      <c r="AA108" s="20" t="str">
        <f t="shared" si="82"/>
        <v/>
      </c>
      <c r="AB108" s="6" t="str">
        <f t="shared" si="83"/>
        <v/>
      </c>
      <c r="AC108" s="3" t="str">
        <f t="shared" si="84"/>
        <v/>
      </c>
      <c r="AD108" s="20" t="str">
        <f t="shared" si="85"/>
        <v/>
      </c>
      <c r="AE108" s="6" t="str">
        <f t="shared" si="86"/>
        <v/>
      </c>
      <c r="AG108" s="3" t="str">
        <f t="shared" si="63"/>
        <v/>
      </c>
      <c r="AH108" s="20" t="str">
        <f t="shared" si="64"/>
        <v/>
      </c>
      <c r="AI108" s="6" t="str">
        <f t="shared" si="65"/>
        <v/>
      </c>
      <c r="AJ108" s="3" t="str">
        <f t="shared" si="66"/>
        <v/>
      </c>
      <c r="AK108" s="20" t="str">
        <f t="shared" si="67"/>
        <v/>
      </c>
      <c r="AL108" s="6">
        <f t="shared" si="68"/>
        <v>1.04</v>
      </c>
      <c r="AM108" s="3" t="str">
        <f t="shared" si="69"/>
        <v/>
      </c>
      <c r="AN108" s="20" t="str">
        <f t="shared" si="70"/>
        <v/>
      </c>
      <c r="AO108" s="6" t="str">
        <f t="shared" si="71"/>
        <v/>
      </c>
      <c r="AP108" s="3" t="str">
        <f t="shared" si="72"/>
        <v/>
      </c>
      <c r="AQ108" s="20" t="str">
        <f t="shared" si="73"/>
        <v/>
      </c>
      <c r="AR108" s="6" t="str">
        <f t="shared" si="74"/>
        <v/>
      </c>
      <c r="AS108" s="3" t="str">
        <f t="shared" si="75"/>
        <v/>
      </c>
      <c r="AT108" s="20" t="str">
        <f t="shared" si="76"/>
        <v/>
      </c>
      <c r="AU108" s="6" t="str">
        <f t="shared" si="77"/>
        <v/>
      </c>
      <c r="AV108" s="3" t="str">
        <f t="shared" si="87"/>
        <v/>
      </c>
      <c r="AW108" s="20" t="str">
        <f t="shared" si="88"/>
        <v/>
      </c>
      <c r="AX108" s="6" t="str">
        <f t="shared" si="89"/>
        <v/>
      </c>
      <c r="AY108" s="3" t="str">
        <f t="shared" si="90"/>
        <v/>
      </c>
      <c r="AZ108" s="20" t="str">
        <f t="shared" si="91"/>
        <v/>
      </c>
      <c r="BA108" s="6" t="str">
        <f t="shared" si="92"/>
        <v/>
      </c>
    </row>
    <row r="109" spans="1:53" ht="24.75" thickBot="1" x14ac:dyDescent="0.25">
      <c r="A109" s="82">
        <v>40739</v>
      </c>
      <c r="B109" s="81" t="s">
        <v>1</v>
      </c>
      <c r="C109" s="81" t="s">
        <v>0</v>
      </c>
      <c r="D109" s="81">
        <v>900</v>
      </c>
      <c r="E109" s="81">
        <v>5.72</v>
      </c>
      <c r="F109" s="85">
        <f t="shared" si="78"/>
        <v>1</v>
      </c>
      <c r="G109" s="90">
        <f t="shared" si="79"/>
        <v>7</v>
      </c>
      <c r="H109" s="90">
        <f t="shared" si="47"/>
        <v>2011</v>
      </c>
      <c r="I109" s="2" t="str">
        <f t="shared" si="48"/>
        <v>Summer</v>
      </c>
      <c r="K109" s="3" t="str">
        <f t="shared" si="49"/>
        <v/>
      </c>
      <c r="L109" s="20" t="str">
        <f t="shared" si="50"/>
        <v/>
      </c>
      <c r="M109" s="6" t="str">
        <f t="shared" si="51"/>
        <v/>
      </c>
      <c r="N109" s="3" t="str">
        <f t="shared" si="52"/>
        <v/>
      </c>
      <c r="O109" s="20">
        <f t="shared" si="53"/>
        <v>900</v>
      </c>
      <c r="P109" s="6" t="str">
        <f t="shared" si="54"/>
        <v/>
      </c>
      <c r="Q109" s="3" t="str">
        <f t="shared" si="55"/>
        <v/>
      </c>
      <c r="R109" s="20" t="str">
        <f t="shared" si="56"/>
        <v/>
      </c>
      <c r="S109" s="6" t="str">
        <f t="shared" si="57"/>
        <v/>
      </c>
      <c r="T109" s="3" t="str">
        <f t="shared" si="58"/>
        <v/>
      </c>
      <c r="U109" s="20" t="str">
        <f t="shared" si="80"/>
        <v/>
      </c>
      <c r="V109" s="6" t="str">
        <f t="shared" si="59"/>
        <v/>
      </c>
      <c r="W109" s="3" t="str">
        <f t="shared" si="60"/>
        <v/>
      </c>
      <c r="X109" s="20" t="str">
        <f t="shared" si="61"/>
        <v/>
      </c>
      <c r="Y109" s="6" t="str">
        <f t="shared" si="62"/>
        <v/>
      </c>
      <c r="Z109" s="3" t="str">
        <f t="shared" si="81"/>
        <v/>
      </c>
      <c r="AA109" s="20" t="str">
        <f t="shared" si="82"/>
        <v/>
      </c>
      <c r="AB109" s="6" t="str">
        <f t="shared" si="83"/>
        <v/>
      </c>
      <c r="AC109" s="3" t="str">
        <f t="shared" si="84"/>
        <v/>
      </c>
      <c r="AD109" s="20" t="str">
        <f t="shared" si="85"/>
        <v/>
      </c>
      <c r="AE109" s="6" t="str">
        <f t="shared" si="86"/>
        <v/>
      </c>
      <c r="AG109" s="3" t="str">
        <f t="shared" si="63"/>
        <v/>
      </c>
      <c r="AH109" s="20" t="str">
        <f t="shared" si="64"/>
        <v/>
      </c>
      <c r="AI109" s="6" t="str">
        <f t="shared" si="65"/>
        <v/>
      </c>
      <c r="AJ109" s="3" t="str">
        <f t="shared" si="66"/>
        <v/>
      </c>
      <c r="AK109" s="20">
        <f t="shared" si="67"/>
        <v>5.72</v>
      </c>
      <c r="AL109" s="6" t="str">
        <f t="shared" si="68"/>
        <v/>
      </c>
      <c r="AM109" s="3" t="str">
        <f t="shared" si="69"/>
        <v/>
      </c>
      <c r="AN109" s="20" t="str">
        <f t="shared" si="70"/>
        <v/>
      </c>
      <c r="AO109" s="6" t="str">
        <f t="shared" si="71"/>
        <v/>
      </c>
      <c r="AP109" s="3" t="str">
        <f t="shared" si="72"/>
        <v/>
      </c>
      <c r="AQ109" s="20" t="str">
        <f t="shared" si="73"/>
        <v/>
      </c>
      <c r="AR109" s="6" t="str">
        <f t="shared" si="74"/>
        <v/>
      </c>
      <c r="AS109" s="3" t="str">
        <f t="shared" si="75"/>
        <v/>
      </c>
      <c r="AT109" s="20" t="str">
        <f t="shared" si="76"/>
        <v/>
      </c>
      <c r="AU109" s="6" t="str">
        <f t="shared" si="77"/>
        <v/>
      </c>
      <c r="AV109" s="3" t="str">
        <f t="shared" si="87"/>
        <v/>
      </c>
      <c r="AW109" s="20" t="str">
        <f t="shared" si="88"/>
        <v/>
      </c>
      <c r="AX109" s="6" t="str">
        <f t="shared" si="89"/>
        <v/>
      </c>
      <c r="AY109" s="3" t="str">
        <f t="shared" si="90"/>
        <v/>
      </c>
      <c r="AZ109" s="20" t="str">
        <f t="shared" si="91"/>
        <v/>
      </c>
      <c r="BA109" s="6" t="str">
        <f t="shared" si="92"/>
        <v/>
      </c>
    </row>
    <row r="110" spans="1:53" ht="24.75" thickBot="1" x14ac:dyDescent="0.25">
      <c r="A110" s="82">
        <v>40738</v>
      </c>
      <c r="B110" s="81" t="s">
        <v>1</v>
      </c>
      <c r="C110" s="81" t="s">
        <v>0</v>
      </c>
      <c r="D110" s="81" t="s">
        <v>3</v>
      </c>
      <c r="E110" s="81" t="s">
        <v>3</v>
      </c>
      <c r="F110" s="85">
        <f t="shared" si="78"/>
        <v>1</v>
      </c>
      <c r="G110" s="90">
        <f t="shared" si="79"/>
        <v>7</v>
      </c>
      <c r="H110" s="90">
        <f t="shared" si="47"/>
        <v>2011</v>
      </c>
      <c r="I110" s="2" t="str">
        <f t="shared" si="48"/>
        <v>Summer</v>
      </c>
      <c r="K110" s="3" t="str">
        <f t="shared" si="49"/>
        <v/>
      </c>
      <c r="L110" s="20" t="str">
        <f t="shared" si="50"/>
        <v/>
      </c>
      <c r="M110" s="6" t="str">
        <f t="shared" si="51"/>
        <v/>
      </c>
      <c r="N110" s="3" t="str">
        <f t="shared" si="52"/>
        <v/>
      </c>
      <c r="O110" s="20" t="str">
        <f t="shared" si="53"/>
        <v>ns</v>
      </c>
      <c r="P110" s="6" t="str">
        <f t="shared" si="54"/>
        <v/>
      </c>
      <c r="Q110" s="3" t="str">
        <f t="shared" si="55"/>
        <v/>
      </c>
      <c r="R110" s="20" t="str">
        <f t="shared" si="56"/>
        <v/>
      </c>
      <c r="S110" s="6" t="str">
        <f t="shared" si="57"/>
        <v/>
      </c>
      <c r="T110" s="3" t="str">
        <f t="shared" si="58"/>
        <v/>
      </c>
      <c r="U110" s="20" t="str">
        <f t="shared" si="80"/>
        <v/>
      </c>
      <c r="V110" s="6" t="str">
        <f t="shared" si="59"/>
        <v/>
      </c>
      <c r="W110" s="3" t="str">
        <f t="shared" si="60"/>
        <v/>
      </c>
      <c r="X110" s="20" t="str">
        <f t="shared" si="61"/>
        <v/>
      </c>
      <c r="Y110" s="6" t="str">
        <f t="shared" si="62"/>
        <v/>
      </c>
      <c r="Z110" s="3" t="str">
        <f t="shared" si="81"/>
        <v/>
      </c>
      <c r="AA110" s="20" t="str">
        <f t="shared" si="82"/>
        <v/>
      </c>
      <c r="AB110" s="6" t="str">
        <f t="shared" si="83"/>
        <v/>
      </c>
      <c r="AC110" s="3" t="str">
        <f t="shared" si="84"/>
        <v/>
      </c>
      <c r="AD110" s="20" t="str">
        <f t="shared" si="85"/>
        <v/>
      </c>
      <c r="AE110" s="6" t="str">
        <f t="shared" si="86"/>
        <v/>
      </c>
      <c r="AG110" s="3" t="str">
        <f t="shared" si="63"/>
        <v/>
      </c>
      <c r="AH110" s="20" t="str">
        <f t="shared" si="64"/>
        <v/>
      </c>
      <c r="AI110" s="6" t="str">
        <f t="shared" si="65"/>
        <v/>
      </c>
      <c r="AJ110" s="3" t="str">
        <f t="shared" si="66"/>
        <v/>
      </c>
      <c r="AK110" s="20" t="str">
        <f t="shared" si="67"/>
        <v>ns</v>
      </c>
      <c r="AL110" s="6" t="str">
        <f t="shared" si="68"/>
        <v/>
      </c>
      <c r="AM110" s="3" t="str">
        <f t="shared" si="69"/>
        <v/>
      </c>
      <c r="AN110" s="20" t="str">
        <f t="shared" si="70"/>
        <v/>
      </c>
      <c r="AO110" s="6" t="str">
        <f t="shared" si="71"/>
        <v/>
      </c>
      <c r="AP110" s="3" t="str">
        <f t="shared" si="72"/>
        <v/>
      </c>
      <c r="AQ110" s="20" t="str">
        <f t="shared" si="73"/>
        <v/>
      </c>
      <c r="AR110" s="6" t="str">
        <f t="shared" si="74"/>
        <v/>
      </c>
      <c r="AS110" s="3" t="str">
        <f t="shared" si="75"/>
        <v/>
      </c>
      <c r="AT110" s="20" t="str">
        <f t="shared" si="76"/>
        <v/>
      </c>
      <c r="AU110" s="6" t="str">
        <f t="shared" si="77"/>
        <v/>
      </c>
      <c r="AV110" s="3" t="str">
        <f t="shared" si="87"/>
        <v/>
      </c>
      <c r="AW110" s="20" t="str">
        <f t="shared" si="88"/>
        <v/>
      </c>
      <c r="AX110" s="6" t="str">
        <f t="shared" si="89"/>
        <v/>
      </c>
      <c r="AY110" s="3" t="str">
        <f t="shared" si="90"/>
        <v/>
      </c>
      <c r="AZ110" s="20" t="str">
        <f t="shared" si="91"/>
        <v/>
      </c>
      <c r="BA110" s="6" t="str">
        <f t="shared" si="92"/>
        <v/>
      </c>
    </row>
    <row r="111" spans="1:53" ht="24.75" thickBot="1" x14ac:dyDescent="0.25">
      <c r="A111" s="82">
        <v>40676</v>
      </c>
      <c r="B111" s="81" t="s">
        <v>1</v>
      </c>
      <c r="C111" s="81" t="s">
        <v>0</v>
      </c>
      <c r="D111" s="81">
        <v>1064</v>
      </c>
      <c r="E111" s="81">
        <v>8.7100000000000009</v>
      </c>
      <c r="F111" s="85">
        <f t="shared" si="78"/>
        <v>1</v>
      </c>
      <c r="G111" s="90">
        <f t="shared" si="79"/>
        <v>5</v>
      </c>
      <c r="H111" s="90">
        <f t="shared" si="47"/>
        <v>2011</v>
      </c>
      <c r="I111" s="2" t="str">
        <f t="shared" si="48"/>
        <v>Spring</v>
      </c>
      <c r="K111" s="3" t="str">
        <f t="shared" si="49"/>
        <v/>
      </c>
      <c r="L111" s="20" t="str">
        <f t="shared" si="50"/>
        <v/>
      </c>
      <c r="M111" s="6" t="str">
        <f t="shared" si="51"/>
        <v/>
      </c>
      <c r="N111" s="3">
        <f t="shared" si="52"/>
        <v>1064</v>
      </c>
      <c r="O111" s="20" t="str">
        <f t="shared" si="53"/>
        <v/>
      </c>
      <c r="P111" s="6" t="str">
        <f t="shared" si="54"/>
        <v/>
      </c>
      <c r="Q111" s="3" t="str">
        <f t="shared" si="55"/>
        <v/>
      </c>
      <c r="R111" s="20" t="str">
        <f t="shared" si="56"/>
        <v/>
      </c>
      <c r="S111" s="6" t="str">
        <f t="shared" si="57"/>
        <v/>
      </c>
      <c r="T111" s="3" t="str">
        <f t="shared" si="58"/>
        <v/>
      </c>
      <c r="U111" s="20" t="str">
        <f t="shared" si="80"/>
        <v/>
      </c>
      <c r="V111" s="6" t="str">
        <f t="shared" si="59"/>
        <v/>
      </c>
      <c r="W111" s="3" t="str">
        <f t="shared" si="60"/>
        <v/>
      </c>
      <c r="X111" s="20" t="str">
        <f t="shared" si="61"/>
        <v/>
      </c>
      <c r="Y111" s="6" t="str">
        <f t="shared" si="62"/>
        <v/>
      </c>
      <c r="Z111" s="3" t="str">
        <f t="shared" si="81"/>
        <v/>
      </c>
      <c r="AA111" s="20" t="str">
        <f t="shared" si="82"/>
        <v/>
      </c>
      <c r="AB111" s="6" t="str">
        <f t="shared" si="83"/>
        <v/>
      </c>
      <c r="AC111" s="3" t="str">
        <f t="shared" si="84"/>
        <v/>
      </c>
      <c r="AD111" s="20" t="str">
        <f t="shared" si="85"/>
        <v/>
      </c>
      <c r="AE111" s="6" t="str">
        <f t="shared" si="86"/>
        <v/>
      </c>
      <c r="AG111" s="3" t="str">
        <f t="shared" si="63"/>
        <v/>
      </c>
      <c r="AH111" s="20" t="str">
        <f t="shared" si="64"/>
        <v/>
      </c>
      <c r="AI111" s="6" t="str">
        <f t="shared" si="65"/>
        <v/>
      </c>
      <c r="AJ111" s="3">
        <f t="shared" si="66"/>
        <v>8.7100000000000009</v>
      </c>
      <c r="AK111" s="20" t="str">
        <f t="shared" si="67"/>
        <v/>
      </c>
      <c r="AL111" s="6" t="str">
        <f t="shared" si="68"/>
        <v/>
      </c>
      <c r="AM111" s="3" t="str">
        <f t="shared" si="69"/>
        <v/>
      </c>
      <c r="AN111" s="20" t="str">
        <f t="shared" si="70"/>
        <v/>
      </c>
      <c r="AO111" s="6" t="str">
        <f t="shared" si="71"/>
        <v/>
      </c>
      <c r="AP111" s="3" t="str">
        <f t="shared" si="72"/>
        <v/>
      </c>
      <c r="AQ111" s="20" t="str">
        <f t="shared" si="73"/>
        <v/>
      </c>
      <c r="AR111" s="6" t="str">
        <f t="shared" si="74"/>
        <v/>
      </c>
      <c r="AS111" s="3" t="str">
        <f t="shared" si="75"/>
        <v/>
      </c>
      <c r="AT111" s="20" t="str">
        <f t="shared" si="76"/>
        <v/>
      </c>
      <c r="AU111" s="6" t="str">
        <f t="shared" si="77"/>
        <v/>
      </c>
      <c r="AV111" s="3" t="str">
        <f t="shared" si="87"/>
        <v/>
      </c>
      <c r="AW111" s="20" t="str">
        <f t="shared" si="88"/>
        <v/>
      </c>
      <c r="AX111" s="6" t="str">
        <f t="shared" si="89"/>
        <v/>
      </c>
      <c r="AY111" s="3" t="str">
        <f t="shared" si="90"/>
        <v/>
      </c>
      <c r="AZ111" s="20" t="str">
        <f t="shared" si="91"/>
        <v/>
      </c>
      <c r="BA111" s="6" t="str">
        <f t="shared" si="92"/>
        <v/>
      </c>
    </row>
    <row r="112" spans="1:53" ht="24.75" thickBot="1" x14ac:dyDescent="0.25">
      <c r="A112" s="82">
        <v>40672</v>
      </c>
      <c r="B112" s="81" t="s">
        <v>1</v>
      </c>
      <c r="C112" s="81" t="s">
        <v>0</v>
      </c>
      <c r="D112" s="81" t="s">
        <v>3</v>
      </c>
      <c r="E112" s="81" t="s">
        <v>3</v>
      </c>
      <c r="F112" s="85">
        <f t="shared" si="78"/>
        <v>1</v>
      </c>
      <c r="G112" s="90">
        <f t="shared" si="79"/>
        <v>5</v>
      </c>
      <c r="H112" s="90">
        <f t="shared" si="47"/>
        <v>2011</v>
      </c>
      <c r="I112" s="2" t="str">
        <f t="shared" si="48"/>
        <v>Spring</v>
      </c>
      <c r="K112" s="3" t="str">
        <f t="shared" si="49"/>
        <v/>
      </c>
      <c r="L112" s="20" t="str">
        <f t="shared" si="50"/>
        <v/>
      </c>
      <c r="M112" s="6" t="str">
        <f t="shared" si="51"/>
        <v/>
      </c>
      <c r="N112" s="3" t="str">
        <f t="shared" si="52"/>
        <v>ns</v>
      </c>
      <c r="O112" s="20" t="str">
        <f t="shared" si="53"/>
        <v/>
      </c>
      <c r="P112" s="6" t="str">
        <f t="shared" si="54"/>
        <v/>
      </c>
      <c r="Q112" s="3" t="str">
        <f t="shared" si="55"/>
        <v/>
      </c>
      <c r="R112" s="20" t="str">
        <f t="shared" si="56"/>
        <v/>
      </c>
      <c r="S112" s="6" t="str">
        <f t="shared" si="57"/>
        <v/>
      </c>
      <c r="T112" s="3" t="str">
        <f t="shared" si="58"/>
        <v/>
      </c>
      <c r="U112" s="20" t="str">
        <f t="shared" si="80"/>
        <v/>
      </c>
      <c r="V112" s="6" t="str">
        <f t="shared" si="59"/>
        <v/>
      </c>
      <c r="W112" s="3" t="str">
        <f t="shared" si="60"/>
        <v/>
      </c>
      <c r="X112" s="20" t="str">
        <f t="shared" si="61"/>
        <v/>
      </c>
      <c r="Y112" s="6" t="str">
        <f t="shared" si="62"/>
        <v/>
      </c>
      <c r="Z112" s="3" t="str">
        <f t="shared" si="81"/>
        <v/>
      </c>
      <c r="AA112" s="20" t="str">
        <f t="shared" si="82"/>
        <v/>
      </c>
      <c r="AB112" s="6" t="str">
        <f t="shared" si="83"/>
        <v/>
      </c>
      <c r="AC112" s="3" t="str">
        <f t="shared" si="84"/>
        <v/>
      </c>
      <c r="AD112" s="20" t="str">
        <f t="shared" si="85"/>
        <v/>
      </c>
      <c r="AE112" s="6" t="str">
        <f t="shared" si="86"/>
        <v/>
      </c>
      <c r="AG112" s="3" t="str">
        <f t="shared" si="63"/>
        <v/>
      </c>
      <c r="AH112" s="20" t="str">
        <f t="shared" si="64"/>
        <v/>
      </c>
      <c r="AI112" s="6" t="str">
        <f t="shared" si="65"/>
        <v/>
      </c>
      <c r="AJ112" s="3" t="str">
        <f t="shared" si="66"/>
        <v>ns</v>
      </c>
      <c r="AK112" s="20" t="str">
        <f t="shared" si="67"/>
        <v/>
      </c>
      <c r="AL112" s="6" t="str">
        <f t="shared" si="68"/>
        <v/>
      </c>
      <c r="AM112" s="3" t="str">
        <f t="shared" si="69"/>
        <v/>
      </c>
      <c r="AN112" s="20" t="str">
        <f t="shared" si="70"/>
        <v/>
      </c>
      <c r="AO112" s="6" t="str">
        <f t="shared" si="71"/>
        <v/>
      </c>
      <c r="AP112" s="3" t="str">
        <f t="shared" si="72"/>
        <v/>
      </c>
      <c r="AQ112" s="20" t="str">
        <f t="shared" si="73"/>
        <v/>
      </c>
      <c r="AR112" s="6" t="str">
        <f t="shared" si="74"/>
        <v/>
      </c>
      <c r="AS112" s="3" t="str">
        <f t="shared" si="75"/>
        <v/>
      </c>
      <c r="AT112" s="20" t="str">
        <f t="shared" si="76"/>
        <v/>
      </c>
      <c r="AU112" s="6" t="str">
        <f t="shared" si="77"/>
        <v/>
      </c>
      <c r="AV112" s="3" t="str">
        <f t="shared" si="87"/>
        <v/>
      </c>
      <c r="AW112" s="20" t="str">
        <f t="shared" si="88"/>
        <v/>
      </c>
      <c r="AX112" s="6" t="str">
        <f t="shared" si="89"/>
        <v/>
      </c>
      <c r="AY112" s="3" t="str">
        <f t="shared" si="90"/>
        <v/>
      </c>
      <c r="AZ112" s="20" t="str">
        <f t="shared" si="91"/>
        <v/>
      </c>
      <c r="BA112" s="6" t="str">
        <f t="shared" si="92"/>
        <v/>
      </c>
    </row>
    <row r="113" spans="1:53" ht="24.75" thickBot="1" x14ac:dyDescent="0.25">
      <c r="A113" s="82">
        <v>40467</v>
      </c>
      <c r="B113" s="81" t="s">
        <v>1</v>
      </c>
      <c r="C113" s="81" t="s">
        <v>0</v>
      </c>
      <c r="D113" s="81" t="s">
        <v>3</v>
      </c>
      <c r="E113" s="81" t="s">
        <v>3</v>
      </c>
      <c r="F113" s="85">
        <f t="shared" si="78"/>
        <v>1</v>
      </c>
      <c r="G113" s="90">
        <f t="shared" si="79"/>
        <v>10</v>
      </c>
      <c r="H113" s="90">
        <f t="shared" si="47"/>
        <v>2010</v>
      </c>
      <c r="I113" s="2" t="str">
        <f t="shared" si="48"/>
        <v>Fall</v>
      </c>
      <c r="K113" s="3" t="str">
        <f t="shared" si="49"/>
        <v/>
      </c>
      <c r="L113" s="20" t="str">
        <f t="shared" si="50"/>
        <v/>
      </c>
      <c r="M113" s="6" t="str">
        <f t="shared" si="51"/>
        <v/>
      </c>
      <c r="N113" s="3" t="str">
        <f t="shared" si="52"/>
        <v/>
      </c>
      <c r="O113" s="20" t="str">
        <f t="shared" si="53"/>
        <v/>
      </c>
      <c r="P113" s="6" t="str">
        <f t="shared" si="54"/>
        <v>ns</v>
      </c>
      <c r="Q113" s="3" t="str">
        <f t="shared" si="55"/>
        <v/>
      </c>
      <c r="R113" s="20" t="str">
        <f t="shared" si="56"/>
        <v/>
      </c>
      <c r="S113" s="6" t="str">
        <f t="shared" si="57"/>
        <v/>
      </c>
      <c r="T113" s="3" t="str">
        <f t="shared" si="58"/>
        <v/>
      </c>
      <c r="U113" s="20" t="str">
        <f t="shared" si="80"/>
        <v/>
      </c>
      <c r="V113" s="6" t="str">
        <f t="shared" si="59"/>
        <v/>
      </c>
      <c r="W113" s="3" t="str">
        <f t="shared" si="60"/>
        <v/>
      </c>
      <c r="X113" s="20" t="str">
        <f t="shared" si="61"/>
        <v/>
      </c>
      <c r="Y113" s="6" t="str">
        <f t="shared" si="62"/>
        <v/>
      </c>
      <c r="Z113" s="3" t="str">
        <f t="shared" si="81"/>
        <v/>
      </c>
      <c r="AA113" s="20" t="str">
        <f t="shared" si="82"/>
        <v/>
      </c>
      <c r="AB113" s="6" t="str">
        <f t="shared" si="83"/>
        <v/>
      </c>
      <c r="AC113" s="3" t="str">
        <f t="shared" si="84"/>
        <v/>
      </c>
      <c r="AD113" s="20" t="str">
        <f t="shared" si="85"/>
        <v/>
      </c>
      <c r="AE113" s="6" t="str">
        <f t="shared" si="86"/>
        <v/>
      </c>
      <c r="AG113" s="3" t="str">
        <f t="shared" si="63"/>
        <v/>
      </c>
      <c r="AH113" s="20" t="str">
        <f t="shared" si="64"/>
        <v/>
      </c>
      <c r="AI113" s="6" t="str">
        <f t="shared" si="65"/>
        <v/>
      </c>
      <c r="AJ113" s="3" t="str">
        <f t="shared" si="66"/>
        <v/>
      </c>
      <c r="AK113" s="20" t="str">
        <f t="shared" si="67"/>
        <v/>
      </c>
      <c r="AL113" s="6" t="str">
        <f t="shared" si="68"/>
        <v>ns</v>
      </c>
      <c r="AM113" s="3" t="str">
        <f t="shared" si="69"/>
        <v/>
      </c>
      <c r="AN113" s="20" t="str">
        <f t="shared" si="70"/>
        <v/>
      </c>
      <c r="AO113" s="6" t="str">
        <f t="shared" si="71"/>
        <v/>
      </c>
      <c r="AP113" s="3" t="str">
        <f t="shared" si="72"/>
        <v/>
      </c>
      <c r="AQ113" s="20" t="str">
        <f t="shared" si="73"/>
        <v/>
      </c>
      <c r="AR113" s="6" t="str">
        <f t="shared" si="74"/>
        <v/>
      </c>
      <c r="AS113" s="3" t="str">
        <f t="shared" si="75"/>
        <v/>
      </c>
      <c r="AT113" s="20" t="str">
        <f t="shared" si="76"/>
        <v/>
      </c>
      <c r="AU113" s="6" t="str">
        <f t="shared" si="77"/>
        <v/>
      </c>
      <c r="AV113" s="3" t="str">
        <f t="shared" si="87"/>
        <v/>
      </c>
      <c r="AW113" s="20" t="str">
        <f t="shared" si="88"/>
        <v/>
      </c>
      <c r="AX113" s="6" t="str">
        <f t="shared" si="89"/>
        <v/>
      </c>
      <c r="AY113" s="3" t="str">
        <f t="shared" si="90"/>
        <v/>
      </c>
      <c r="AZ113" s="20" t="str">
        <f t="shared" si="91"/>
        <v/>
      </c>
      <c r="BA113" s="6" t="str">
        <f t="shared" si="92"/>
        <v/>
      </c>
    </row>
    <row r="114" spans="1:53" ht="24.75" thickBot="1" x14ac:dyDescent="0.25">
      <c r="A114" s="82">
        <v>40464</v>
      </c>
      <c r="B114" s="81" t="s">
        <v>1</v>
      </c>
      <c r="C114" s="81" t="s">
        <v>0</v>
      </c>
      <c r="D114" s="81">
        <v>1308</v>
      </c>
      <c r="E114" s="81">
        <v>5.42</v>
      </c>
      <c r="F114" s="85">
        <f t="shared" si="78"/>
        <v>1</v>
      </c>
      <c r="G114" s="90">
        <f t="shared" si="79"/>
        <v>10</v>
      </c>
      <c r="H114" s="90">
        <f t="shared" si="47"/>
        <v>2010</v>
      </c>
      <c r="I114" s="2" t="str">
        <f t="shared" si="48"/>
        <v>Fall</v>
      </c>
      <c r="K114" s="3" t="str">
        <f t="shared" si="49"/>
        <v/>
      </c>
      <c r="L114" s="20" t="str">
        <f t="shared" si="50"/>
        <v/>
      </c>
      <c r="M114" s="6" t="str">
        <f t="shared" si="51"/>
        <v/>
      </c>
      <c r="N114" s="3" t="str">
        <f t="shared" si="52"/>
        <v/>
      </c>
      <c r="O114" s="20" t="str">
        <f t="shared" si="53"/>
        <v/>
      </c>
      <c r="P114" s="6">
        <f t="shared" si="54"/>
        <v>1308</v>
      </c>
      <c r="Q114" s="3" t="str">
        <f t="shared" si="55"/>
        <v/>
      </c>
      <c r="R114" s="20" t="str">
        <f t="shared" si="56"/>
        <v/>
      </c>
      <c r="S114" s="6" t="str">
        <f t="shared" si="57"/>
        <v/>
      </c>
      <c r="T114" s="3" t="str">
        <f t="shared" si="58"/>
        <v/>
      </c>
      <c r="U114" s="20" t="str">
        <f t="shared" si="80"/>
        <v/>
      </c>
      <c r="V114" s="6" t="str">
        <f t="shared" si="59"/>
        <v/>
      </c>
      <c r="W114" s="3" t="str">
        <f t="shared" si="60"/>
        <v/>
      </c>
      <c r="X114" s="20" t="str">
        <f t="shared" si="61"/>
        <v/>
      </c>
      <c r="Y114" s="6" t="str">
        <f t="shared" si="62"/>
        <v/>
      </c>
      <c r="Z114" s="3" t="str">
        <f t="shared" si="81"/>
        <v/>
      </c>
      <c r="AA114" s="20" t="str">
        <f t="shared" si="82"/>
        <v/>
      </c>
      <c r="AB114" s="6" t="str">
        <f t="shared" si="83"/>
        <v/>
      </c>
      <c r="AC114" s="3" t="str">
        <f t="shared" si="84"/>
        <v/>
      </c>
      <c r="AD114" s="20" t="str">
        <f t="shared" si="85"/>
        <v/>
      </c>
      <c r="AE114" s="6" t="str">
        <f t="shared" si="86"/>
        <v/>
      </c>
      <c r="AG114" s="3" t="str">
        <f t="shared" si="63"/>
        <v/>
      </c>
      <c r="AH114" s="20" t="str">
        <f t="shared" si="64"/>
        <v/>
      </c>
      <c r="AI114" s="6" t="str">
        <f t="shared" si="65"/>
        <v/>
      </c>
      <c r="AJ114" s="3" t="str">
        <f t="shared" si="66"/>
        <v/>
      </c>
      <c r="AK114" s="20" t="str">
        <f t="shared" si="67"/>
        <v/>
      </c>
      <c r="AL114" s="6">
        <f t="shared" si="68"/>
        <v>5.42</v>
      </c>
      <c r="AM114" s="3" t="str">
        <f t="shared" si="69"/>
        <v/>
      </c>
      <c r="AN114" s="20" t="str">
        <f t="shared" si="70"/>
        <v/>
      </c>
      <c r="AO114" s="6" t="str">
        <f t="shared" si="71"/>
        <v/>
      </c>
      <c r="AP114" s="3" t="str">
        <f t="shared" si="72"/>
        <v/>
      </c>
      <c r="AQ114" s="20" t="str">
        <f t="shared" si="73"/>
        <v/>
      </c>
      <c r="AR114" s="6" t="str">
        <f t="shared" si="74"/>
        <v/>
      </c>
      <c r="AS114" s="3" t="str">
        <f t="shared" si="75"/>
        <v/>
      </c>
      <c r="AT114" s="20" t="str">
        <f t="shared" si="76"/>
        <v/>
      </c>
      <c r="AU114" s="6" t="str">
        <f t="shared" si="77"/>
        <v/>
      </c>
      <c r="AV114" s="3" t="str">
        <f t="shared" si="87"/>
        <v/>
      </c>
      <c r="AW114" s="20" t="str">
        <f t="shared" si="88"/>
        <v/>
      </c>
      <c r="AX114" s="6" t="str">
        <f t="shared" si="89"/>
        <v/>
      </c>
      <c r="AY114" s="3" t="str">
        <f t="shared" si="90"/>
        <v/>
      </c>
      <c r="AZ114" s="20" t="str">
        <f t="shared" si="91"/>
        <v/>
      </c>
      <c r="BA114" s="6" t="str">
        <f t="shared" si="92"/>
        <v/>
      </c>
    </row>
    <row r="115" spans="1:53" ht="24.75" thickBot="1" x14ac:dyDescent="0.25">
      <c r="A115" s="82">
        <v>40312</v>
      </c>
      <c r="B115" s="81" t="s">
        <v>1</v>
      </c>
      <c r="C115" s="81" t="s">
        <v>0</v>
      </c>
      <c r="D115" s="81">
        <v>905</v>
      </c>
      <c r="E115" s="81">
        <v>8.6199999999999992</v>
      </c>
      <c r="F115" s="85">
        <f t="shared" si="78"/>
        <v>1</v>
      </c>
      <c r="G115" s="90">
        <f t="shared" si="79"/>
        <v>5</v>
      </c>
      <c r="H115" s="90">
        <f t="shared" si="47"/>
        <v>2010</v>
      </c>
      <c r="I115" s="2" t="str">
        <f t="shared" si="48"/>
        <v>Spring</v>
      </c>
      <c r="K115" s="3" t="str">
        <f t="shared" si="49"/>
        <v/>
      </c>
      <c r="L115" s="20" t="str">
        <f t="shared" si="50"/>
        <v/>
      </c>
      <c r="M115" s="6" t="str">
        <f t="shared" si="51"/>
        <v/>
      </c>
      <c r="N115" s="3">
        <f t="shared" si="52"/>
        <v>905</v>
      </c>
      <c r="O115" s="20" t="str">
        <f t="shared" si="53"/>
        <v/>
      </c>
      <c r="P115" s="6" t="str">
        <f t="shared" si="54"/>
        <v/>
      </c>
      <c r="Q115" s="3" t="str">
        <f t="shared" si="55"/>
        <v/>
      </c>
      <c r="R115" s="20" t="str">
        <f t="shared" si="56"/>
        <v/>
      </c>
      <c r="S115" s="6" t="str">
        <f t="shared" si="57"/>
        <v/>
      </c>
      <c r="T115" s="3" t="str">
        <f t="shared" si="58"/>
        <v/>
      </c>
      <c r="U115" s="20" t="str">
        <f t="shared" si="80"/>
        <v/>
      </c>
      <c r="V115" s="6" t="str">
        <f t="shared" si="59"/>
        <v/>
      </c>
      <c r="W115" s="3" t="str">
        <f t="shared" si="60"/>
        <v/>
      </c>
      <c r="X115" s="20" t="str">
        <f t="shared" si="61"/>
        <v/>
      </c>
      <c r="Y115" s="6" t="str">
        <f t="shared" si="62"/>
        <v/>
      </c>
      <c r="Z115" s="3" t="str">
        <f t="shared" si="81"/>
        <v/>
      </c>
      <c r="AA115" s="20" t="str">
        <f t="shared" si="82"/>
        <v/>
      </c>
      <c r="AB115" s="6" t="str">
        <f t="shared" si="83"/>
        <v/>
      </c>
      <c r="AC115" s="3" t="str">
        <f t="shared" si="84"/>
        <v/>
      </c>
      <c r="AD115" s="20" t="str">
        <f t="shared" si="85"/>
        <v/>
      </c>
      <c r="AE115" s="6" t="str">
        <f t="shared" si="86"/>
        <v/>
      </c>
      <c r="AG115" s="3" t="str">
        <f t="shared" si="63"/>
        <v/>
      </c>
      <c r="AH115" s="20" t="str">
        <f t="shared" si="64"/>
        <v/>
      </c>
      <c r="AI115" s="6" t="str">
        <f t="shared" si="65"/>
        <v/>
      </c>
      <c r="AJ115" s="3">
        <f t="shared" si="66"/>
        <v>8.6199999999999992</v>
      </c>
      <c r="AK115" s="20" t="str">
        <f t="shared" si="67"/>
        <v/>
      </c>
      <c r="AL115" s="6" t="str">
        <f t="shared" si="68"/>
        <v/>
      </c>
      <c r="AM115" s="3" t="str">
        <f t="shared" si="69"/>
        <v/>
      </c>
      <c r="AN115" s="20" t="str">
        <f t="shared" si="70"/>
        <v/>
      </c>
      <c r="AO115" s="6" t="str">
        <f t="shared" si="71"/>
        <v/>
      </c>
      <c r="AP115" s="3" t="str">
        <f t="shared" si="72"/>
        <v/>
      </c>
      <c r="AQ115" s="20" t="str">
        <f t="shared" si="73"/>
        <v/>
      </c>
      <c r="AR115" s="6" t="str">
        <f t="shared" si="74"/>
        <v/>
      </c>
      <c r="AS115" s="3" t="str">
        <f t="shared" si="75"/>
        <v/>
      </c>
      <c r="AT115" s="20" t="str">
        <f t="shared" si="76"/>
        <v/>
      </c>
      <c r="AU115" s="6" t="str">
        <f t="shared" si="77"/>
        <v/>
      </c>
      <c r="AV115" s="3" t="str">
        <f t="shared" si="87"/>
        <v/>
      </c>
      <c r="AW115" s="20" t="str">
        <f t="shared" si="88"/>
        <v/>
      </c>
      <c r="AX115" s="6" t="str">
        <f t="shared" si="89"/>
        <v/>
      </c>
      <c r="AY115" s="3" t="str">
        <f t="shared" si="90"/>
        <v/>
      </c>
      <c r="AZ115" s="20" t="str">
        <f t="shared" si="91"/>
        <v/>
      </c>
      <c r="BA115" s="6" t="str">
        <f t="shared" si="92"/>
        <v/>
      </c>
    </row>
    <row r="116" spans="1:53" ht="24.75" thickBot="1" x14ac:dyDescent="0.25">
      <c r="A116" s="82">
        <v>40091</v>
      </c>
      <c r="B116" s="81" t="s">
        <v>1</v>
      </c>
      <c r="C116" s="81" t="s">
        <v>0</v>
      </c>
      <c r="D116" s="81">
        <v>1550</v>
      </c>
      <c r="E116" s="81">
        <v>6.55</v>
      </c>
      <c r="F116" s="85">
        <f t="shared" si="78"/>
        <v>1</v>
      </c>
      <c r="G116" s="90">
        <f t="shared" si="79"/>
        <v>10</v>
      </c>
      <c r="H116" s="90">
        <f t="shared" si="47"/>
        <v>2009</v>
      </c>
      <c r="I116" s="2" t="str">
        <f t="shared" si="48"/>
        <v>Fall</v>
      </c>
      <c r="K116" s="3" t="str">
        <f t="shared" si="49"/>
        <v/>
      </c>
      <c r="L116" s="20" t="str">
        <f t="shared" si="50"/>
        <v/>
      </c>
      <c r="M116" s="6" t="str">
        <f t="shared" si="51"/>
        <v/>
      </c>
      <c r="N116" s="3" t="str">
        <f t="shared" si="52"/>
        <v/>
      </c>
      <c r="O116" s="20" t="str">
        <f t="shared" si="53"/>
        <v/>
      </c>
      <c r="P116" s="6">
        <f t="shared" si="54"/>
        <v>1550</v>
      </c>
      <c r="Q116" s="3" t="str">
        <f t="shared" si="55"/>
        <v/>
      </c>
      <c r="R116" s="20" t="str">
        <f t="shared" si="56"/>
        <v/>
      </c>
      <c r="S116" s="6" t="str">
        <f t="shared" si="57"/>
        <v/>
      </c>
      <c r="T116" s="3" t="str">
        <f t="shared" si="58"/>
        <v/>
      </c>
      <c r="U116" s="20" t="str">
        <f t="shared" si="80"/>
        <v/>
      </c>
      <c r="V116" s="6" t="str">
        <f t="shared" si="59"/>
        <v/>
      </c>
      <c r="W116" s="3" t="str">
        <f t="shared" si="60"/>
        <v/>
      </c>
      <c r="X116" s="20" t="str">
        <f t="shared" si="61"/>
        <v/>
      </c>
      <c r="Y116" s="6" t="str">
        <f t="shared" si="62"/>
        <v/>
      </c>
      <c r="Z116" s="3" t="str">
        <f t="shared" si="81"/>
        <v/>
      </c>
      <c r="AA116" s="20" t="str">
        <f t="shared" si="82"/>
        <v/>
      </c>
      <c r="AB116" s="6" t="str">
        <f t="shared" si="83"/>
        <v/>
      </c>
      <c r="AC116" s="3" t="str">
        <f t="shared" si="84"/>
        <v/>
      </c>
      <c r="AD116" s="20" t="str">
        <f t="shared" si="85"/>
        <v/>
      </c>
      <c r="AE116" s="6" t="str">
        <f t="shared" si="86"/>
        <v/>
      </c>
      <c r="AG116" s="3" t="str">
        <f t="shared" si="63"/>
        <v/>
      </c>
      <c r="AH116" s="20" t="str">
        <f t="shared" si="64"/>
        <v/>
      </c>
      <c r="AI116" s="6" t="str">
        <f t="shared" si="65"/>
        <v/>
      </c>
      <c r="AJ116" s="3" t="str">
        <f t="shared" si="66"/>
        <v/>
      </c>
      <c r="AK116" s="20" t="str">
        <f t="shared" si="67"/>
        <v/>
      </c>
      <c r="AL116" s="6">
        <f t="shared" si="68"/>
        <v>6.55</v>
      </c>
      <c r="AM116" s="3" t="str">
        <f t="shared" si="69"/>
        <v/>
      </c>
      <c r="AN116" s="20" t="str">
        <f t="shared" si="70"/>
        <v/>
      </c>
      <c r="AO116" s="6" t="str">
        <f t="shared" si="71"/>
        <v/>
      </c>
      <c r="AP116" s="3" t="str">
        <f t="shared" si="72"/>
        <v/>
      </c>
      <c r="AQ116" s="20" t="str">
        <f t="shared" si="73"/>
        <v/>
      </c>
      <c r="AR116" s="6" t="str">
        <f t="shared" si="74"/>
        <v/>
      </c>
      <c r="AS116" s="3" t="str">
        <f t="shared" si="75"/>
        <v/>
      </c>
      <c r="AT116" s="20" t="str">
        <f t="shared" si="76"/>
        <v/>
      </c>
      <c r="AU116" s="6" t="str">
        <f t="shared" si="77"/>
        <v/>
      </c>
      <c r="AV116" s="3" t="str">
        <f t="shared" si="87"/>
        <v/>
      </c>
      <c r="AW116" s="20" t="str">
        <f t="shared" si="88"/>
        <v/>
      </c>
      <c r="AX116" s="6" t="str">
        <f t="shared" si="89"/>
        <v/>
      </c>
      <c r="AY116" s="3" t="str">
        <f t="shared" si="90"/>
        <v/>
      </c>
      <c r="AZ116" s="20" t="str">
        <f t="shared" si="91"/>
        <v/>
      </c>
      <c r="BA116" s="6" t="str">
        <f t="shared" si="92"/>
        <v/>
      </c>
    </row>
    <row r="117" spans="1:53" ht="24.75" thickBot="1" x14ac:dyDescent="0.25">
      <c r="A117" s="82">
        <v>39943</v>
      </c>
      <c r="B117" s="81" t="s">
        <v>1</v>
      </c>
      <c r="C117" s="81" t="s">
        <v>0</v>
      </c>
      <c r="D117" s="81">
        <v>1165</v>
      </c>
      <c r="E117" s="81">
        <v>9.52</v>
      </c>
      <c r="F117" s="85">
        <f t="shared" si="78"/>
        <v>1</v>
      </c>
      <c r="G117" s="90">
        <f t="shared" si="79"/>
        <v>5</v>
      </c>
      <c r="H117" s="90">
        <f t="shared" si="47"/>
        <v>2009</v>
      </c>
      <c r="I117" s="2" t="str">
        <f t="shared" si="48"/>
        <v>Spring</v>
      </c>
      <c r="K117" s="3" t="str">
        <f t="shared" si="49"/>
        <v/>
      </c>
      <c r="L117" s="20" t="str">
        <f t="shared" si="50"/>
        <v/>
      </c>
      <c r="M117" s="6" t="str">
        <f t="shared" si="51"/>
        <v/>
      </c>
      <c r="N117" s="3">
        <f t="shared" si="52"/>
        <v>1165</v>
      </c>
      <c r="O117" s="20" t="str">
        <f t="shared" si="53"/>
        <v/>
      </c>
      <c r="P117" s="6" t="str">
        <f t="shared" si="54"/>
        <v/>
      </c>
      <c r="Q117" s="3" t="str">
        <f t="shared" si="55"/>
        <v/>
      </c>
      <c r="R117" s="20" t="str">
        <f t="shared" si="56"/>
        <v/>
      </c>
      <c r="S117" s="6" t="str">
        <f t="shared" si="57"/>
        <v/>
      </c>
      <c r="T117" s="3" t="str">
        <f t="shared" si="58"/>
        <v/>
      </c>
      <c r="U117" s="20" t="str">
        <f t="shared" si="80"/>
        <v/>
      </c>
      <c r="V117" s="6" t="str">
        <f t="shared" si="59"/>
        <v/>
      </c>
      <c r="W117" s="3" t="str">
        <f t="shared" si="60"/>
        <v/>
      </c>
      <c r="X117" s="20" t="str">
        <f t="shared" si="61"/>
        <v/>
      </c>
      <c r="Y117" s="6" t="str">
        <f t="shared" si="62"/>
        <v/>
      </c>
      <c r="Z117" s="3" t="str">
        <f t="shared" si="81"/>
        <v/>
      </c>
      <c r="AA117" s="20" t="str">
        <f t="shared" si="82"/>
        <v/>
      </c>
      <c r="AB117" s="6" t="str">
        <f t="shared" si="83"/>
        <v/>
      </c>
      <c r="AC117" s="3" t="str">
        <f t="shared" si="84"/>
        <v/>
      </c>
      <c r="AD117" s="20" t="str">
        <f t="shared" si="85"/>
        <v/>
      </c>
      <c r="AE117" s="6" t="str">
        <f t="shared" si="86"/>
        <v/>
      </c>
      <c r="AG117" s="3" t="str">
        <f t="shared" si="63"/>
        <v/>
      </c>
      <c r="AH117" s="20" t="str">
        <f t="shared" si="64"/>
        <v/>
      </c>
      <c r="AI117" s="6" t="str">
        <f t="shared" si="65"/>
        <v/>
      </c>
      <c r="AJ117" s="3">
        <f t="shared" si="66"/>
        <v>9.52</v>
      </c>
      <c r="AK117" s="20" t="str">
        <f t="shared" si="67"/>
        <v/>
      </c>
      <c r="AL117" s="6" t="str">
        <f t="shared" si="68"/>
        <v/>
      </c>
      <c r="AM117" s="3" t="str">
        <f t="shared" si="69"/>
        <v/>
      </c>
      <c r="AN117" s="20" t="str">
        <f t="shared" si="70"/>
        <v/>
      </c>
      <c r="AO117" s="6" t="str">
        <f t="shared" si="71"/>
        <v/>
      </c>
      <c r="AP117" s="3" t="str">
        <f t="shared" si="72"/>
        <v/>
      </c>
      <c r="AQ117" s="20" t="str">
        <f t="shared" si="73"/>
        <v/>
      </c>
      <c r="AR117" s="6" t="str">
        <f t="shared" si="74"/>
        <v/>
      </c>
      <c r="AS117" s="3" t="str">
        <f t="shared" si="75"/>
        <v/>
      </c>
      <c r="AT117" s="20" t="str">
        <f t="shared" si="76"/>
        <v/>
      </c>
      <c r="AU117" s="6" t="str">
        <f t="shared" si="77"/>
        <v/>
      </c>
      <c r="AV117" s="3" t="str">
        <f t="shared" si="87"/>
        <v/>
      </c>
      <c r="AW117" s="20" t="str">
        <f t="shared" si="88"/>
        <v/>
      </c>
      <c r="AX117" s="6" t="str">
        <f t="shared" si="89"/>
        <v/>
      </c>
      <c r="AY117" s="3" t="str">
        <f t="shared" si="90"/>
        <v/>
      </c>
      <c r="AZ117" s="20" t="str">
        <f t="shared" si="91"/>
        <v/>
      </c>
      <c r="BA117" s="6" t="str">
        <f t="shared" si="92"/>
        <v/>
      </c>
    </row>
    <row r="118" spans="1:53" ht="24.75" thickBot="1" x14ac:dyDescent="0.25">
      <c r="A118" s="82">
        <v>39732</v>
      </c>
      <c r="B118" s="81" t="s">
        <v>1</v>
      </c>
      <c r="C118" s="81" t="s">
        <v>0</v>
      </c>
      <c r="D118" s="81" t="s">
        <v>3</v>
      </c>
      <c r="E118" s="81">
        <v>4.68</v>
      </c>
      <c r="F118" s="85">
        <f t="shared" si="78"/>
        <v>1</v>
      </c>
      <c r="G118" s="90">
        <f t="shared" si="79"/>
        <v>10</v>
      </c>
      <c r="H118" s="90">
        <f t="shared" si="47"/>
        <v>2008</v>
      </c>
      <c r="I118" s="2" t="str">
        <f t="shared" si="48"/>
        <v>Fall</v>
      </c>
      <c r="K118" s="3" t="str">
        <f t="shared" si="49"/>
        <v/>
      </c>
      <c r="L118" s="20" t="str">
        <f t="shared" si="50"/>
        <v/>
      </c>
      <c r="M118" s="6" t="str">
        <f t="shared" si="51"/>
        <v/>
      </c>
      <c r="N118" s="3" t="str">
        <f t="shared" si="52"/>
        <v/>
      </c>
      <c r="O118" s="20" t="str">
        <f t="shared" si="53"/>
        <v/>
      </c>
      <c r="P118" s="6" t="str">
        <f t="shared" si="54"/>
        <v>ns</v>
      </c>
      <c r="Q118" s="3" t="str">
        <f t="shared" si="55"/>
        <v/>
      </c>
      <c r="R118" s="20" t="str">
        <f t="shared" si="56"/>
        <v/>
      </c>
      <c r="S118" s="6" t="str">
        <f t="shared" si="57"/>
        <v/>
      </c>
      <c r="T118" s="3" t="str">
        <f t="shared" si="58"/>
        <v/>
      </c>
      <c r="U118" s="20" t="str">
        <f t="shared" si="80"/>
        <v/>
      </c>
      <c r="V118" s="6" t="str">
        <f t="shared" si="59"/>
        <v/>
      </c>
      <c r="W118" s="3" t="str">
        <f t="shared" si="60"/>
        <v/>
      </c>
      <c r="X118" s="20" t="str">
        <f t="shared" si="61"/>
        <v/>
      </c>
      <c r="Y118" s="6" t="str">
        <f t="shared" si="62"/>
        <v/>
      </c>
      <c r="Z118" s="3" t="str">
        <f t="shared" si="81"/>
        <v/>
      </c>
      <c r="AA118" s="20" t="str">
        <f t="shared" si="82"/>
        <v/>
      </c>
      <c r="AB118" s="6" t="str">
        <f t="shared" si="83"/>
        <v/>
      </c>
      <c r="AC118" s="3" t="str">
        <f t="shared" si="84"/>
        <v/>
      </c>
      <c r="AD118" s="20" t="str">
        <f t="shared" si="85"/>
        <v/>
      </c>
      <c r="AE118" s="6" t="str">
        <f t="shared" si="86"/>
        <v/>
      </c>
      <c r="AG118" s="3" t="str">
        <f t="shared" si="63"/>
        <v/>
      </c>
      <c r="AH118" s="20" t="str">
        <f t="shared" si="64"/>
        <v/>
      </c>
      <c r="AI118" s="6" t="str">
        <f t="shared" si="65"/>
        <v/>
      </c>
      <c r="AJ118" s="3" t="str">
        <f t="shared" si="66"/>
        <v/>
      </c>
      <c r="AK118" s="20" t="str">
        <f t="shared" si="67"/>
        <v/>
      </c>
      <c r="AL118" s="6">
        <f t="shared" si="68"/>
        <v>4.68</v>
      </c>
      <c r="AM118" s="3" t="str">
        <f t="shared" si="69"/>
        <v/>
      </c>
      <c r="AN118" s="20" t="str">
        <f t="shared" si="70"/>
        <v/>
      </c>
      <c r="AO118" s="6" t="str">
        <f t="shared" si="71"/>
        <v/>
      </c>
      <c r="AP118" s="3" t="str">
        <f t="shared" si="72"/>
        <v/>
      </c>
      <c r="AQ118" s="20" t="str">
        <f t="shared" si="73"/>
        <v/>
      </c>
      <c r="AR118" s="6" t="str">
        <f t="shared" si="74"/>
        <v/>
      </c>
      <c r="AS118" s="3" t="str">
        <f t="shared" si="75"/>
        <v/>
      </c>
      <c r="AT118" s="20" t="str">
        <f t="shared" si="76"/>
        <v/>
      </c>
      <c r="AU118" s="6" t="str">
        <f t="shared" si="77"/>
        <v/>
      </c>
      <c r="AV118" s="3" t="str">
        <f t="shared" si="87"/>
        <v/>
      </c>
      <c r="AW118" s="20" t="str">
        <f t="shared" si="88"/>
        <v/>
      </c>
      <c r="AX118" s="6" t="str">
        <f t="shared" si="89"/>
        <v/>
      </c>
      <c r="AY118" s="3" t="str">
        <f t="shared" si="90"/>
        <v/>
      </c>
      <c r="AZ118" s="20" t="str">
        <f t="shared" si="91"/>
        <v/>
      </c>
      <c r="BA118" s="6" t="str">
        <f t="shared" si="92"/>
        <v/>
      </c>
    </row>
    <row r="119" spans="1:53" ht="24.75" thickBot="1" x14ac:dyDescent="0.25">
      <c r="A119" s="82">
        <v>39723</v>
      </c>
      <c r="B119" s="81" t="s">
        <v>1</v>
      </c>
      <c r="C119" s="81" t="s">
        <v>0</v>
      </c>
      <c r="D119" s="81" t="s">
        <v>24</v>
      </c>
      <c r="E119" s="81" t="s">
        <v>24</v>
      </c>
      <c r="F119" s="85">
        <f t="shared" si="78"/>
        <v>1</v>
      </c>
      <c r="G119" s="90">
        <f t="shared" si="79"/>
        <v>10</v>
      </c>
      <c r="H119" s="90">
        <f t="shared" si="47"/>
        <v>2008</v>
      </c>
      <c r="I119" s="2" t="str">
        <f t="shared" si="48"/>
        <v>Fall</v>
      </c>
      <c r="K119" s="3" t="str">
        <f t="shared" si="49"/>
        <v/>
      </c>
      <c r="L119" s="20" t="str">
        <f t="shared" si="50"/>
        <v/>
      </c>
      <c r="M119" s="6" t="str">
        <f t="shared" si="51"/>
        <v/>
      </c>
      <c r="N119" s="3" t="str">
        <f t="shared" si="52"/>
        <v/>
      </c>
      <c r="O119" s="20" t="str">
        <f t="shared" si="53"/>
        <v/>
      </c>
      <c r="P119" s="6" t="str">
        <f t="shared" si="54"/>
        <v>NS</v>
      </c>
      <c r="Q119" s="3" t="str">
        <f t="shared" si="55"/>
        <v/>
      </c>
      <c r="R119" s="20" t="str">
        <f t="shared" si="56"/>
        <v/>
      </c>
      <c r="S119" s="6" t="str">
        <f t="shared" si="57"/>
        <v/>
      </c>
      <c r="T119" s="3" t="str">
        <f t="shared" si="58"/>
        <v/>
      </c>
      <c r="U119" s="20" t="str">
        <f t="shared" si="80"/>
        <v/>
      </c>
      <c r="V119" s="6" t="str">
        <f t="shared" si="59"/>
        <v/>
      </c>
      <c r="W119" s="3" t="str">
        <f t="shared" si="60"/>
        <v/>
      </c>
      <c r="X119" s="20" t="str">
        <f t="shared" si="61"/>
        <v/>
      </c>
      <c r="Y119" s="6" t="str">
        <f t="shared" si="62"/>
        <v/>
      </c>
      <c r="Z119" s="3" t="str">
        <f t="shared" si="81"/>
        <v/>
      </c>
      <c r="AA119" s="20" t="str">
        <f t="shared" si="82"/>
        <v/>
      </c>
      <c r="AB119" s="6" t="str">
        <f t="shared" si="83"/>
        <v/>
      </c>
      <c r="AC119" s="3" t="str">
        <f t="shared" si="84"/>
        <v/>
      </c>
      <c r="AD119" s="20" t="str">
        <f t="shared" si="85"/>
        <v/>
      </c>
      <c r="AE119" s="6" t="str">
        <f t="shared" si="86"/>
        <v/>
      </c>
      <c r="AG119" s="3" t="str">
        <f t="shared" si="63"/>
        <v/>
      </c>
      <c r="AH119" s="20" t="str">
        <f t="shared" si="64"/>
        <v/>
      </c>
      <c r="AI119" s="6" t="str">
        <f t="shared" si="65"/>
        <v/>
      </c>
      <c r="AJ119" s="3" t="str">
        <f t="shared" si="66"/>
        <v/>
      </c>
      <c r="AK119" s="20" t="str">
        <f t="shared" si="67"/>
        <v/>
      </c>
      <c r="AL119" s="6" t="str">
        <f t="shared" si="68"/>
        <v>NS</v>
      </c>
      <c r="AM119" s="3" t="str">
        <f t="shared" si="69"/>
        <v/>
      </c>
      <c r="AN119" s="20" t="str">
        <f t="shared" si="70"/>
        <v/>
      </c>
      <c r="AO119" s="6" t="str">
        <f t="shared" si="71"/>
        <v/>
      </c>
      <c r="AP119" s="3" t="str">
        <f t="shared" si="72"/>
        <v/>
      </c>
      <c r="AQ119" s="20" t="str">
        <f t="shared" si="73"/>
        <v/>
      </c>
      <c r="AR119" s="6" t="str">
        <f t="shared" si="74"/>
        <v/>
      </c>
      <c r="AS119" s="3" t="str">
        <f t="shared" si="75"/>
        <v/>
      </c>
      <c r="AT119" s="20" t="str">
        <f t="shared" si="76"/>
        <v/>
      </c>
      <c r="AU119" s="6" t="str">
        <f t="shared" si="77"/>
        <v/>
      </c>
      <c r="AV119" s="3" t="str">
        <f t="shared" si="87"/>
        <v/>
      </c>
      <c r="AW119" s="20" t="str">
        <f t="shared" si="88"/>
        <v/>
      </c>
      <c r="AX119" s="6" t="str">
        <f t="shared" si="89"/>
        <v/>
      </c>
      <c r="AY119" s="3" t="str">
        <f t="shared" si="90"/>
        <v/>
      </c>
      <c r="AZ119" s="20" t="str">
        <f t="shared" si="91"/>
        <v/>
      </c>
      <c r="BA119" s="6" t="str">
        <f t="shared" si="92"/>
        <v/>
      </c>
    </row>
    <row r="120" spans="1:53" ht="24.75" thickBot="1" x14ac:dyDescent="0.25">
      <c r="A120" s="82">
        <v>39717</v>
      </c>
      <c r="B120" s="81" t="s">
        <v>1</v>
      </c>
      <c r="C120" s="81" t="s">
        <v>0</v>
      </c>
      <c r="D120" s="81">
        <v>1547</v>
      </c>
      <c r="E120" s="81">
        <v>5.47</v>
      </c>
      <c r="F120" s="85">
        <f t="shared" si="78"/>
        <v>1</v>
      </c>
      <c r="G120" s="90">
        <f t="shared" si="79"/>
        <v>9</v>
      </c>
      <c r="H120" s="90">
        <f t="shared" si="47"/>
        <v>2008</v>
      </c>
      <c r="I120" s="2" t="str">
        <f t="shared" si="48"/>
        <v>Fall</v>
      </c>
      <c r="K120" s="3" t="str">
        <f t="shared" si="49"/>
        <v/>
      </c>
      <c r="L120" s="20" t="str">
        <f t="shared" si="50"/>
        <v/>
      </c>
      <c r="M120" s="6" t="str">
        <f t="shared" si="51"/>
        <v/>
      </c>
      <c r="N120" s="3" t="str">
        <f t="shared" si="52"/>
        <v/>
      </c>
      <c r="O120" s="20" t="str">
        <f t="shared" si="53"/>
        <v/>
      </c>
      <c r="P120" s="6">
        <f t="shared" si="54"/>
        <v>1547</v>
      </c>
      <c r="Q120" s="3" t="str">
        <f t="shared" si="55"/>
        <v/>
      </c>
      <c r="R120" s="20" t="str">
        <f t="shared" si="56"/>
        <v/>
      </c>
      <c r="S120" s="6" t="str">
        <f t="shared" si="57"/>
        <v/>
      </c>
      <c r="T120" s="3" t="str">
        <f t="shared" si="58"/>
        <v/>
      </c>
      <c r="U120" s="20" t="str">
        <f t="shared" si="80"/>
        <v/>
      </c>
      <c r="V120" s="6" t="str">
        <f t="shared" si="59"/>
        <v/>
      </c>
      <c r="W120" s="3" t="str">
        <f t="shared" si="60"/>
        <v/>
      </c>
      <c r="X120" s="20" t="str">
        <f t="shared" si="61"/>
        <v/>
      </c>
      <c r="Y120" s="6" t="str">
        <f t="shared" si="62"/>
        <v/>
      </c>
      <c r="Z120" s="3" t="str">
        <f t="shared" si="81"/>
        <v/>
      </c>
      <c r="AA120" s="20" t="str">
        <f t="shared" si="82"/>
        <v/>
      </c>
      <c r="AB120" s="6" t="str">
        <f t="shared" si="83"/>
        <v/>
      </c>
      <c r="AC120" s="3" t="str">
        <f t="shared" si="84"/>
        <v/>
      </c>
      <c r="AD120" s="20" t="str">
        <f t="shared" si="85"/>
        <v/>
      </c>
      <c r="AE120" s="6" t="str">
        <f t="shared" si="86"/>
        <v/>
      </c>
      <c r="AG120" s="3" t="str">
        <f t="shared" si="63"/>
        <v/>
      </c>
      <c r="AH120" s="20" t="str">
        <f t="shared" si="64"/>
        <v/>
      </c>
      <c r="AI120" s="6" t="str">
        <f t="shared" si="65"/>
        <v/>
      </c>
      <c r="AJ120" s="3" t="str">
        <f t="shared" si="66"/>
        <v/>
      </c>
      <c r="AK120" s="20" t="str">
        <f t="shared" si="67"/>
        <v/>
      </c>
      <c r="AL120" s="6">
        <f t="shared" si="68"/>
        <v>5.47</v>
      </c>
      <c r="AM120" s="3" t="str">
        <f t="shared" si="69"/>
        <v/>
      </c>
      <c r="AN120" s="20" t="str">
        <f t="shared" si="70"/>
        <v/>
      </c>
      <c r="AO120" s="6" t="str">
        <f t="shared" si="71"/>
        <v/>
      </c>
      <c r="AP120" s="3" t="str">
        <f t="shared" si="72"/>
        <v/>
      </c>
      <c r="AQ120" s="20" t="str">
        <f t="shared" si="73"/>
        <v/>
      </c>
      <c r="AR120" s="6" t="str">
        <f t="shared" si="74"/>
        <v/>
      </c>
      <c r="AS120" s="3" t="str">
        <f t="shared" si="75"/>
        <v/>
      </c>
      <c r="AT120" s="20" t="str">
        <f t="shared" si="76"/>
        <v/>
      </c>
      <c r="AU120" s="6" t="str">
        <f t="shared" si="77"/>
        <v/>
      </c>
      <c r="AV120" s="3" t="str">
        <f t="shared" si="87"/>
        <v/>
      </c>
      <c r="AW120" s="20" t="str">
        <f t="shared" si="88"/>
        <v/>
      </c>
      <c r="AX120" s="6" t="str">
        <f t="shared" si="89"/>
        <v/>
      </c>
      <c r="AY120" s="3" t="str">
        <f t="shared" si="90"/>
        <v/>
      </c>
      <c r="AZ120" s="20" t="str">
        <f t="shared" si="91"/>
        <v/>
      </c>
      <c r="BA120" s="6" t="str">
        <f t="shared" si="92"/>
        <v/>
      </c>
    </row>
    <row r="121" spans="1:53" ht="24.75" thickBot="1" x14ac:dyDescent="0.25">
      <c r="A121" s="82">
        <v>39657</v>
      </c>
      <c r="B121" s="81" t="s">
        <v>1</v>
      </c>
      <c r="C121" s="81" t="s">
        <v>0</v>
      </c>
      <c r="D121" s="81">
        <v>1367</v>
      </c>
      <c r="E121" s="81">
        <v>6.72</v>
      </c>
      <c r="F121" s="85">
        <f t="shared" si="78"/>
        <v>1</v>
      </c>
      <c r="G121" s="90">
        <f t="shared" si="79"/>
        <v>7</v>
      </c>
      <c r="H121" s="90">
        <f t="shared" si="47"/>
        <v>2008</v>
      </c>
      <c r="I121" s="2" t="str">
        <f t="shared" si="48"/>
        <v>Summer</v>
      </c>
      <c r="K121" s="3" t="str">
        <f t="shared" si="49"/>
        <v/>
      </c>
      <c r="L121" s="20" t="str">
        <f t="shared" si="50"/>
        <v/>
      </c>
      <c r="M121" s="6" t="str">
        <f t="shared" si="51"/>
        <v/>
      </c>
      <c r="N121" s="3" t="str">
        <f t="shared" si="52"/>
        <v/>
      </c>
      <c r="O121" s="20">
        <f t="shared" si="53"/>
        <v>1367</v>
      </c>
      <c r="P121" s="6" t="str">
        <f t="shared" si="54"/>
        <v/>
      </c>
      <c r="Q121" s="3" t="str">
        <f t="shared" si="55"/>
        <v/>
      </c>
      <c r="R121" s="20" t="str">
        <f t="shared" si="56"/>
        <v/>
      </c>
      <c r="S121" s="6" t="str">
        <f t="shared" si="57"/>
        <v/>
      </c>
      <c r="T121" s="3" t="str">
        <f t="shared" si="58"/>
        <v/>
      </c>
      <c r="U121" s="20" t="str">
        <f t="shared" si="80"/>
        <v/>
      </c>
      <c r="V121" s="6" t="str">
        <f t="shared" si="59"/>
        <v/>
      </c>
      <c r="W121" s="3" t="str">
        <f t="shared" si="60"/>
        <v/>
      </c>
      <c r="X121" s="20" t="str">
        <f t="shared" si="61"/>
        <v/>
      </c>
      <c r="Y121" s="6" t="str">
        <f t="shared" si="62"/>
        <v/>
      </c>
      <c r="Z121" s="3" t="str">
        <f t="shared" si="81"/>
        <v/>
      </c>
      <c r="AA121" s="20" t="str">
        <f t="shared" si="82"/>
        <v/>
      </c>
      <c r="AB121" s="6" t="str">
        <f t="shared" si="83"/>
        <v/>
      </c>
      <c r="AC121" s="3" t="str">
        <f t="shared" si="84"/>
        <v/>
      </c>
      <c r="AD121" s="20" t="str">
        <f t="shared" si="85"/>
        <v/>
      </c>
      <c r="AE121" s="6" t="str">
        <f t="shared" si="86"/>
        <v/>
      </c>
      <c r="AG121" s="3" t="str">
        <f t="shared" si="63"/>
        <v/>
      </c>
      <c r="AH121" s="20" t="str">
        <f t="shared" si="64"/>
        <v/>
      </c>
      <c r="AI121" s="6" t="str">
        <f t="shared" si="65"/>
        <v/>
      </c>
      <c r="AJ121" s="3" t="str">
        <f t="shared" si="66"/>
        <v/>
      </c>
      <c r="AK121" s="20">
        <f t="shared" si="67"/>
        <v>6.72</v>
      </c>
      <c r="AL121" s="6" t="str">
        <f t="shared" si="68"/>
        <v/>
      </c>
      <c r="AM121" s="3" t="str">
        <f t="shared" si="69"/>
        <v/>
      </c>
      <c r="AN121" s="20" t="str">
        <f t="shared" si="70"/>
        <v/>
      </c>
      <c r="AO121" s="6" t="str">
        <f t="shared" si="71"/>
        <v/>
      </c>
      <c r="AP121" s="3" t="str">
        <f t="shared" si="72"/>
        <v/>
      </c>
      <c r="AQ121" s="20" t="str">
        <f t="shared" si="73"/>
        <v/>
      </c>
      <c r="AR121" s="6" t="str">
        <f t="shared" si="74"/>
        <v/>
      </c>
      <c r="AS121" s="3" t="str">
        <f t="shared" si="75"/>
        <v/>
      </c>
      <c r="AT121" s="20" t="str">
        <f t="shared" si="76"/>
        <v/>
      </c>
      <c r="AU121" s="6" t="str">
        <f t="shared" si="77"/>
        <v/>
      </c>
      <c r="AV121" s="3" t="str">
        <f t="shared" si="87"/>
        <v/>
      </c>
      <c r="AW121" s="20" t="str">
        <f t="shared" si="88"/>
        <v/>
      </c>
      <c r="AX121" s="6" t="str">
        <f t="shared" si="89"/>
        <v/>
      </c>
      <c r="AY121" s="3" t="str">
        <f t="shared" si="90"/>
        <v/>
      </c>
      <c r="AZ121" s="20" t="str">
        <f t="shared" si="91"/>
        <v/>
      </c>
      <c r="BA121" s="6" t="str">
        <f t="shared" si="92"/>
        <v/>
      </c>
    </row>
    <row r="122" spans="1:53" ht="24.75" thickBot="1" x14ac:dyDescent="0.25">
      <c r="A122" s="82">
        <v>39578</v>
      </c>
      <c r="B122" s="81" t="s">
        <v>1</v>
      </c>
      <c r="C122" s="81" t="s">
        <v>0</v>
      </c>
      <c r="D122" s="81">
        <v>1256</v>
      </c>
      <c r="E122" s="81">
        <v>12.78</v>
      </c>
      <c r="F122" s="85">
        <f t="shared" si="78"/>
        <v>1</v>
      </c>
      <c r="G122" s="90">
        <f t="shared" si="79"/>
        <v>5</v>
      </c>
      <c r="H122" s="90">
        <f t="shared" si="47"/>
        <v>2008</v>
      </c>
      <c r="I122" s="2" t="str">
        <f t="shared" si="48"/>
        <v>Spring</v>
      </c>
      <c r="K122" s="3" t="str">
        <f t="shared" si="49"/>
        <v/>
      </c>
      <c r="L122" s="20" t="str">
        <f t="shared" si="50"/>
        <v/>
      </c>
      <c r="M122" s="6" t="str">
        <f t="shared" si="51"/>
        <v/>
      </c>
      <c r="N122" s="3">
        <f t="shared" si="52"/>
        <v>1256</v>
      </c>
      <c r="O122" s="20" t="str">
        <f t="shared" si="53"/>
        <v/>
      </c>
      <c r="P122" s="6" t="str">
        <f t="shared" si="54"/>
        <v/>
      </c>
      <c r="Q122" s="3" t="str">
        <f t="shared" si="55"/>
        <v/>
      </c>
      <c r="R122" s="20" t="str">
        <f t="shared" si="56"/>
        <v/>
      </c>
      <c r="S122" s="6" t="str">
        <f t="shared" si="57"/>
        <v/>
      </c>
      <c r="T122" s="3" t="str">
        <f t="shared" si="58"/>
        <v/>
      </c>
      <c r="U122" s="20" t="str">
        <f t="shared" si="80"/>
        <v/>
      </c>
      <c r="V122" s="6" t="str">
        <f t="shared" si="59"/>
        <v/>
      </c>
      <c r="W122" s="3" t="str">
        <f t="shared" si="60"/>
        <v/>
      </c>
      <c r="X122" s="20" t="str">
        <f t="shared" si="61"/>
        <v/>
      </c>
      <c r="Y122" s="6" t="str">
        <f t="shared" si="62"/>
        <v/>
      </c>
      <c r="Z122" s="3" t="str">
        <f t="shared" si="81"/>
        <v/>
      </c>
      <c r="AA122" s="20" t="str">
        <f t="shared" si="82"/>
        <v/>
      </c>
      <c r="AB122" s="6" t="str">
        <f t="shared" si="83"/>
        <v/>
      </c>
      <c r="AC122" s="3" t="str">
        <f t="shared" si="84"/>
        <v/>
      </c>
      <c r="AD122" s="20" t="str">
        <f t="shared" si="85"/>
        <v/>
      </c>
      <c r="AE122" s="6" t="str">
        <f t="shared" si="86"/>
        <v/>
      </c>
      <c r="AG122" s="3" t="str">
        <f t="shared" si="63"/>
        <v/>
      </c>
      <c r="AH122" s="20" t="str">
        <f t="shared" si="64"/>
        <v/>
      </c>
      <c r="AI122" s="6" t="str">
        <f t="shared" si="65"/>
        <v/>
      </c>
      <c r="AJ122" s="3">
        <f t="shared" si="66"/>
        <v>12.78</v>
      </c>
      <c r="AK122" s="20" t="str">
        <f t="shared" si="67"/>
        <v/>
      </c>
      <c r="AL122" s="6" t="str">
        <f t="shared" si="68"/>
        <v/>
      </c>
      <c r="AM122" s="3" t="str">
        <f t="shared" si="69"/>
        <v/>
      </c>
      <c r="AN122" s="20" t="str">
        <f t="shared" si="70"/>
        <v/>
      </c>
      <c r="AO122" s="6" t="str">
        <f t="shared" si="71"/>
        <v/>
      </c>
      <c r="AP122" s="3" t="str">
        <f t="shared" si="72"/>
        <v/>
      </c>
      <c r="AQ122" s="20" t="str">
        <f t="shared" si="73"/>
        <v/>
      </c>
      <c r="AR122" s="6" t="str">
        <f t="shared" si="74"/>
        <v/>
      </c>
      <c r="AS122" s="3" t="str">
        <f t="shared" si="75"/>
        <v/>
      </c>
      <c r="AT122" s="20" t="str">
        <f t="shared" si="76"/>
        <v/>
      </c>
      <c r="AU122" s="6" t="str">
        <f t="shared" si="77"/>
        <v/>
      </c>
      <c r="AV122" s="3" t="str">
        <f t="shared" si="87"/>
        <v/>
      </c>
      <c r="AW122" s="20" t="str">
        <f t="shared" si="88"/>
        <v/>
      </c>
      <c r="AX122" s="6" t="str">
        <f t="shared" si="89"/>
        <v/>
      </c>
      <c r="AY122" s="3" t="str">
        <f t="shared" si="90"/>
        <v/>
      </c>
      <c r="AZ122" s="20" t="str">
        <f t="shared" si="91"/>
        <v/>
      </c>
      <c r="BA122" s="6" t="str">
        <f t="shared" si="92"/>
        <v/>
      </c>
    </row>
    <row r="123" spans="1:53" ht="24.75" thickBot="1" x14ac:dyDescent="0.25">
      <c r="A123" s="82">
        <v>39348</v>
      </c>
      <c r="B123" s="81" t="s">
        <v>1</v>
      </c>
      <c r="C123" s="81" t="s">
        <v>0</v>
      </c>
      <c r="D123" s="81">
        <v>1549</v>
      </c>
      <c r="E123" s="81">
        <v>4.68</v>
      </c>
      <c r="F123" s="85">
        <f t="shared" si="78"/>
        <v>1</v>
      </c>
      <c r="G123" s="90">
        <f t="shared" si="79"/>
        <v>9</v>
      </c>
      <c r="H123" s="90">
        <f t="shared" si="47"/>
        <v>2007</v>
      </c>
      <c r="I123" s="2" t="str">
        <f t="shared" si="48"/>
        <v>Fall</v>
      </c>
      <c r="K123" s="3" t="str">
        <f t="shared" si="49"/>
        <v/>
      </c>
      <c r="L123" s="20" t="str">
        <f t="shared" si="50"/>
        <v/>
      </c>
      <c r="M123" s="6" t="str">
        <f t="shared" si="51"/>
        <v/>
      </c>
      <c r="N123" s="3" t="str">
        <f t="shared" si="52"/>
        <v/>
      </c>
      <c r="O123" s="20" t="str">
        <f t="shared" si="53"/>
        <v/>
      </c>
      <c r="P123" s="6">
        <f t="shared" si="54"/>
        <v>1549</v>
      </c>
      <c r="Q123" s="3" t="str">
        <f t="shared" si="55"/>
        <v/>
      </c>
      <c r="R123" s="20" t="str">
        <f t="shared" si="56"/>
        <v/>
      </c>
      <c r="S123" s="6" t="str">
        <f t="shared" si="57"/>
        <v/>
      </c>
      <c r="T123" s="3" t="str">
        <f t="shared" si="58"/>
        <v/>
      </c>
      <c r="U123" s="20" t="str">
        <f t="shared" si="80"/>
        <v/>
      </c>
      <c r="V123" s="6" t="str">
        <f t="shared" si="59"/>
        <v/>
      </c>
      <c r="W123" s="3" t="str">
        <f t="shared" si="60"/>
        <v/>
      </c>
      <c r="X123" s="20" t="str">
        <f t="shared" si="61"/>
        <v/>
      </c>
      <c r="Y123" s="6" t="str">
        <f t="shared" si="62"/>
        <v/>
      </c>
      <c r="Z123" s="3" t="str">
        <f t="shared" si="81"/>
        <v/>
      </c>
      <c r="AA123" s="20" t="str">
        <f t="shared" si="82"/>
        <v/>
      </c>
      <c r="AB123" s="6" t="str">
        <f t="shared" si="83"/>
        <v/>
      </c>
      <c r="AC123" s="3" t="str">
        <f t="shared" si="84"/>
        <v/>
      </c>
      <c r="AD123" s="20" t="str">
        <f t="shared" si="85"/>
        <v/>
      </c>
      <c r="AE123" s="6" t="str">
        <f t="shared" si="86"/>
        <v/>
      </c>
      <c r="AG123" s="3" t="str">
        <f t="shared" si="63"/>
        <v/>
      </c>
      <c r="AH123" s="20" t="str">
        <f t="shared" si="64"/>
        <v/>
      </c>
      <c r="AI123" s="6" t="str">
        <f t="shared" si="65"/>
        <v/>
      </c>
      <c r="AJ123" s="3" t="str">
        <f t="shared" si="66"/>
        <v/>
      </c>
      <c r="AK123" s="20" t="str">
        <f t="shared" si="67"/>
        <v/>
      </c>
      <c r="AL123" s="6">
        <f t="shared" si="68"/>
        <v>4.68</v>
      </c>
      <c r="AM123" s="3" t="str">
        <f t="shared" si="69"/>
        <v/>
      </c>
      <c r="AN123" s="20" t="str">
        <f t="shared" si="70"/>
        <v/>
      </c>
      <c r="AO123" s="6" t="str">
        <f t="shared" si="71"/>
        <v/>
      </c>
      <c r="AP123" s="3" t="str">
        <f t="shared" si="72"/>
        <v/>
      </c>
      <c r="AQ123" s="20" t="str">
        <f t="shared" si="73"/>
        <v/>
      </c>
      <c r="AR123" s="6" t="str">
        <f t="shared" si="74"/>
        <v/>
      </c>
      <c r="AS123" s="3" t="str">
        <f t="shared" si="75"/>
        <v/>
      </c>
      <c r="AT123" s="20" t="str">
        <f t="shared" si="76"/>
        <v/>
      </c>
      <c r="AU123" s="6" t="str">
        <f t="shared" si="77"/>
        <v/>
      </c>
      <c r="AV123" s="3" t="str">
        <f t="shared" si="87"/>
        <v/>
      </c>
      <c r="AW123" s="20" t="str">
        <f t="shared" si="88"/>
        <v/>
      </c>
      <c r="AX123" s="6" t="str">
        <f t="shared" si="89"/>
        <v/>
      </c>
      <c r="AY123" s="3" t="str">
        <f t="shared" si="90"/>
        <v/>
      </c>
      <c r="AZ123" s="20" t="str">
        <f t="shared" si="91"/>
        <v/>
      </c>
      <c r="BA123" s="6" t="str">
        <f t="shared" si="92"/>
        <v/>
      </c>
    </row>
    <row r="124" spans="1:53" ht="24.75" thickBot="1" x14ac:dyDescent="0.25">
      <c r="A124" s="82">
        <v>39299</v>
      </c>
      <c r="B124" s="81" t="s">
        <v>1</v>
      </c>
      <c r="C124" s="81" t="s">
        <v>0</v>
      </c>
      <c r="D124" s="81" t="s">
        <v>3</v>
      </c>
      <c r="E124" s="81">
        <v>3.53</v>
      </c>
      <c r="F124" s="85">
        <f t="shared" si="78"/>
        <v>1</v>
      </c>
      <c r="G124" s="90">
        <f t="shared" si="79"/>
        <v>8</v>
      </c>
      <c r="H124" s="90">
        <f t="shared" si="47"/>
        <v>2007</v>
      </c>
      <c r="I124" s="2" t="str">
        <f t="shared" si="48"/>
        <v>Summer</v>
      </c>
      <c r="K124" s="3" t="str">
        <f t="shared" si="49"/>
        <v/>
      </c>
      <c r="L124" s="20" t="str">
        <f t="shared" si="50"/>
        <v/>
      </c>
      <c r="M124" s="6" t="str">
        <f t="shared" si="51"/>
        <v/>
      </c>
      <c r="N124" s="3" t="str">
        <f t="shared" si="52"/>
        <v/>
      </c>
      <c r="O124" s="20" t="str">
        <f t="shared" si="53"/>
        <v>ns</v>
      </c>
      <c r="P124" s="6" t="str">
        <f t="shared" si="54"/>
        <v/>
      </c>
      <c r="Q124" s="3" t="str">
        <f t="shared" si="55"/>
        <v/>
      </c>
      <c r="R124" s="20" t="str">
        <f t="shared" si="56"/>
        <v/>
      </c>
      <c r="S124" s="6" t="str">
        <f t="shared" si="57"/>
        <v/>
      </c>
      <c r="T124" s="3" t="str">
        <f t="shared" si="58"/>
        <v/>
      </c>
      <c r="U124" s="20" t="str">
        <f t="shared" si="80"/>
        <v/>
      </c>
      <c r="V124" s="6" t="str">
        <f t="shared" si="59"/>
        <v/>
      </c>
      <c r="W124" s="3" t="str">
        <f t="shared" si="60"/>
        <v/>
      </c>
      <c r="X124" s="20" t="str">
        <f t="shared" si="61"/>
        <v/>
      </c>
      <c r="Y124" s="6" t="str">
        <f t="shared" si="62"/>
        <v/>
      </c>
      <c r="Z124" s="3" t="str">
        <f t="shared" si="81"/>
        <v/>
      </c>
      <c r="AA124" s="20" t="str">
        <f t="shared" si="82"/>
        <v/>
      </c>
      <c r="AB124" s="6" t="str">
        <f t="shared" si="83"/>
        <v/>
      </c>
      <c r="AC124" s="3" t="str">
        <f t="shared" si="84"/>
        <v/>
      </c>
      <c r="AD124" s="20" t="str">
        <f t="shared" si="85"/>
        <v/>
      </c>
      <c r="AE124" s="6" t="str">
        <f t="shared" si="86"/>
        <v/>
      </c>
      <c r="AG124" s="3" t="str">
        <f t="shared" si="63"/>
        <v/>
      </c>
      <c r="AH124" s="20" t="str">
        <f t="shared" si="64"/>
        <v/>
      </c>
      <c r="AI124" s="6" t="str">
        <f t="shared" si="65"/>
        <v/>
      </c>
      <c r="AJ124" s="3" t="str">
        <f t="shared" si="66"/>
        <v/>
      </c>
      <c r="AK124" s="20">
        <f t="shared" si="67"/>
        <v>3.53</v>
      </c>
      <c r="AL124" s="6" t="str">
        <f t="shared" si="68"/>
        <v/>
      </c>
      <c r="AM124" s="3" t="str">
        <f t="shared" si="69"/>
        <v/>
      </c>
      <c r="AN124" s="20" t="str">
        <f t="shared" si="70"/>
        <v/>
      </c>
      <c r="AO124" s="6" t="str">
        <f t="shared" si="71"/>
        <v/>
      </c>
      <c r="AP124" s="3" t="str">
        <f t="shared" si="72"/>
        <v/>
      </c>
      <c r="AQ124" s="20" t="str">
        <f t="shared" si="73"/>
        <v/>
      </c>
      <c r="AR124" s="6" t="str">
        <f t="shared" si="74"/>
        <v/>
      </c>
      <c r="AS124" s="3" t="str">
        <f t="shared" si="75"/>
        <v/>
      </c>
      <c r="AT124" s="20" t="str">
        <f t="shared" si="76"/>
        <v/>
      </c>
      <c r="AU124" s="6" t="str">
        <f t="shared" si="77"/>
        <v/>
      </c>
      <c r="AV124" s="3" t="str">
        <f t="shared" si="87"/>
        <v/>
      </c>
      <c r="AW124" s="20" t="str">
        <f t="shared" si="88"/>
        <v/>
      </c>
      <c r="AX124" s="6" t="str">
        <f t="shared" si="89"/>
        <v/>
      </c>
      <c r="AY124" s="3" t="str">
        <f t="shared" si="90"/>
        <v/>
      </c>
      <c r="AZ124" s="20" t="str">
        <f t="shared" si="91"/>
        <v/>
      </c>
      <c r="BA124" s="6" t="str">
        <f t="shared" si="92"/>
        <v/>
      </c>
    </row>
    <row r="125" spans="1:53" ht="24.75" thickBot="1" x14ac:dyDescent="0.25">
      <c r="A125" s="82">
        <v>39292</v>
      </c>
      <c r="B125" s="81" t="s">
        <v>1</v>
      </c>
      <c r="C125" s="81" t="s">
        <v>0</v>
      </c>
      <c r="D125" s="81">
        <v>1614</v>
      </c>
      <c r="E125" s="81" t="s">
        <v>3</v>
      </c>
      <c r="F125" s="85">
        <f t="shared" si="78"/>
        <v>1</v>
      </c>
      <c r="G125" s="90">
        <f t="shared" si="79"/>
        <v>7</v>
      </c>
      <c r="H125" s="90">
        <f t="shared" si="47"/>
        <v>2007</v>
      </c>
      <c r="I125" s="2" t="str">
        <f t="shared" si="48"/>
        <v>Summer</v>
      </c>
      <c r="K125" s="3" t="str">
        <f t="shared" si="49"/>
        <v/>
      </c>
      <c r="L125" s="20" t="str">
        <f t="shared" si="50"/>
        <v/>
      </c>
      <c r="M125" s="6" t="str">
        <f t="shared" si="51"/>
        <v/>
      </c>
      <c r="N125" s="3" t="str">
        <f t="shared" si="52"/>
        <v/>
      </c>
      <c r="O125" s="20">
        <f t="shared" si="53"/>
        <v>1614</v>
      </c>
      <c r="P125" s="6" t="str">
        <f t="shared" si="54"/>
        <v/>
      </c>
      <c r="Q125" s="3" t="str">
        <f t="shared" si="55"/>
        <v/>
      </c>
      <c r="R125" s="20" t="str">
        <f t="shared" si="56"/>
        <v/>
      </c>
      <c r="S125" s="6" t="str">
        <f t="shared" si="57"/>
        <v/>
      </c>
      <c r="T125" s="3" t="str">
        <f t="shared" si="58"/>
        <v/>
      </c>
      <c r="U125" s="20" t="str">
        <f t="shared" si="80"/>
        <v/>
      </c>
      <c r="V125" s="6" t="str">
        <f t="shared" si="59"/>
        <v/>
      </c>
      <c r="W125" s="3" t="str">
        <f t="shared" si="60"/>
        <v/>
      </c>
      <c r="X125" s="20" t="str">
        <f t="shared" si="61"/>
        <v/>
      </c>
      <c r="Y125" s="6" t="str">
        <f t="shared" si="62"/>
        <v/>
      </c>
      <c r="Z125" s="3" t="str">
        <f t="shared" si="81"/>
        <v/>
      </c>
      <c r="AA125" s="20" t="str">
        <f t="shared" si="82"/>
        <v/>
      </c>
      <c r="AB125" s="6" t="str">
        <f t="shared" si="83"/>
        <v/>
      </c>
      <c r="AC125" s="3" t="str">
        <f t="shared" si="84"/>
        <v/>
      </c>
      <c r="AD125" s="20" t="str">
        <f t="shared" si="85"/>
        <v/>
      </c>
      <c r="AE125" s="6" t="str">
        <f t="shared" si="86"/>
        <v/>
      </c>
      <c r="AG125" s="3" t="str">
        <f t="shared" si="63"/>
        <v/>
      </c>
      <c r="AH125" s="20" t="str">
        <f t="shared" si="64"/>
        <v/>
      </c>
      <c r="AI125" s="6" t="str">
        <f t="shared" si="65"/>
        <v/>
      </c>
      <c r="AJ125" s="3" t="str">
        <f t="shared" si="66"/>
        <v/>
      </c>
      <c r="AK125" s="20" t="str">
        <f t="shared" si="67"/>
        <v>ns</v>
      </c>
      <c r="AL125" s="6" t="str">
        <f t="shared" si="68"/>
        <v/>
      </c>
      <c r="AM125" s="3" t="str">
        <f t="shared" si="69"/>
        <v/>
      </c>
      <c r="AN125" s="20" t="str">
        <f t="shared" si="70"/>
        <v/>
      </c>
      <c r="AO125" s="6" t="str">
        <f t="shared" si="71"/>
        <v/>
      </c>
      <c r="AP125" s="3" t="str">
        <f t="shared" si="72"/>
        <v/>
      </c>
      <c r="AQ125" s="20" t="str">
        <f t="shared" si="73"/>
        <v/>
      </c>
      <c r="AR125" s="6" t="str">
        <f t="shared" si="74"/>
        <v/>
      </c>
      <c r="AS125" s="3" t="str">
        <f t="shared" si="75"/>
        <v/>
      </c>
      <c r="AT125" s="20" t="str">
        <f t="shared" si="76"/>
        <v/>
      </c>
      <c r="AU125" s="6" t="str">
        <f t="shared" si="77"/>
        <v/>
      </c>
      <c r="AV125" s="3" t="str">
        <f t="shared" si="87"/>
        <v/>
      </c>
      <c r="AW125" s="20" t="str">
        <f t="shared" si="88"/>
        <v/>
      </c>
      <c r="AX125" s="6" t="str">
        <f t="shared" si="89"/>
        <v/>
      </c>
      <c r="AY125" s="3" t="str">
        <f t="shared" si="90"/>
        <v/>
      </c>
      <c r="AZ125" s="20" t="str">
        <f t="shared" si="91"/>
        <v/>
      </c>
      <c r="BA125" s="6" t="str">
        <f t="shared" si="92"/>
        <v/>
      </c>
    </row>
    <row r="126" spans="1:53" ht="24.75" thickBot="1" x14ac:dyDescent="0.25">
      <c r="A126" s="82">
        <v>39208</v>
      </c>
      <c r="B126" s="81" t="s">
        <v>1</v>
      </c>
      <c r="C126" s="81" t="s">
        <v>0</v>
      </c>
      <c r="D126" s="81">
        <v>1148</v>
      </c>
      <c r="E126" s="81">
        <v>15.33</v>
      </c>
      <c r="F126" s="85">
        <f t="shared" si="78"/>
        <v>1</v>
      </c>
      <c r="G126" s="90">
        <f t="shared" si="79"/>
        <v>5</v>
      </c>
      <c r="H126" s="90">
        <f t="shared" si="47"/>
        <v>2007</v>
      </c>
      <c r="I126" s="2" t="str">
        <f t="shared" si="48"/>
        <v>Spring</v>
      </c>
      <c r="K126" s="3" t="str">
        <f t="shared" si="49"/>
        <v/>
      </c>
      <c r="L126" s="20" t="str">
        <f t="shared" si="50"/>
        <v/>
      </c>
      <c r="M126" s="6" t="str">
        <f t="shared" si="51"/>
        <v/>
      </c>
      <c r="N126" s="3">
        <f t="shared" si="52"/>
        <v>1148</v>
      </c>
      <c r="O126" s="20" t="str">
        <f t="shared" si="53"/>
        <v/>
      </c>
      <c r="P126" s="6" t="str">
        <f t="shared" si="54"/>
        <v/>
      </c>
      <c r="Q126" s="3" t="str">
        <f t="shared" si="55"/>
        <v/>
      </c>
      <c r="R126" s="20" t="str">
        <f t="shared" si="56"/>
        <v/>
      </c>
      <c r="S126" s="6" t="str">
        <f t="shared" si="57"/>
        <v/>
      </c>
      <c r="T126" s="3" t="str">
        <f t="shared" si="58"/>
        <v/>
      </c>
      <c r="U126" s="20" t="str">
        <f t="shared" si="80"/>
        <v/>
      </c>
      <c r="V126" s="6" t="str">
        <f t="shared" si="59"/>
        <v/>
      </c>
      <c r="W126" s="3" t="str">
        <f t="shared" si="60"/>
        <v/>
      </c>
      <c r="X126" s="20" t="str">
        <f t="shared" si="61"/>
        <v/>
      </c>
      <c r="Y126" s="6" t="str">
        <f t="shared" si="62"/>
        <v/>
      </c>
      <c r="Z126" s="3" t="str">
        <f t="shared" si="81"/>
        <v/>
      </c>
      <c r="AA126" s="20" t="str">
        <f t="shared" si="82"/>
        <v/>
      </c>
      <c r="AB126" s="6" t="str">
        <f t="shared" si="83"/>
        <v/>
      </c>
      <c r="AC126" s="3" t="str">
        <f t="shared" si="84"/>
        <v/>
      </c>
      <c r="AD126" s="20" t="str">
        <f t="shared" si="85"/>
        <v/>
      </c>
      <c r="AE126" s="6" t="str">
        <f t="shared" si="86"/>
        <v/>
      </c>
      <c r="AG126" s="3" t="str">
        <f t="shared" si="63"/>
        <v/>
      </c>
      <c r="AH126" s="20" t="str">
        <f t="shared" si="64"/>
        <v/>
      </c>
      <c r="AI126" s="6" t="str">
        <f t="shared" si="65"/>
        <v/>
      </c>
      <c r="AJ126" s="3">
        <f t="shared" si="66"/>
        <v>15.33</v>
      </c>
      <c r="AK126" s="20" t="str">
        <f t="shared" si="67"/>
        <v/>
      </c>
      <c r="AL126" s="6" t="str">
        <f t="shared" si="68"/>
        <v/>
      </c>
      <c r="AM126" s="3" t="str">
        <f t="shared" si="69"/>
        <v/>
      </c>
      <c r="AN126" s="20" t="str">
        <f t="shared" si="70"/>
        <v/>
      </c>
      <c r="AO126" s="6" t="str">
        <f t="shared" si="71"/>
        <v/>
      </c>
      <c r="AP126" s="3" t="str">
        <f t="shared" si="72"/>
        <v/>
      </c>
      <c r="AQ126" s="20" t="str">
        <f t="shared" si="73"/>
        <v/>
      </c>
      <c r="AR126" s="6" t="str">
        <f t="shared" si="74"/>
        <v/>
      </c>
      <c r="AS126" s="3" t="str">
        <f t="shared" si="75"/>
        <v/>
      </c>
      <c r="AT126" s="20" t="str">
        <f t="shared" si="76"/>
        <v/>
      </c>
      <c r="AU126" s="6" t="str">
        <f t="shared" si="77"/>
        <v/>
      </c>
      <c r="AV126" s="3" t="str">
        <f t="shared" si="87"/>
        <v/>
      </c>
      <c r="AW126" s="20" t="str">
        <f t="shared" si="88"/>
        <v/>
      </c>
      <c r="AX126" s="6" t="str">
        <f t="shared" si="89"/>
        <v/>
      </c>
      <c r="AY126" s="3" t="str">
        <f t="shared" si="90"/>
        <v/>
      </c>
      <c r="AZ126" s="20" t="str">
        <f t="shared" si="91"/>
        <v/>
      </c>
      <c r="BA126" s="6" t="str">
        <f t="shared" si="92"/>
        <v/>
      </c>
    </row>
    <row r="127" spans="1:53" ht="24.75" thickBot="1" x14ac:dyDescent="0.25">
      <c r="A127" s="82">
        <v>38984</v>
      </c>
      <c r="B127" s="81" t="s">
        <v>1</v>
      </c>
      <c r="C127" s="81" t="s">
        <v>0</v>
      </c>
      <c r="D127" s="81">
        <v>1631</v>
      </c>
      <c r="E127" s="81">
        <v>4.83</v>
      </c>
      <c r="F127" s="85">
        <f t="shared" si="78"/>
        <v>1</v>
      </c>
      <c r="G127" s="90">
        <f t="shared" si="79"/>
        <v>9</v>
      </c>
      <c r="H127" s="90">
        <f t="shared" si="47"/>
        <v>2006</v>
      </c>
      <c r="I127" s="2" t="str">
        <f t="shared" si="48"/>
        <v>Fall</v>
      </c>
      <c r="K127" s="3" t="str">
        <f t="shared" si="49"/>
        <v/>
      </c>
      <c r="L127" s="20" t="str">
        <f t="shared" si="50"/>
        <v/>
      </c>
      <c r="M127" s="6" t="str">
        <f t="shared" si="51"/>
        <v/>
      </c>
      <c r="N127" s="3" t="str">
        <f t="shared" si="52"/>
        <v/>
      </c>
      <c r="O127" s="20" t="str">
        <f t="shared" si="53"/>
        <v/>
      </c>
      <c r="P127" s="6">
        <f t="shared" si="54"/>
        <v>1631</v>
      </c>
      <c r="Q127" s="3" t="str">
        <f t="shared" si="55"/>
        <v/>
      </c>
      <c r="R127" s="20" t="str">
        <f t="shared" si="56"/>
        <v/>
      </c>
      <c r="S127" s="6" t="str">
        <f t="shared" si="57"/>
        <v/>
      </c>
      <c r="T127" s="3" t="str">
        <f t="shared" si="58"/>
        <v/>
      </c>
      <c r="U127" s="20" t="str">
        <f t="shared" si="80"/>
        <v/>
      </c>
      <c r="V127" s="6" t="str">
        <f t="shared" si="59"/>
        <v/>
      </c>
      <c r="W127" s="3" t="str">
        <f t="shared" si="60"/>
        <v/>
      </c>
      <c r="X127" s="20" t="str">
        <f t="shared" si="61"/>
        <v/>
      </c>
      <c r="Y127" s="6" t="str">
        <f t="shared" si="62"/>
        <v/>
      </c>
      <c r="Z127" s="3" t="str">
        <f t="shared" si="81"/>
        <v/>
      </c>
      <c r="AA127" s="20" t="str">
        <f t="shared" si="82"/>
        <v/>
      </c>
      <c r="AB127" s="6" t="str">
        <f t="shared" si="83"/>
        <v/>
      </c>
      <c r="AC127" s="3" t="str">
        <f t="shared" si="84"/>
        <v/>
      </c>
      <c r="AD127" s="20" t="str">
        <f t="shared" si="85"/>
        <v/>
      </c>
      <c r="AE127" s="6" t="str">
        <f t="shared" si="86"/>
        <v/>
      </c>
      <c r="AG127" s="3" t="str">
        <f t="shared" si="63"/>
        <v/>
      </c>
      <c r="AH127" s="20" t="str">
        <f t="shared" si="64"/>
        <v/>
      </c>
      <c r="AI127" s="6" t="str">
        <f t="shared" si="65"/>
        <v/>
      </c>
      <c r="AJ127" s="3" t="str">
        <f t="shared" si="66"/>
        <v/>
      </c>
      <c r="AK127" s="20" t="str">
        <f t="shared" si="67"/>
        <v/>
      </c>
      <c r="AL127" s="6">
        <f t="shared" si="68"/>
        <v>4.83</v>
      </c>
      <c r="AM127" s="3" t="str">
        <f t="shared" si="69"/>
        <v/>
      </c>
      <c r="AN127" s="20" t="str">
        <f t="shared" si="70"/>
        <v/>
      </c>
      <c r="AO127" s="6" t="str">
        <f t="shared" si="71"/>
        <v/>
      </c>
      <c r="AP127" s="3" t="str">
        <f t="shared" si="72"/>
        <v/>
      </c>
      <c r="AQ127" s="20" t="str">
        <f t="shared" si="73"/>
        <v/>
      </c>
      <c r="AR127" s="6" t="str">
        <f t="shared" si="74"/>
        <v/>
      </c>
      <c r="AS127" s="3" t="str">
        <f t="shared" si="75"/>
        <v/>
      </c>
      <c r="AT127" s="20" t="str">
        <f t="shared" si="76"/>
        <v/>
      </c>
      <c r="AU127" s="6" t="str">
        <f t="shared" si="77"/>
        <v/>
      </c>
      <c r="AV127" s="3" t="str">
        <f t="shared" si="87"/>
        <v/>
      </c>
      <c r="AW127" s="20" t="str">
        <f t="shared" si="88"/>
        <v/>
      </c>
      <c r="AX127" s="6" t="str">
        <f t="shared" si="89"/>
        <v/>
      </c>
      <c r="AY127" s="3" t="str">
        <f t="shared" si="90"/>
        <v/>
      </c>
      <c r="AZ127" s="20" t="str">
        <f t="shared" si="91"/>
        <v/>
      </c>
      <c r="BA127" s="6" t="str">
        <f t="shared" si="92"/>
        <v/>
      </c>
    </row>
    <row r="128" spans="1:53" ht="24.75" thickBot="1" x14ac:dyDescent="0.25">
      <c r="A128" s="82">
        <v>38932</v>
      </c>
      <c r="B128" s="81" t="s">
        <v>1</v>
      </c>
      <c r="C128" s="81" t="s">
        <v>0</v>
      </c>
      <c r="D128" s="81">
        <v>1011</v>
      </c>
      <c r="E128" s="81">
        <v>3.49</v>
      </c>
      <c r="F128" s="85">
        <f t="shared" si="78"/>
        <v>1</v>
      </c>
      <c r="G128" s="90">
        <f t="shared" si="79"/>
        <v>8</v>
      </c>
      <c r="H128" s="90">
        <f t="shared" si="47"/>
        <v>2006</v>
      </c>
      <c r="I128" s="2" t="str">
        <f t="shared" si="48"/>
        <v>Summer</v>
      </c>
      <c r="K128" s="3" t="str">
        <f t="shared" si="49"/>
        <v/>
      </c>
      <c r="L128" s="20" t="str">
        <f t="shared" si="50"/>
        <v/>
      </c>
      <c r="M128" s="6" t="str">
        <f t="shared" si="51"/>
        <v/>
      </c>
      <c r="N128" s="3" t="str">
        <f t="shared" si="52"/>
        <v/>
      </c>
      <c r="O128" s="20">
        <f t="shared" si="53"/>
        <v>1011</v>
      </c>
      <c r="P128" s="6" t="str">
        <f t="shared" si="54"/>
        <v/>
      </c>
      <c r="Q128" s="3" t="str">
        <f t="shared" si="55"/>
        <v/>
      </c>
      <c r="R128" s="20" t="str">
        <f t="shared" si="56"/>
        <v/>
      </c>
      <c r="S128" s="6" t="str">
        <f t="shared" si="57"/>
        <v/>
      </c>
      <c r="T128" s="3" t="str">
        <f t="shared" si="58"/>
        <v/>
      </c>
      <c r="U128" s="20" t="str">
        <f t="shared" si="80"/>
        <v/>
      </c>
      <c r="V128" s="6" t="str">
        <f t="shared" si="59"/>
        <v/>
      </c>
      <c r="W128" s="3" t="str">
        <f t="shared" si="60"/>
        <v/>
      </c>
      <c r="X128" s="20" t="str">
        <f t="shared" si="61"/>
        <v/>
      </c>
      <c r="Y128" s="6" t="str">
        <f t="shared" si="62"/>
        <v/>
      </c>
      <c r="Z128" s="3" t="str">
        <f t="shared" si="81"/>
        <v/>
      </c>
      <c r="AA128" s="20" t="str">
        <f t="shared" si="82"/>
        <v/>
      </c>
      <c r="AB128" s="6" t="str">
        <f t="shared" si="83"/>
        <v/>
      </c>
      <c r="AC128" s="3" t="str">
        <f t="shared" si="84"/>
        <v/>
      </c>
      <c r="AD128" s="20" t="str">
        <f t="shared" si="85"/>
        <v/>
      </c>
      <c r="AE128" s="6" t="str">
        <f t="shared" si="86"/>
        <v/>
      </c>
      <c r="AG128" s="3" t="str">
        <f t="shared" si="63"/>
        <v/>
      </c>
      <c r="AH128" s="20" t="str">
        <f t="shared" si="64"/>
        <v/>
      </c>
      <c r="AI128" s="6" t="str">
        <f t="shared" si="65"/>
        <v/>
      </c>
      <c r="AJ128" s="3" t="str">
        <f t="shared" si="66"/>
        <v/>
      </c>
      <c r="AK128" s="20">
        <f t="shared" si="67"/>
        <v>3.49</v>
      </c>
      <c r="AL128" s="6" t="str">
        <f t="shared" si="68"/>
        <v/>
      </c>
      <c r="AM128" s="3" t="str">
        <f t="shared" si="69"/>
        <v/>
      </c>
      <c r="AN128" s="20" t="str">
        <f t="shared" si="70"/>
        <v/>
      </c>
      <c r="AO128" s="6" t="str">
        <f t="shared" si="71"/>
        <v/>
      </c>
      <c r="AP128" s="3" t="str">
        <f t="shared" si="72"/>
        <v/>
      </c>
      <c r="AQ128" s="20" t="str">
        <f t="shared" si="73"/>
        <v/>
      </c>
      <c r="AR128" s="6" t="str">
        <f t="shared" si="74"/>
        <v/>
      </c>
      <c r="AS128" s="3" t="str">
        <f t="shared" si="75"/>
        <v/>
      </c>
      <c r="AT128" s="20" t="str">
        <f t="shared" si="76"/>
        <v/>
      </c>
      <c r="AU128" s="6" t="str">
        <f t="shared" si="77"/>
        <v/>
      </c>
      <c r="AV128" s="3" t="str">
        <f t="shared" si="87"/>
        <v/>
      </c>
      <c r="AW128" s="20" t="str">
        <f t="shared" si="88"/>
        <v/>
      </c>
      <c r="AX128" s="6" t="str">
        <f t="shared" si="89"/>
        <v/>
      </c>
      <c r="AY128" s="3" t="str">
        <f t="shared" si="90"/>
        <v/>
      </c>
      <c r="AZ128" s="20" t="str">
        <f t="shared" si="91"/>
        <v/>
      </c>
      <c r="BA128" s="6" t="str">
        <f t="shared" si="92"/>
        <v/>
      </c>
    </row>
    <row r="129" spans="1:53" ht="24.75" thickBot="1" x14ac:dyDescent="0.25">
      <c r="A129" s="82">
        <v>38844</v>
      </c>
      <c r="B129" s="81" t="s">
        <v>1</v>
      </c>
      <c r="C129" s="81" t="s">
        <v>0</v>
      </c>
      <c r="D129" s="81">
        <v>1445</v>
      </c>
      <c r="E129" s="81">
        <v>11.51</v>
      </c>
      <c r="F129" s="85">
        <f t="shared" si="78"/>
        <v>1</v>
      </c>
      <c r="G129" s="90">
        <f t="shared" si="79"/>
        <v>5</v>
      </c>
      <c r="H129" s="90">
        <f t="shared" si="47"/>
        <v>2006</v>
      </c>
      <c r="I129" s="2" t="str">
        <f t="shared" si="48"/>
        <v>Spring</v>
      </c>
      <c r="K129" s="3" t="str">
        <f t="shared" si="49"/>
        <v/>
      </c>
      <c r="L129" s="20" t="str">
        <f t="shared" si="50"/>
        <v/>
      </c>
      <c r="M129" s="6" t="str">
        <f t="shared" si="51"/>
        <v/>
      </c>
      <c r="N129" s="3">
        <f t="shared" si="52"/>
        <v>1445</v>
      </c>
      <c r="O129" s="20" t="str">
        <f t="shared" si="53"/>
        <v/>
      </c>
      <c r="P129" s="6" t="str">
        <f t="shared" si="54"/>
        <v/>
      </c>
      <c r="Q129" s="3" t="str">
        <f t="shared" si="55"/>
        <v/>
      </c>
      <c r="R129" s="20" t="str">
        <f t="shared" si="56"/>
        <v/>
      </c>
      <c r="S129" s="6" t="str">
        <f t="shared" si="57"/>
        <v/>
      </c>
      <c r="T129" s="3" t="str">
        <f t="shared" si="58"/>
        <v/>
      </c>
      <c r="U129" s="20" t="str">
        <f t="shared" si="80"/>
        <v/>
      </c>
      <c r="V129" s="6" t="str">
        <f t="shared" si="59"/>
        <v/>
      </c>
      <c r="W129" s="3" t="str">
        <f t="shared" si="60"/>
        <v/>
      </c>
      <c r="X129" s="20" t="str">
        <f t="shared" si="61"/>
        <v/>
      </c>
      <c r="Y129" s="6" t="str">
        <f t="shared" si="62"/>
        <v/>
      </c>
      <c r="Z129" s="3" t="str">
        <f t="shared" si="81"/>
        <v/>
      </c>
      <c r="AA129" s="20" t="str">
        <f t="shared" si="82"/>
        <v/>
      </c>
      <c r="AB129" s="6" t="str">
        <f t="shared" si="83"/>
        <v/>
      </c>
      <c r="AC129" s="3" t="str">
        <f t="shared" si="84"/>
        <v/>
      </c>
      <c r="AD129" s="20" t="str">
        <f t="shared" si="85"/>
        <v/>
      </c>
      <c r="AE129" s="6" t="str">
        <f t="shared" si="86"/>
        <v/>
      </c>
      <c r="AG129" s="3" t="str">
        <f t="shared" si="63"/>
        <v/>
      </c>
      <c r="AH129" s="20" t="str">
        <f t="shared" si="64"/>
        <v/>
      </c>
      <c r="AI129" s="6" t="str">
        <f t="shared" si="65"/>
        <v/>
      </c>
      <c r="AJ129" s="3">
        <f t="shared" si="66"/>
        <v>11.51</v>
      </c>
      <c r="AK129" s="20" t="str">
        <f t="shared" si="67"/>
        <v/>
      </c>
      <c r="AL129" s="6" t="str">
        <f t="shared" si="68"/>
        <v/>
      </c>
      <c r="AM129" s="3" t="str">
        <f t="shared" si="69"/>
        <v/>
      </c>
      <c r="AN129" s="20" t="str">
        <f t="shared" si="70"/>
        <v/>
      </c>
      <c r="AO129" s="6" t="str">
        <f t="shared" si="71"/>
        <v/>
      </c>
      <c r="AP129" s="3" t="str">
        <f t="shared" si="72"/>
        <v/>
      </c>
      <c r="AQ129" s="20" t="str">
        <f t="shared" si="73"/>
        <v/>
      </c>
      <c r="AR129" s="6" t="str">
        <f t="shared" si="74"/>
        <v/>
      </c>
      <c r="AS129" s="3" t="str">
        <f t="shared" si="75"/>
        <v/>
      </c>
      <c r="AT129" s="20" t="str">
        <f t="shared" si="76"/>
        <v/>
      </c>
      <c r="AU129" s="6" t="str">
        <f t="shared" si="77"/>
        <v/>
      </c>
      <c r="AV129" s="3" t="str">
        <f t="shared" si="87"/>
        <v/>
      </c>
      <c r="AW129" s="20" t="str">
        <f t="shared" si="88"/>
        <v/>
      </c>
      <c r="AX129" s="6" t="str">
        <f t="shared" si="89"/>
        <v/>
      </c>
      <c r="AY129" s="3" t="str">
        <f t="shared" si="90"/>
        <v/>
      </c>
      <c r="AZ129" s="20" t="str">
        <f t="shared" si="91"/>
        <v/>
      </c>
      <c r="BA129" s="6" t="str">
        <f t="shared" si="92"/>
        <v/>
      </c>
    </row>
    <row r="130" spans="1:53" ht="24.75" thickBot="1" x14ac:dyDescent="0.25">
      <c r="A130" s="82">
        <v>42278</v>
      </c>
      <c r="B130" s="81" t="s">
        <v>2</v>
      </c>
      <c r="C130" s="81" t="s">
        <v>0</v>
      </c>
      <c r="D130" s="81" t="s">
        <v>77</v>
      </c>
      <c r="E130" s="81">
        <v>7.57</v>
      </c>
      <c r="F130" s="85">
        <f t="shared" si="78"/>
        <v>2</v>
      </c>
      <c r="G130" s="90">
        <f t="shared" si="79"/>
        <v>10</v>
      </c>
      <c r="H130" s="90">
        <f t="shared" si="47"/>
        <v>2015</v>
      </c>
      <c r="I130" s="2" t="str">
        <f t="shared" si="48"/>
        <v>Fall</v>
      </c>
      <c r="K130" s="3" t="str">
        <f t="shared" si="49"/>
        <v/>
      </c>
      <c r="L130" s="20" t="str">
        <f t="shared" si="50"/>
        <v/>
      </c>
      <c r="M130" s="6" t="str">
        <f t="shared" si="51"/>
        <v/>
      </c>
      <c r="N130" s="3" t="str">
        <f t="shared" si="52"/>
        <v/>
      </c>
      <c r="O130" s="20" t="str">
        <f t="shared" si="53"/>
        <v/>
      </c>
      <c r="P130" s="6" t="str">
        <f t="shared" si="54"/>
        <v>AD</v>
      </c>
      <c r="Q130" s="3" t="str">
        <f t="shared" si="55"/>
        <v/>
      </c>
      <c r="R130" s="20" t="str">
        <f t="shared" si="56"/>
        <v/>
      </c>
      <c r="S130" s="6" t="str">
        <f t="shared" si="57"/>
        <v/>
      </c>
      <c r="T130" s="3" t="str">
        <f t="shared" si="58"/>
        <v/>
      </c>
      <c r="U130" s="20" t="str">
        <f t="shared" si="80"/>
        <v/>
      </c>
      <c r="V130" s="6" t="str">
        <f t="shared" si="59"/>
        <v/>
      </c>
      <c r="W130" s="3" t="str">
        <f t="shared" si="60"/>
        <v/>
      </c>
      <c r="X130" s="20" t="str">
        <f t="shared" si="61"/>
        <v/>
      </c>
      <c r="Y130" s="6" t="str">
        <f t="shared" si="62"/>
        <v/>
      </c>
      <c r="Z130" s="3" t="str">
        <f t="shared" si="81"/>
        <v/>
      </c>
      <c r="AA130" s="20" t="str">
        <f t="shared" si="82"/>
        <v/>
      </c>
      <c r="AB130" s="6" t="str">
        <f t="shared" si="83"/>
        <v/>
      </c>
      <c r="AC130" s="3" t="str">
        <f t="shared" si="84"/>
        <v/>
      </c>
      <c r="AD130" s="20" t="str">
        <f t="shared" si="85"/>
        <v/>
      </c>
      <c r="AE130" s="6" t="str">
        <f t="shared" si="86"/>
        <v/>
      </c>
      <c r="AG130" s="3" t="str">
        <f t="shared" si="63"/>
        <v/>
      </c>
      <c r="AH130" s="20" t="str">
        <f t="shared" si="64"/>
        <v/>
      </c>
      <c r="AI130" s="6" t="str">
        <f t="shared" si="65"/>
        <v/>
      </c>
      <c r="AJ130" s="3" t="str">
        <f t="shared" si="66"/>
        <v/>
      </c>
      <c r="AK130" s="20" t="str">
        <f t="shared" si="67"/>
        <v/>
      </c>
      <c r="AL130" s="6">
        <f t="shared" si="68"/>
        <v>7.57</v>
      </c>
      <c r="AM130" s="3" t="str">
        <f t="shared" si="69"/>
        <v/>
      </c>
      <c r="AN130" s="20" t="str">
        <f t="shared" si="70"/>
        <v/>
      </c>
      <c r="AO130" s="6" t="str">
        <f t="shared" si="71"/>
        <v/>
      </c>
      <c r="AP130" s="3" t="str">
        <f t="shared" si="72"/>
        <v/>
      </c>
      <c r="AQ130" s="20" t="str">
        <f t="shared" si="73"/>
        <v/>
      </c>
      <c r="AR130" s="6" t="str">
        <f t="shared" si="74"/>
        <v/>
      </c>
      <c r="AS130" s="3" t="str">
        <f t="shared" si="75"/>
        <v/>
      </c>
      <c r="AT130" s="20" t="str">
        <f t="shared" si="76"/>
        <v/>
      </c>
      <c r="AU130" s="6" t="str">
        <f t="shared" si="77"/>
        <v/>
      </c>
      <c r="AV130" s="3" t="str">
        <f t="shared" si="87"/>
        <v/>
      </c>
      <c r="AW130" s="20" t="str">
        <f t="shared" si="88"/>
        <v/>
      </c>
      <c r="AX130" s="6" t="str">
        <f t="shared" si="89"/>
        <v/>
      </c>
      <c r="AY130" s="3" t="str">
        <f t="shared" si="90"/>
        <v/>
      </c>
      <c r="AZ130" s="20" t="str">
        <f t="shared" si="91"/>
        <v/>
      </c>
      <c r="BA130" s="6" t="str">
        <f t="shared" si="92"/>
        <v/>
      </c>
    </row>
    <row r="131" spans="1:53" ht="24.75" thickBot="1" x14ac:dyDescent="0.25">
      <c r="A131" s="82">
        <v>42208</v>
      </c>
      <c r="B131" s="81" t="s">
        <v>2</v>
      </c>
      <c r="C131" s="81" t="s">
        <v>0</v>
      </c>
      <c r="D131" s="81">
        <v>1807</v>
      </c>
      <c r="E131" s="81">
        <v>5.14</v>
      </c>
      <c r="F131" s="85">
        <f t="shared" si="78"/>
        <v>2</v>
      </c>
      <c r="G131" s="90">
        <f t="shared" si="79"/>
        <v>7</v>
      </c>
      <c r="H131" s="90">
        <f t="shared" si="47"/>
        <v>2015</v>
      </c>
      <c r="I131" s="2" t="str">
        <f t="shared" si="48"/>
        <v>Summer</v>
      </c>
      <c r="K131" s="3" t="str">
        <f t="shared" si="49"/>
        <v/>
      </c>
      <c r="L131" s="20" t="str">
        <f t="shared" si="50"/>
        <v/>
      </c>
      <c r="M131" s="6" t="str">
        <f t="shared" si="51"/>
        <v/>
      </c>
      <c r="N131" s="3" t="str">
        <f t="shared" si="52"/>
        <v/>
      </c>
      <c r="O131" s="20">
        <f t="shared" si="53"/>
        <v>1807</v>
      </c>
      <c r="P131" s="6" t="str">
        <f t="shared" si="54"/>
        <v/>
      </c>
      <c r="Q131" s="3" t="str">
        <f t="shared" si="55"/>
        <v/>
      </c>
      <c r="R131" s="20" t="str">
        <f t="shared" si="56"/>
        <v/>
      </c>
      <c r="S131" s="6" t="str">
        <f t="shared" si="57"/>
        <v/>
      </c>
      <c r="T131" s="3" t="str">
        <f t="shared" si="58"/>
        <v/>
      </c>
      <c r="U131" s="20" t="str">
        <f t="shared" si="80"/>
        <v/>
      </c>
      <c r="V131" s="6" t="str">
        <f t="shared" si="59"/>
        <v/>
      </c>
      <c r="W131" s="3" t="str">
        <f t="shared" si="60"/>
        <v/>
      </c>
      <c r="X131" s="20" t="str">
        <f t="shared" si="61"/>
        <v/>
      </c>
      <c r="Y131" s="6" t="str">
        <f t="shared" si="62"/>
        <v/>
      </c>
      <c r="Z131" s="3" t="str">
        <f t="shared" si="81"/>
        <v/>
      </c>
      <c r="AA131" s="20" t="str">
        <f t="shared" si="82"/>
        <v/>
      </c>
      <c r="AB131" s="6" t="str">
        <f t="shared" si="83"/>
        <v/>
      </c>
      <c r="AC131" s="3" t="str">
        <f t="shared" si="84"/>
        <v/>
      </c>
      <c r="AD131" s="20" t="str">
        <f t="shared" si="85"/>
        <v/>
      </c>
      <c r="AE131" s="6" t="str">
        <f t="shared" si="86"/>
        <v/>
      </c>
      <c r="AG131" s="3" t="str">
        <f t="shared" si="63"/>
        <v/>
      </c>
      <c r="AH131" s="20" t="str">
        <f t="shared" si="64"/>
        <v/>
      </c>
      <c r="AI131" s="6" t="str">
        <f t="shared" si="65"/>
        <v/>
      </c>
      <c r="AJ131" s="3" t="str">
        <f t="shared" si="66"/>
        <v/>
      </c>
      <c r="AK131" s="20">
        <f t="shared" si="67"/>
        <v>5.14</v>
      </c>
      <c r="AL131" s="6" t="str">
        <f t="shared" si="68"/>
        <v/>
      </c>
      <c r="AM131" s="3" t="str">
        <f t="shared" si="69"/>
        <v/>
      </c>
      <c r="AN131" s="20" t="str">
        <f t="shared" si="70"/>
        <v/>
      </c>
      <c r="AO131" s="6" t="str">
        <f t="shared" si="71"/>
        <v/>
      </c>
      <c r="AP131" s="3" t="str">
        <f t="shared" si="72"/>
        <v/>
      </c>
      <c r="AQ131" s="20" t="str">
        <f t="shared" si="73"/>
        <v/>
      </c>
      <c r="AR131" s="6" t="str">
        <f t="shared" si="74"/>
        <v/>
      </c>
      <c r="AS131" s="3" t="str">
        <f t="shared" si="75"/>
        <v/>
      </c>
      <c r="AT131" s="20" t="str">
        <f t="shared" si="76"/>
        <v/>
      </c>
      <c r="AU131" s="6" t="str">
        <f t="shared" si="77"/>
        <v/>
      </c>
      <c r="AV131" s="3" t="str">
        <f t="shared" si="87"/>
        <v/>
      </c>
      <c r="AW131" s="20" t="str">
        <f t="shared" si="88"/>
        <v/>
      </c>
      <c r="AX131" s="6" t="str">
        <f t="shared" si="89"/>
        <v/>
      </c>
      <c r="AY131" s="3" t="str">
        <f t="shared" si="90"/>
        <v/>
      </c>
      <c r="AZ131" s="20" t="str">
        <f t="shared" si="91"/>
        <v/>
      </c>
      <c r="BA131" s="6" t="str">
        <f t="shared" si="92"/>
        <v/>
      </c>
    </row>
    <row r="132" spans="1:53" ht="24.75" thickBot="1" x14ac:dyDescent="0.25">
      <c r="A132" s="82">
        <v>42139</v>
      </c>
      <c r="B132" s="81" t="s">
        <v>2</v>
      </c>
      <c r="C132" s="81" t="s">
        <v>0</v>
      </c>
      <c r="D132" s="81" t="s">
        <v>77</v>
      </c>
      <c r="E132" s="81">
        <v>10.83</v>
      </c>
      <c r="F132" s="85">
        <f t="shared" si="78"/>
        <v>2</v>
      </c>
      <c r="G132" s="90">
        <f t="shared" si="79"/>
        <v>5</v>
      </c>
      <c r="H132" s="90">
        <f t="shared" si="47"/>
        <v>2015</v>
      </c>
      <c r="I132" s="2" t="str">
        <f t="shared" si="48"/>
        <v>Spring</v>
      </c>
      <c r="K132" s="3" t="str">
        <f t="shared" si="49"/>
        <v/>
      </c>
      <c r="L132" s="20" t="str">
        <f t="shared" si="50"/>
        <v/>
      </c>
      <c r="M132" s="6" t="str">
        <f t="shared" si="51"/>
        <v/>
      </c>
      <c r="N132" s="3" t="str">
        <f t="shared" si="52"/>
        <v>AD</v>
      </c>
      <c r="O132" s="20" t="str">
        <f t="shared" si="53"/>
        <v/>
      </c>
      <c r="P132" s="6" t="str">
        <f t="shared" si="54"/>
        <v/>
      </c>
      <c r="Q132" s="3" t="str">
        <f t="shared" si="55"/>
        <v/>
      </c>
      <c r="R132" s="20" t="str">
        <f t="shared" si="56"/>
        <v/>
      </c>
      <c r="S132" s="6" t="str">
        <f t="shared" si="57"/>
        <v/>
      </c>
      <c r="T132" s="3" t="str">
        <f t="shared" si="58"/>
        <v/>
      </c>
      <c r="U132" s="20" t="str">
        <f t="shared" si="80"/>
        <v/>
      </c>
      <c r="V132" s="6" t="str">
        <f t="shared" si="59"/>
        <v/>
      </c>
      <c r="W132" s="3" t="str">
        <f t="shared" si="60"/>
        <v/>
      </c>
      <c r="X132" s="20" t="str">
        <f t="shared" si="61"/>
        <v/>
      </c>
      <c r="Y132" s="6" t="str">
        <f t="shared" si="62"/>
        <v/>
      </c>
      <c r="Z132" s="3" t="str">
        <f t="shared" si="81"/>
        <v/>
      </c>
      <c r="AA132" s="20" t="str">
        <f t="shared" si="82"/>
        <v/>
      </c>
      <c r="AB132" s="6" t="str">
        <f t="shared" si="83"/>
        <v/>
      </c>
      <c r="AC132" s="3" t="str">
        <f t="shared" si="84"/>
        <v/>
      </c>
      <c r="AD132" s="20" t="str">
        <f t="shared" si="85"/>
        <v/>
      </c>
      <c r="AE132" s="6" t="str">
        <f t="shared" si="86"/>
        <v/>
      </c>
      <c r="AG132" s="3" t="str">
        <f t="shared" si="63"/>
        <v/>
      </c>
      <c r="AH132" s="20" t="str">
        <f t="shared" si="64"/>
        <v/>
      </c>
      <c r="AI132" s="6" t="str">
        <f t="shared" si="65"/>
        <v/>
      </c>
      <c r="AJ132" s="3">
        <f t="shared" si="66"/>
        <v>10.83</v>
      </c>
      <c r="AK132" s="20" t="str">
        <f t="shared" si="67"/>
        <v/>
      </c>
      <c r="AL132" s="6" t="str">
        <f t="shared" si="68"/>
        <v/>
      </c>
      <c r="AM132" s="3" t="str">
        <f t="shared" si="69"/>
        <v/>
      </c>
      <c r="AN132" s="20" t="str">
        <f t="shared" si="70"/>
        <v/>
      </c>
      <c r="AO132" s="6" t="str">
        <f t="shared" si="71"/>
        <v/>
      </c>
      <c r="AP132" s="3" t="str">
        <f t="shared" si="72"/>
        <v/>
      </c>
      <c r="AQ132" s="20" t="str">
        <f t="shared" si="73"/>
        <v/>
      </c>
      <c r="AR132" s="6" t="str">
        <f t="shared" si="74"/>
        <v/>
      </c>
      <c r="AS132" s="3" t="str">
        <f t="shared" si="75"/>
        <v/>
      </c>
      <c r="AT132" s="20" t="str">
        <f t="shared" si="76"/>
        <v/>
      </c>
      <c r="AU132" s="6" t="str">
        <f t="shared" si="77"/>
        <v/>
      </c>
      <c r="AV132" s="3" t="str">
        <f t="shared" si="87"/>
        <v/>
      </c>
      <c r="AW132" s="20" t="str">
        <f t="shared" si="88"/>
        <v/>
      </c>
      <c r="AX132" s="6" t="str">
        <f t="shared" si="89"/>
        <v/>
      </c>
      <c r="AY132" s="3" t="str">
        <f t="shared" si="90"/>
        <v/>
      </c>
      <c r="AZ132" s="20" t="str">
        <f t="shared" si="91"/>
        <v/>
      </c>
      <c r="BA132" s="6" t="str">
        <f t="shared" si="92"/>
        <v/>
      </c>
    </row>
    <row r="133" spans="1:53" ht="24.75" thickBot="1" x14ac:dyDescent="0.25">
      <c r="A133" s="82">
        <v>41925</v>
      </c>
      <c r="B133" s="81" t="s">
        <v>2</v>
      </c>
      <c r="C133" s="81" t="s">
        <v>0</v>
      </c>
      <c r="D133" s="81" t="s">
        <v>24</v>
      </c>
      <c r="E133" s="81" t="s">
        <v>24</v>
      </c>
      <c r="F133" s="85">
        <f t="shared" si="78"/>
        <v>2</v>
      </c>
      <c r="G133" s="90">
        <f t="shared" si="79"/>
        <v>10</v>
      </c>
      <c r="H133" s="90">
        <f t="shared" si="47"/>
        <v>2014</v>
      </c>
      <c r="I133" s="2" t="str">
        <f t="shared" si="48"/>
        <v>Fall</v>
      </c>
      <c r="K133" s="3" t="str">
        <f t="shared" si="49"/>
        <v/>
      </c>
      <c r="L133" s="20" t="str">
        <f t="shared" si="50"/>
        <v/>
      </c>
      <c r="M133" s="6" t="str">
        <f t="shared" si="51"/>
        <v/>
      </c>
      <c r="N133" s="3" t="str">
        <f t="shared" si="52"/>
        <v/>
      </c>
      <c r="O133" s="20" t="str">
        <f t="shared" si="53"/>
        <v/>
      </c>
      <c r="P133" s="6" t="str">
        <f t="shared" si="54"/>
        <v>NS</v>
      </c>
      <c r="Q133" s="3" t="str">
        <f t="shared" si="55"/>
        <v/>
      </c>
      <c r="R133" s="20" t="str">
        <f t="shared" si="56"/>
        <v/>
      </c>
      <c r="S133" s="6" t="str">
        <f t="shared" si="57"/>
        <v/>
      </c>
      <c r="T133" s="3" t="str">
        <f t="shared" si="58"/>
        <v/>
      </c>
      <c r="U133" s="20" t="str">
        <f t="shared" si="80"/>
        <v/>
      </c>
      <c r="V133" s="6" t="str">
        <f t="shared" si="59"/>
        <v/>
      </c>
      <c r="W133" s="3" t="str">
        <f t="shared" si="60"/>
        <v/>
      </c>
      <c r="X133" s="20" t="str">
        <f t="shared" si="61"/>
        <v/>
      </c>
      <c r="Y133" s="6" t="str">
        <f t="shared" si="62"/>
        <v/>
      </c>
      <c r="Z133" s="3" t="str">
        <f t="shared" si="81"/>
        <v/>
      </c>
      <c r="AA133" s="20" t="str">
        <f t="shared" si="82"/>
        <v/>
      </c>
      <c r="AB133" s="6" t="str">
        <f t="shared" si="83"/>
        <v/>
      </c>
      <c r="AC133" s="3" t="str">
        <f t="shared" si="84"/>
        <v/>
      </c>
      <c r="AD133" s="20" t="str">
        <f t="shared" si="85"/>
        <v/>
      </c>
      <c r="AE133" s="6" t="str">
        <f t="shared" si="86"/>
        <v/>
      </c>
      <c r="AG133" s="3" t="str">
        <f t="shared" si="63"/>
        <v/>
      </c>
      <c r="AH133" s="20" t="str">
        <f t="shared" si="64"/>
        <v/>
      </c>
      <c r="AI133" s="6" t="str">
        <f t="shared" si="65"/>
        <v/>
      </c>
      <c r="AJ133" s="3" t="str">
        <f t="shared" si="66"/>
        <v/>
      </c>
      <c r="AK133" s="20" t="str">
        <f t="shared" si="67"/>
        <v/>
      </c>
      <c r="AL133" s="6" t="str">
        <f t="shared" si="68"/>
        <v>NS</v>
      </c>
      <c r="AM133" s="3" t="str">
        <f t="shared" si="69"/>
        <v/>
      </c>
      <c r="AN133" s="20" t="str">
        <f t="shared" si="70"/>
        <v/>
      </c>
      <c r="AO133" s="6" t="str">
        <f t="shared" si="71"/>
        <v/>
      </c>
      <c r="AP133" s="3" t="str">
        <f t="shared" si="72"/>
        <v/>
      </c>
      <c r="AQ133" s="20" t="str">
        <f t="shared" si="73"/>
        <v/>
      </c>
      <c r="AR133" s="6" t="str">
        <f t="shared" si="74"/>
        <v/>
      </c>
      <c r="AS133" s="3" t="str">
        <f t="shared" si="75"/>
        <v/>
      </c>
      <c r="AT133" s="20" t="str">
        <f t="shared" si="76"/>
        <v/>
      </c>
      <c r="AU133" s="6" t="str">
        <f t="shared" si="77"/>
        <v/>
      </c>
      <c r="AV133" s="3" t="str">
        <f t="shared" si="87"/>
        <v/>
      </c>
      <c r="AW133" s="20" t="str">
        <f t="shared" si="88"/>
        <v/>
      </c>
      <c r="AX133" s="6" t="str">
        <f t="shared" si="89"/>
        <v/>
      </c>
      <c r="AY133" s="3" t="str">
        <f t="shared" si="90"/>
        <v/>
      </c>
      <c r="AZ133" s="20" t="str">
        <f t="shared" si="91"/>
        <v/>
      </c>
      <c r="BA133" s="6" t="str">
        <f t="shared" si="92"/>
        <v/>
      </c>
    </row>
    <row r="134" spans="1:53" ht="24.75" thickBot="1" x14ac:dyDescent="0.25">
      <c r="A134" s="82">
        <v>41906</v>
      </c>
      <c r="B134" s="81" t="s">
        <v>2</v>
      </c>
      <c r="C134" s="81" t="s">
        <v>0</v>
      </c>
      <c r="D134" s="81">
        <v>954</v>
      </c>
      <c r="E134" s="81">
        <v>8.14</v>
      </c>
      <c r="F134" s="85">
        <f t="shared" si="78"/>
        <v>2</v>
      </c>
      <c r="G134" s="90">
        <f t="shared" si="79"/>
        <v>9</v>
      </c>
      <c r="H134" s="90">
        <f t="shared" ref="H134:H197" si="93">IF(A134="","",YEAR(A134))</f>
        <v>2014</v>
      </c>
      <c r="I134" s="2" t="str">
        <f t="shared" ref="I134:I197" si="94">IF($G134="","",IF($G134&lt;7,"Spring",IF($G134&lt;9,"Summer","Fall")))</f>
        <v>Fall</v>
      </c>
      <c r="K134" s="3" t="str">
        <f t="shared" ref="K134:K197" si="95">IF($C134="Apple Creek",IF($I134="Spring",IF(LEFT($D134,1)="&lt;",VALUE(MID($D134,2,4)),IF(LEFT($D134,1)="&gt;",VALUE(MID($D134,2,4)),$D134)),""),"")</f>
        <v/>
      </c>
      <c r="L134" s="20" t="str">
        <f t="shared" ref="L134:L197" si="96">IF($C134="Apple Creek",IF($I134="Summer",IF(LEFT($D134,1)="&lt;",VALUE(MID($D134,2,4)),IF(LEFT($D134,1)="&gt;",VALUE(MID($D134,2,4)),$D134)),""),"")</f>
        <v/>
      </c>
      <c r="M134" s="6" t="str">
        <f t="shared" ref="M134:M197" si="97">IF($C134="Apple Creek",IF($I134="Fall",IF(LEFT($D134,1)="&lt;",VALUE(MID($D134,2,4)),IF(LEFT($D134,1)="&gt;",VALUE(MID($D134,2,4)),$D134)),""),"")</f>
        <v/>
      </c>
      <c r="N134" s="3" t="str">
        <f t="shared" ref="N134:N197" si="98">IF($C134="Ashwaubenon Creek",IF($I134="Spring",IF(LEFT($D134,1)="&lt;",VALUE(MID($D134,2,4)),IF(LEFT($D134,1)="&gt;",VALUE(MID($D134,2,4)),$D134)),""),"")</f>
        <v/>
      </c>
      <c r="O134" s="20" t="str">
        <f t="shared" ref="O134:O197" si="99">IF($C134="Ashwaubenon Creek",IF($I134="Summer",IF(LEFT($D134,1)="&lt;",VALUE(MID($D134,2,4)),IF(LEFT($D134,1)="&gt;",VALUE(MID($D134,2,4)),$D134)),""),"")</f>
        <v/>
      </c>
      <c r="P134" s="6">
        <f t="shared" ref="P134:P197" si="100">IF($C134="Ashwaubenon Creek",IF($I134="Fall",IF(LEFT($D134,1)="&lt;",VALUE(MID($D134,2,4)),IF(LEFT($D134,1)="&gt;",VALUE(MID($D134,2,4)),$D134)),""),"")</f>
        <v>954</v>
      </c>
      <c r="Q134" s="3" t="str">
        <f t="shared" ref="Q134:Q197" si="101">IF($C134="Baird Creek",IF($I134="Spring",IF(LEFT($D134,1)="&lt;",VALUE(MID($D134,2,4)),IF(LEFT($D134,1)="&gt;",VALUE(MID($D134,2,4)),$D134)),""),"")</f>
        <v/>
      </c>
      <c r="R134" s="20" t="str">
        <f t="shared" ref="R134:R197" si="102">IF($C134="Baird Creek",IF($I134="Summer",IF(LEFT($D134,1)="&lt;",VALUE(MID($D134,2,4)),IF(LEFT($D134,1)="&gt;",VALUE(MID($D134,2,4)),$D134)),""),"")</f>
        <v/>
      </c>
      <c r="S134" s="6" t="str">
        <f t="shared" ref="S134:S197" si="103">IF($C134="Baird Creek",IF($I134="Fall",IF(LEFT($D134,1)="&lt;",VALUE(MID($D134,2,4)),IF(LEFT($D134,1)="&gt;",VALUE(MID($D134,2,4)),$D134)),""),"")</f>
        <v/>
      </c>
      <c r="T134" s="3" t="str">
        <f t="shared" ref="T134:T197" si="104">IF($C134="Duck Creek",IF($I134="Spring",IF(LEFT($D134,1)="&lt;",VALUE(MID($D134,2,4)),IF(LEFT($D134,1)="&gt;",VALUE(MID($D134,2,4)),$D134)),""),"")</f>
        <v/>
      </c>
      <c r="U134" s="20" t="str">
        <f t="shared" si="80"/>
        <v/>
      </c>
      <c r="V134" s="6" t="str">
        <f t="shared" ref="V134:V197" si="105">IF($C134="Duck Creek",IF($I134="Fall",IF(LEFT($D134,1)="&lt;",VALUE(MID($D134,2,4)),IF(LEFT($D134,1)="&gt;",VALUE(MID($D134,2,4)),$D134)),""),"")</f>
        <v/>
      </c>
      <c r="W134" s="3" t="str">
        <f t="shared" ref="W134:W197" si="106">IF($C134="Spring Brook",IF($I134="Spring",IF(LEFT($D134,1)="&lt;",VALUE(MID($D134,2,4)),IF(LEFT($D134,1)="&gt;",VALUE(MID($D134,2,4)),$D134)),""),"")</f>
        <v/>
      </c>
      <c r="X134" s="20" t="str">
        <f t="shared" ref="X134:X197" si="107">IF($C134="Spring Brook",IF($I134="Summer",IF(LEFT($D134,1)="&lt;",VALUE(MID($D134,2,4)),IF(LEFT($D134,1)="&gt;",VALUE(MID($D134,2,4)),$D134)),""),"")</f>
        <v/>
      </c>
      <c r="Y134" s="6" t="str">
        <f t="shared" ref="Y134:Y197" si="108">IF($C134="Spring Brook",IF($I134="Fall",IF(LEFT($D134,1)="&lt;",VALUE(MID($D134,2,4)),IF(LEFT($D134,1)="&gt;",VALUE(MID($D134,2,4)),$D134)),""),"")</f>
        <v/>
      </c>
      <c r="Z134" s="3" t="str">
        <f t="shared" si="81"/>
        <v/>
      </c>
      <c r="AA134" s="20" t="str">
        <f t="shared" si="82"/>
        <v/>
      </c>
      <c r="AB134" s="6" t="str">
        <f t="shared" si="83"/>
        <v/>
      </c>
      <c r="AC134" s="3" t="str">
        <f t="shared" si="84"/>
        <v/>
      </c>
      <c r="AD134" s="20" t="str">
        <f t="shared" si="85"/>
        <v/>
      </c>
      <c r="AE134" s="6" t="str">
        <f t="shared" si="86"/>
        <v/>
      </c>
      <c r="AG134" s="3" t="str">
        <f t="shared" ref="AG134:AG197" si="109">IF($C134="Apple Creek",IF($I134="Spring",IF(LEFT($E134,1)="&lt;",VALUE(MID($E134,2,4)),IF(LEFT($E134,1)="&gt;",VALUE(MID($E134,2,4)),$E134)),""),"")</f>
        <v/>
      </c>
      <c r="AH134" s="20" t="str">
        <f t="shared" ref="AH134:AH197" si="110">IF($C134="Apple Creek",IF($I134="Summer",IF(LEFT($E134,1)="&lt;",VALUE(MID($E134,2,4)),IF(LEFT($E134,1)="&gt;",VALUE(MID($E134,2,4)),$E134)),""),"")</f>
        <v/>
      </c>
      <c r="AI134" s="6" t="str">
        <f t="shared" ref="AI134:AI197" si="111">IF($C134="Apple Creek",IF($I134="Fall",IF(LEFT($E134,1)="&lt;",VALUE(MID($E134,2,4)),IF(LEFT($E134,1)="&gt;",VALUE(MID($E134,2,4)),$E134)),""),"")</f>
        <v/>
      </c>
      <c r="AJ134" s="3" t="str">
        <f t="shared" ref="AJ134:AJ197" si="112">IF($C134="Ashwaubenon Creek",IF($I134="Spring",IF(LEFT($E134,1)="&lt;",VALUE(MID($E134,2,4)),IF(LEFT($E134,1)="&gt;",VALUE(MID($E134,2,4)),$E134)),""),"")</f>
        <v/>
      </c>
      <c r="AK134" s="20" t="str">
        <f t="shared" ref="AK134:AK197" si="113">IF($C134="Ashwaubenon Creek",IF($I134="Summer",IF(LEFT($E134,1)="&lt;",VALUE(MID($E134,2,4)),IF(LEFT($E134,1)="&gt;",VALUE(MID($E134,2,4)),$E134)),""),"")</f>
        <v/>
      </c>
      <c r="AL134" s="6">
        <f t="shared" ref="AL134:AL197" si="114">IF($C134="Ashwaubenon Creek",IF($I134="Fall",IF(LEFT($E134,1)="&lt;",VALUE(MID($E134,2,4)),IF(LEFT($E134,1)="&gt;",VALUE(MID($E134,2,4)),$E134)),""),"")</f>
        <v>8.14</v>
      </c>
      <c r="AM134" s="3" t="str">
        <f t="shared" ref="AM134:AM197" si="115">IF($C134="Baird Creek",IF($I134="Spring",IF(LEFT($E134,1)="&lt;",VALUE(MID($E134,2,4)),IF(LEFT($E134,1)="&gt;",VALUE(MID($E134,2,4)),$E134)),""),"")</f>
        <v/>
      </c>
      <c r="AN134" s="20" t="str">
        <f t="shared" ref="AN134:AN197" si="116">IF($C134="Baird Creek",IF($I134="Summer",IF(LEFT($E134,1)="&lt;",VALUE(MID($E134,2,4)),IF(LEFT($E134,1)="&gt;",VALUE(MID($E134,2,4)),$E134)),""),"")</f>
        <v/>
      </c>
      <c r="AO134" s="6" t="str">
        <f t="shared" ref="AO134:AO197" si="117">IF($C134="Baird Creek",IF($I134="Fall",IF(LEFT($E134,1)="&lt;",VALUE(MID($E134,2,4)),IF(LEFT($E134,1)="&gt;",VALUE(MID($E134,2,4)),$E134)),""),"")</f>
        <v/>
      </c>
      <c r="AP134" s="3" t="str">
        <f t="shared" ref="AP134:AP197" si="118">IF($C134="Duck Creek",IF($I134="Spring",IF(LEFT($E134,1)="&lt;",VALUE(MID($E134,2,4)),IF(LEFT($E134,1)="&gt;",VALUE(MID($E134,2,4)),$E134)),""),"")</f>
        <v/>
      </c>
      <c r="AQ134" s="20" t="str">
        <f t="shared" ref="AQ134:AQ197" si="119">IF($C134="Duck Creek",IF($I134="Summer",IF(LEFT($E134,1)="&lt;",VALUE(MID($E134,2,4)),IF(LEFT($E134,1)="&gt;",VALUE(MID($E134,2,4)),$E134)),""),"")</f>
        <v/>
      </c>
      <c r="AR134" s="6" t="str">
        <f t="shared" ref="AR134:AR197" si="120">IF($C134="Duck Creek",IF($I134="Fall",IF(LEFT($E134,1)="&lt;",VALUE(MID($E134,2,4)),IF(LEFT($E134,1)="&gt;",VALUE(MID($E134,2,4)),$E134)),""),"")</f>
        <v/>
      </c>
      <c r="AS134" s="3" t="str">
        <f t="shared" ref="AS134:AS197" si="121">IF($C134="Spring Brook",IF($I134="Spring",IF(LEFT($E134,1)="&lt;",VALUE(MID($E134,2,4)),IF(LEFT($E134,1)="&gt;",VALUE(MID($E134,2,4)),$E134)),""),"")</f>
        <v/>
      </c>
      <c r="AT134" s="20" t="str">
        <f t="shared" ref="AT134:AT197" si="122">IF($C134="Spring Brook",IF($I134="Summer",IF(LEFT($E134,1)="&lt;",VALUE(MID($E134,2,4)),IF(LEFT($E134,1)="&gt;",VALUE(MID($E134,2,4)),$E134)),""),"")</f>
        <v/>
      </c>
      <c r="AU134" s="6" t="str">
        <f t="shared" ref="AU134:AU197" si="123">IF($C134="Spring Brook",IF($I134="Fall",IF(LEFT($E134,1)="&lt;",VALUE(MID($E134,2,4)),IF(LEFT($E134,1)="&gt;",VALUE(MID($E134,2,4)),$E134)),""),"")</f>
        <v/>
      </c>
      <c r="AV134" s="3" t="str">
        <f t="shared" si="87"/>
        <v/>
      </c>
      <c r="AW134" s="20" t="str">
        <f t="shared" si="88"/>
        <v/>
      </c>
      <c r="AX134" s="6" t="str">
        <f t="shared" si="89"/>
        <v/>
      </c>
      <c r="AY134" s="3" t="str">
        <f t="shared" si="90"/>
        <v/>
      </c>
      <c r="AZ134" s="20" t="str">
        <f t="shared" si="91"/>
        <v/>
      </c>
      <c r="BA134" s="6" t="str">
        <f t="shared" si="92"/>
        <v/>
      </c>
    </row>
    <row r="135" spans="1:53" ht="24.75" thickBot="1" x14ac:dyDescent="0.25">
      <c r="A135" s="82">
        <v>41850</v>
      </c>
      <c r="B135" s="81" t="s">
        <v>2</v>
      </c>
      <c r="C135" s="81" t="s">
        <v>0</v>
      </c>
      <c r="D135" s="81">
        <v>1850</v>
      </c>
      <c r="E135" s="81">
        <v>6.48</v>
      </c>
      <c r="F135" s="85">
        <f t="shared" ref="F135:F198" si="124">IF(A135="","",VLOOKUP(B135,$CY$2:$CZ$16,2,FALSE))</f>
        <v>2</v>
      </c>
      <c r="G135" s="90">
        <f t="shared" ref="G135:G198" si="125">IF(A135="","",MONTH(A135))</f>
        <v>7</v>
      </c>
      <c r="H135" s="90">
        <f t="shared" si="93"/>
        <v>2014</v>
      </c>
      <c r="I135" s="2" t="str">
        <f t="shared" si="94"/>
        <v>Summer</v>
      </c>
      <c r="K135" s="3" t="str">
        <f t="shared" si="95"/>
        <v/>
      </c>
      <c r="L135" s="20" t="str">
        <f t="shared" si="96"/>
        <v/>
      </c>
      <c r="M135" s="6" t="str">
        <f t="shared" si="97"/>
        <v/>
      </c>
      <c r="N135" s="3" t="str">
        <f t="shared" si="98"/>
        <v/>
      </c>
      <c r="O135" s="20">
        <f t="shared" si="99"/>
        <v>1850</v>
      </c>
      <c r="P135" s="6" t="str">
        <f t="shared" si="100"/>
        <v/>
      </c>
      <c r="Q135" s="3" t="str">
        <f t="shared" si="101"/>
        <v/>
      </c>
      <c r="R135" s="20" t="str">
        <f t="shared" si="102"/>
        <v/>
      </c>
      <c r="S135" s="6" t="str">
        <f t="shared" si="103"/>
        <v/>
      </c>
      <c r="T135" s="3" t="str">
        <f t="shared" si="104"/>
        <v/>
      </c>
      <c r="U135" s="20" t="str">
        <f t="shared" ref="U135:U198" si="126">IF($C135="Duck Creek",IF($I135="Summer",IF(LEFT($D135,1)="&lt;",VALUE(MID($D135,2,4)),IF(LEFT($D135,1)="&gt;",VALUE(MID($D135,2,4)),$D135)),""),"")</f>
        <v/>
      </c>
      <c r="V135" s="6" t="str">
        <f t="shared" si="105"/>
        <v/>
      </c>
      <c r="W135" s="3" t="str">
        <f t="shared" si="106"/>
        <v/>
      </c>
      <c r="X135" s="20" t="str">
        <f t="shared" si="107"/>
        <v/>
      </c>
      <c r="Y135" s="6" t="str">
        <f t="shared" si="108"/>
        <v/>
      </c>
      <c r="Z135" s="3" t="str">
        <f t="shared" ref="Z135:Z198" si="127">IF($C135="Dutchman Creek",IF($I135="Spring",IF(LEFT($D135,1)="&lt;",VALUE(MID($D135,2,4)),IF(LEFT($D135,1)="&gt;",VALUE(MID($D135,2,4)),$D135)),""),"")</f>
        <v/>
      </c>
      <c r="AA135" s="20" t="str">
        <f t="shared" ref="AA135:AA198" si="128">IF($C135="Dutchman Creek",IF($I135="Summer",IF(LEFT($D135,1)="&lt;",VALUE(MID($D135,2,4)),IF(LEFT($D135,1)="&gt;",VALUE(MID($D135,2,4)),$D135)),""),"")</f>
        <v/>
      </c>
      <c r="AB135" s="6" t="str">
        <f t="shared" ref="AB135:AB198" si="129">IF($C135="Dutchman Creek",IF($I135="Fall",IF(LEFT($D135,1)="&lt;",VALUE(MID($D135,2,4)),IF(LEFT($D135,1)="&gt;",VALUE(MID($D135,2,4)),$D135)),""),"")</f>
        <v/>
      </c>
      <c r="AC135" s="3" t="str">
        <f t="shared" ref="AC135:AC198" si="130">IF($C135="Trout Creek",IF($I135="Spring",IF(LEFT($D135,1)="&lt;",VALUE(MID($D135,2,4)),IF(LEFT($D135,1)="&gt;",VALUE(MID($D135,2,4)),$D135)),""),"")</f>
        <v/>
      </c>
      <c r="AD135" s="20" t="str">
        <f t="shared" ref="AD135:AD198" si="131">IF($C135="Trout Creek",IF($I135="Summer",IF(LEFT($D135,1)="&lt;",VALUE(MID($D135,2,4)),IF(LEFT($D135,1)="&gt;",VALUE(MID($D135,2,4)),$D135)),""),"")</f>
        <v/>
      </c>
      <c r="AE135" s="6" t="str">
        <f t="shared" ref="AE135:AE198" si="132">IF($C135="Trout Creek",IF($I135="Fall",IF(LEFT($D135,1)="&lt;",VALUE(MID($D135,2,4)),IF(LEFT($D135,1)="&gt;",VALUE(MID($D135,2,4)),$D135)),""),"")</f>
        <v/>
      </c>
      <c r="AG135" s="3" t="str">
        <f t="shared" si="109"/>
        <v/>
      </c>
      <c r="AH135" s="20" t="str">
        <f t="shared" si="110"/>
        <v/>
      </c>
      <c r="AI135" s="6" t="str">
        <f t="shared" si="111"/>
        <v/>
      </c>
      <c r="AJ135" s="3" t="str">
        <f t="shared" si="112"/>
        <v/>
      </c>
      <c r="AK135" s="20">
        <f t="shared" si="113"/>
        <v>6.48</v>
      </c>
      <c r="AL135" s="6" t="str">
        <f t="shared" si="114"/>
        <v/>
      </c>
      <c r="AM135" s="3" t="str">
        <f t="shared" si="115"/>
        <v/>
      </c>
      <c r="AN135" s="20" t="str">
        <f t="shared" si="116"/>
        <v/>
      </c>
      <c r="AO135" s="6" t="str">
        <f t="shared" si="117"/>
        <v/>
      </c>
      <c r="AP135" s="3" t="str">
        <f t="shared" si="118"/>
        <v/>
      </c>
      <c r="AQ135" s="20" t="str">
        <f t="shared" si="119"/>
        <v/>
      </c>
      <c r="AR135" s="6" t="str">
        <f t="shared" si="120"/>
        <v/>
      </c>
      <c r="AS135" s="3" t="str">
        <f t="shared" si="121"/>
        <v/>
      </c>
      <c r="AT135" s="20" t="str">
        <f t="shared" si="122"/>
        <v/>
      </c>
      <c r="AU135" s="6" t="str">
        <f t="shared" si="123"/>
        <v/>
      </c>
      <c r="AV135" s="3" t="str">
        <f t="shared" ref="AV135:AV198" si="133">IF($C135="Dutchman Creek",IF($I135="Spring",IF(LEFT($E135,1)="&lt;",VALUE(MID($E135,2,4)),IF(LEFT($E135,1)="&gt;",VALUE(MID($E135,2,4)),$E135)),""),"")</f>
        <v/>
      </c>
      <c r="AW135" s="20" t="str">
        <f t="shared" ref="AW135:AW198" si="134">IF($C135="Dutchman Creek",IF($I135="Summer",IF(LEFT($E135,1)="&lt;",VALUE(MID($E135,2,4)),IF(LEFT($E135,1)="&gt;",VALUE(MID($E135,2,4)),$E135)),""),"")</f>
        <v/>
      </c>
      <c r="AX135" s="6" t="str">
        <f t="shared" ref="AX135:AX198" si="135">IF($C135="Dutchman Creek",IF($I135="Fall",IF(LEFT($E135,1)="&lt;",VALUE(MID($E135,2,4)),IF(LEFT($E135,1)="&gt;",VALUE(MID($E135,2,4)),$E135)),""),"")</f>
        <v/>
      </c>
      <c r="AY135" s="3" t="str">
        <f t="shared" ref="AY135:AY198" si="136">IF($C135="Trout Creek",IF($I135="Spring",IF(LEFT($E135,1)="&lt;",VALUE(MID($E135,2,4)),IF(LEFT($E135,1)="&gt;",VALUE(MID($E135,2,4)),$E135)),""),"")</f>
        <v/>
      </c>
      <c r="AZ135" s="20" t="str">
        <f t="shared" ref="AZ135:AZ198" si="137">IF($C135="Trout Creek",IF($I135="Summer",IF(LEFT($E135,1)="&lt;",VALUE(MID($E135,2,4)),IF(LEFT($E135,1)="&gt;",VALUE(MID($E135,2,4)),$E135)),""),"")</f>
        <v/>
      </c>
      <c r="BA135" s="6" t="str">
        <f t="shared" ref="BA135:BA198" si="138">IF($C135="Trout Creek",IF($I135="Fall",IF(LEFT($E135,1)="&lt;",VALUE(MID($E135,2,4)),IF(LEFT($E135,1)="&gt;",VALUE(MID($E135,2,4)),$E135)),""),"")</f>
        <v/>
      </c>
    </row>
    <row r="136" spans="1:53" ht="24.75" thickBot="1" x14ac:dyDescent="0.25">
      <c r="A136" s="82">
        <v>41838</v>
      </c>
      <c r="B136" s="81" t="s">
        <v>2</v>
      </c>
      <c r="C136" s="81" t="s">
        <v>0</v>
      </c>
      <c r="D136" s="81" t="s">
        <v>24</v>
      </c>
      <c r="E136" s="81" t="s">
        <v>24</v>
      </c>
      <c r="F136" s="85">
        <f t="shared" si="124"/>
        <v>2</v>
      </c>
      <c r="G136" s="90">
        <f t="shared" si="125"/>
        <v>7</v>
      </c>
      <c r="H136" s="90">
        <f t="shared" si="93"/>
        <v>2014</v>
      </c>
      <c r="I136" s="2" t="str">
        <f t="shared" si="94"/>
        <v>Summer</v>
      </c>
      <c r="K136" s="3" t="str">
        <f t="shared" si="95"/>
        <v/>
      </c>
      <c r="L136" s="20" t="str">
        <f t="shared" si="96"/>
        <v/>
      </c>
      <c r="M136" s="6" t="str">
        <f t="shared" si="97"/>
        <v/>
      </c>
      <c r="N136" s="3" t="str">
        <f t="shared" si="98"/>
        <v/>
      </c>
      <c r="O136" s="20" t="str">
        <f t="shared" si="99"/>
        <v>NS</v>
      </c>
      <c r="P136" s="6" t="str">
        <f t="shared" si="100"/>
        <v/>
      </c>
      <c r="Q136" s="3" t="str">
        <f t="shared" si="101"/>
        <v/>
      </c>
      <c r="R136" s="20" t="str">
        <f t="shared" si="102"/>
        <v/>
      </c>
      <c r="S136" s="6" t="str">
        <f t="shared" si="103"/>
        <v/>
      </c>
      <c r="T136" s="3" t="str">
        <f t="shared" si="104"/>
        <v/>
      </c>
      <c r="U136" s="20" t="str">
        <f t="shared" si="126"/>
        <v/>
      </c>
      <c r="V136" s="6" t="str">
        <f t="shared" si="105"/>
        <v/>
      </c>
      <c r="W136" s="3" t="str">
        <f t="shared" si="106"/>
        <v/>
      </c>
      <c r="X136" s="20" t="str">
        <f t="shared" si="107"/>
        <v/>
      </c>
      <c r="Y136" s="6" t="str">
        <f t="shared" si="108"/>
        <v/>
      </c>
      <c r="Z136" s="3" t="str">
        <f t="shared" si="127"/>
        <v/>
      </c>
      <c r="AA136" s="20" t="str">
        <f t="shared" si="128"/>
        <v/>
      </c>
      <c r="AB136" s="6" t="str">
        <f t="shared" si="129"/>
        <v/>
      </c>
      <c r="AC136" s="3" t="str">
        <f t="shared" si="130"/>
        <v/>
      </c>
      <c r="AD136" s="20" t="str">
        <f t="shared" si="131"/>
        <v/>
      </c>
      <c r="AE136" s="6" t="str">
        <f t="shared" si="132"/>
        <v/>
      </c>
      <c r="AG136" s="3" t="str">
        <f t="shared" si="109"/>
        <v/>
      </c>
      <c r="AH136" s="20" t="str">
        <f t="shared" si="110"/>
        <v/>
      </c>
      <c r="AI136" s="6" t="str">
        <f t="shared" si="111"/>
        <v/>
      </c>
      <c r="AJ136" s="3" t="str">
        <f t="shared" si="112"/>
        <v/>
      </c>
      <c r="AK136" s="20" t="str">
        <f t="shared" si="113"/>
        <v>NS</v>
      </c>
      <c r="AL136" s="6" t="str">
        <f t="shared" si="114"/>
        <v/>
      </c>
      <c r="AM136" s="3" t="str">
        <f t="shared" si="115"/>
        <v/>
      </c>
      <c r="AN136" s="20" t="str">
        <f t="shared" si="116"/>
        <v/>
      </c>
      <c r="AO136" s="6" t="str">
        <f t="shared" si="117"/>
        <v/>
      </c>
      <c r="AP136" s="3" t="str">
        <f t="shared" si="118"/>
        <v/>
      </c>
      <c r="AQ136" s="20" t="str">
        <f t="shared" si="119"/>
        <v/>
      </c>
      <c r="AR136" s="6" t="str">
        <f t="shared" si="120"/>
        <v/>
      </c>
      <c r="AS136" s="3" t="str">
        <f t="shared" si="121"/>
        <v/>
      </c>
      <c r="AT136" s="20" t="str">
        <f t="shared" si="122"/>
        <v/>
      </c>
      <c r="AU136" s="6" t="str">
        <f t="shared" si="123"/>
        <v/>
      </c>
      <c r="AV136" s="3" t="str">
        <f t="shared" si="133"/>
        <v/>
      </c>
      <c r="AW136" s="20" t="str">
        <f t="shared" si="134"/>
        <v/>
      </c>
      <c r="AX136" s="6" t="str">
        <f t="shared" si="135"/>
        <v/>
      </c>
      <c r="AY136" s="3" t="str">
        <f t="shared" si="136"/>
        <v/>
      </c>
      <c r="AZ136" s="20" t="str">
        <f t="shared" si="137"/>
        <v/>
      </c>
      <c r="BA136" s="6" t="str">
        <f t="shared" si="138"/>
        <v/>
      </c>
    </row>
    <row r="137" spans="1:53" ht="24.75" thickBot="1" x14ac:dyDescent="0.25">
      <c r="A137" s="82">
        <v>41765</v>
      </c>
      <c r="B137" s="81" t="s">
        <v>2</v>
      </c>
      <c r="C137" s="81" t="s">
        <v>0</v>
      </c>
      <c r="D137" s="81" t="s">
        <v>24</v>
      </c>
      <c r="E137" s="81" t="s">
        <v>24</v>
      </c>
      <c r="F137" s="85">
        <f t="shared" si="124"/>
        <v>2</v>
      </c>
      <c r="G137" s="90">
        <f t="shared" si="125"/>
        <v>5</v>
      </c>
      <c r="H137" s="90">
        <f t="shared" si="93"/>
        <v>2014</v>
      </c>
      <c r="I137" s="2" t="str">
        <f t="shared" si="94"/>
        <v>Spring</v>
      </c>
      <c r="K137" s="3" t="str">
        <f t="shared" si="95"/>
        <v/>
      </c>
      <c r="L137" s="20" t="str">
        <f t="shared" si="96"/>
        <v/>
      </c>
      <c r="M137" s="6" t="str">
        <f t="shared" si="97"/>
        <v/>
      </c>
      <c r="N137" s="3" t="str">
        <f t="shared" si="98"/>
        <v>NS</v>
      </c>
      <c r="O137" s="20" t="str">
        <f t="shared" si="99"/>
        <v/>
      </c>
      <c r="P137" s="6" t="str">
        <f t="shared" si="100"/>
        <v/>
      </c>
      <c r="Q137" s="3" t="str">
        <f t="shared" si="101"/>
        <v/>
      </c>
      <c r="R137" s="20" t="str">
        <f t="shared" si="102"/>
        <v/>
      </c>
      <c r="S137" s="6" t="str">
        <f t="shared" si="103"/>
        <v/>
      </c>
      <c r="T137" s="3" t="str">
        <f t="shared" si="104"/>
        <v/>
      </c>
      <c r="U137" s="20" t="str">
        <f t="shared" si="126"/>
        <v/>
      </c>
      <c r="V137" s="6" t="str">
        <f t="shared" si="105"/>
        <v/>
      </c>
      <c r="W137" s="3" t="str">
        <f t="shared" si="106"/>
        <v/>
      </c>
      <c r="X137" s="20" t="str">
        <f t="shared" si="107"/>
        <v/>
      </c>
      <c r="Y137" s="6" t="str">
        <f t="shared" si="108"/>
        <v/>
      </c>
      <c r="Z137" s="3" t="str">
        <f t="shared" si="127"/>
        <v/>
      </c>
      <c r="AA137" s="20" t="str">
        <f t="shared" si="128"/>
        <v/>
      </c>
      <c r="AB137" s="6" t="str">
        <f t="shared" si="129"/>
        <v/>
      </c>
      <c r="AC137" s="3" t="str">
        <f t="shared" si="130"/>
        <v/>
      </c>
      <c r="AD137" s="20" t="str">
        <f t="shared" si="131"/>
        <v/>
      </c>
      <c r="AE137" s="6" t="str">
        <f t="shared" si="132"/>
        <v/>
      </c>
      <c r="AG137" s="3" t="str">
        <f t="shared" si="109"/>
        <v/>
      </c>
      <c r="AH137" s="20" t="str">
        <f t="shared" si="110"/>
        <v/>
      </c>
      <c r="AI137" s="6" t="str">
        <f t="shared" si="111"/>
        <v/>
      </c>
      <c r="AJ137" s="3" t="str">
        <f t="shared" si="112"/>
        <v>NS</v>
      </c>
      <c r="AK137" s="20" t="str">
        <f t="shared" si="113"/>
        <v/>
      </c>
      <c r="AL137" s="6" t="str">
        <f t="shared" si="114"/>
        <v/>
      </c>
      <c r="AM137" s="3" t="str">
        <f t="shared" si="115"/>
        <v/>
      </c>
      <c r="AN137" s="20" t="str">
        <f t="shared" si="116"/>
        <v/>
      </c>
      <c r="AO137" s="6" t="str">
        <f t="shared" si="117"/>
        <v/>
      </c>
      <c r="AP137" s="3" t="str">
        <f t="shared" si="118"/>
        <v/>
      </c>
      <c r="AQ137" s="20" t="str">
        <f t="shared" si="119"/>
        <v/>
      </c>
      <c r="AR137" s="6" t="str">
        <f t="shared" si="120"/>
        <v/>
      </c>
      <c r="AS137" s="3" t="str">
        <f t="shared" si="121"/>
        <v/>
      </c>
      <c r="AT137" s="20" t="str">
        <f t="shared" si="122"/>
        <v/>
      </c>
      <c r="AU137" s="6" t="str">
        <f t="shared" si="123"/>
        <v/>
      </c>
      <c r="AV137" s="3" t="str">
        <f t="shared" si="133"/>
        <v/>
      </c>
      <c r="AW137" s="20" t="str">
        <f t="shared" si="134"/>
        <v/>
      </c>
      <c r="AX137" s="6" t="str">
        <f t="shared" si="135"/>
        <v/>
      </c>
      <c r="AY137" s="3" t="str">
        <f t="shared" si="136"/>
        <v/>
      </c>
      <c r="AZ137" s="20" t="str">
        <f t="shared" si="137"/>
        <v/>
      </c>
      <c r="BA137" s="6" t="str">
        <f t="shared" si="138"/>
        <v/>
      </c>
    </row>
    <row r="138" spans="1:53" ht="24.75" thickBot="1" x14ac:dyDescent="0.25">
      <c r="A138" s="82">
        <v>41553</v>
      </c>
      <c r="B138" s="81" t="s">
        <v>2</v>
      </c>
      <c r="C138" s="81" t="s">
        <v>0</v>
      </c>
      <c r="D138" s="81" t="s">
        <v>3</v>
      </c>
      <c r="E138" s="81" t="s">
        <v>3</v>
      </c>
      <c r="F138" s="85">
        <f t="shared" si="124"/>
        <v>2</v>
      </c>
      <c r="G138" s="90">
        <f t="shared" si="125"/>
        <v>10</v>
      </c>
      <c r="H138" s="90">
        <f t="shared" si="93"/>
        <v>2013</v>
      </c>
      <c r="I138" s="2" t="str">
        <f t="shared" si="94"/>
        <v>Fall</v>
      </c>
      <c r="K138" s="3" t="str">
        <f t="shared" si="95"/>
        <v/>
      </c>
      <c r="L138" s="20" t="str">
        <f t="shared" si="96"/>
        <v/>
      </c>
      <c r="M138" s="6" t="str">
        <f t="shared" si="97"/>
        <v/>
      </c>
      <c r="N138" s="3" t="str">
        <f t="shared" si="98"/>
        <v/>
      </c>
      <c r="O138" s="20" t="str">
        <f t="shared" si="99"/>
        <v/>
      </c>
      <c r="P138" s="6" t="str">
        <f t="shared" si="100"/>
        <v>ns</v>
      </c>
      <c r="Q138" s="3" t="str">
        <f t="shared" si="101"/>
        <v/>
      </c>
      <c r="R138" s="20" t="str">
        <f t="shared" si="102"/>
        <v/>
      </c>
      <c r="S138" s="6" t="str">
        <f t="shared" si="103"/>
        <v/>
      </c>
      <c r="T138" s="3" t="str">
        <f t="shared" si="104"/>
        <v/>
      </c>
      <c r="U138" s="20" t="str">
        <f t="shared" si="126"/>
        <v/>
      </c>
      <c r="V138" s="6" t="str">
        <f t="shared" si="105"/>
        <v/>
      </c>
      <c r="W138" s="3" t="str">
        <f t="shared" si="106"/>
        <v/>
      </c>
      <c r="X138" s="20" t="str">
        <f t="shared" si="107"/>
        <v/>
      </c>
      <c r="Y138" s="6" t="str">
        <f t="shared" si="108"/>
        <v/>
      </c>
      <c r="Z138" s="3" t="str">
        <f t="shared" si="127"/>
        <v/>
      </c>
      <c r="AA138" s="20" t="str">
        <f t="shared" si="128"/>
        <v/>
      </c>
      <c r="AB138" s="6" t="str">
        <f t="shared" si="129"/>
        <v/>
      </c>
      <c r="AC138" s="3" t="str">
        <f t="shared" si="130"/>
        <v/>
      </c>
      <c r="AD138" s="20" t="str">
        <f t="shared" si="131"/>
        <v/>
      </c>
      <c r="AE138" s="6" t="str">
        <f t="shared" si="132"/>
        <v/>
      </c>
      <c r="AG138" s="3" t="str">
        <f t="shared" si="109"/>
        <v/>
      </c>
      <c r="AH138" s="20" t="str">
        <f t="shared" si="110"/>
        <v/>
      </c>
      <c r="AI138" s="6" t="str">
        <f t="shared" si="111"/>
        <v/>
      </c>
      <c r="AJ138" s="3" t="str">
        <f t="shared" si="112"/>
        <v/>
      </c>
      <c r="AK138" s="20" t="str">
        <f t="shared" si="113"/>
        <v/>
      </c>
      <c r="AL138" s="6" t="str">
        <f t="shared" si="114"/>
        <v>ns</v>
      </c>
      <c r="AM138" s="3" t="str">
        <f t="shared" si="115"/>
        <v/>
      </c>
      <c r="AN138" s="20" t="str">
        <f t="shared" si="116"/>
        <v/>
      </c>
      <c r="AO138" s="6" t="str">
        <f t="shared" si="117"/>
        <v/>
      </c>
      <c r="AP138" s="3" t="str">
        <f t="shared" si="118"/>
        <v/>
      </c>
      <c r="AQ138" s="20" t="str">
        <f t="shared" si="119"/>
        <v/>
      </c>
      <c r="AR138" s="6" t="str">
        <f t="shared" si="120"/>
        <v/>
      </c>
      <c r="AS138" s="3" t="str">
        <f t="shared" si="121"/>
        <v/>
      </c>
      <c r="AT138" s="20" t="str">
        <f t="shared" si="122"/>
        <v/>
      </c>
      <c r="AU138" s="6" t="str">
        <f t="shared" si="123"/>
        <v/>
      </c>
      <c r="AV138" s="3" t="str">
        <f t="shared" si="133"/>
        <v/>
      </c>
      <c r="AW138" s="20" t="str">
        <f t="shared" si="134"/>
        <v/>
      </c>
      <c r="AX138" s="6" t="str">
        <f t="shared" si="135"/>
        <v/>
      </c>
      <c r="AY138" s="3" t="str">
        <f t="shared" si="136"/>
        <v/>
      </c>
      <c r="AZ138" s="20" t="str">
        <f t="shared" si="137"/>
        <v/>
      </c>
      <c r="BA138" s="6" t="str">
        <f t="shared" si="138"/>
        <v/>
      </c>
    </row>
    <row r="139" spans="1:53" ht="24.75" thickBot="1" x14ac:dyDescent="0.25">
      <c r="A139" s="82">
        <v>41535</v>
      </c>
      <c r="B139" s="81" t="s">
        <v>2</v>
      </c>
      <c r="C139" s="81" t="s">
        <v>0</v>
      </c>
      <c r="D139" s="81">
        <v>1807</v>
      </c>
      <c r="E139" s="81">
        <v>9.4</v>
      </c>
      <c r="F139" s="85">
        <f t="shared" si="124"/>
        <v>2</v>
      </c>
      <c r="G139" s="90">
        <f t="shared" si="125"/>
        <v>9</v>
      </c>
      <c r="H139" s="90">
        <f t="shared" si="93"/>
        <v>2013</v>
      </c>
      <c r="I139" s="2" t="str">
        <f t="shared" si="94"/>
        <v>Fall</v>
      </c>
      <c r="K139" s="3" t="str">
        <f t="shared" si="95"/>
        <v/>
      </c>
      <c r="L139" s="20" t="str">
        <f t="shared" si="96"/>
        <v/>
      </c>
      <c r="M139" s="6" t="str">
        <f t="shared" si="97"/>
        <v/>
      </c>
      <c r="N139" s="3" t="str">
        <f t="shared" si="98"/>
        <v/>
      </c>
      <c r="O139" s="20" t="str">
        <f t="shared" si="99"/>
        <v/>
      </c>
      <c r="P139" s="6">
        <f t="shared" si="100"/>
        <v>1807</v>
      </c>
      <c r="Q139" s="3" t="str">
        <f t="shared" si="101"/>
        <v/>
      </c>
      <c r="R139" s="20" t="str">
        <f t="shared" si="102"/>
        <v/>
      </c>
      <c r="S139" s="6" t="str">
        <f t="shared" si="103"/>
        <v/>
      </c>
      <c r="T139" s="3" t="str">
        <f t="shared" si="104"/>
        <v/>
      </c>
      <c r="U139" s="20" t="str">
        <f t="shared" si="126"/>
        <v/>
      </c>
      <c r="V139" s="6" t="str">
        <f t="shared" si="105"/>
        <v/>
      </c>
      <c r="W139" s="3" t="str">
        <f t="shared" si="106"/>
        <v/>
      </c>
      <c r="X139" s="20" t="str">
        <f t="shared" si="107"/>
        <v/>
      </c>
      <c r="Y139" s="6" t="str">
        <f t="shared" si="108"/>
        <v/>
      </c>
      <c r="Z139" s="3" t="str">
        <f t="shared" si="127"/>
        <v/>
      </c>
      <c r="AA139" s="20" t="str">
        <f t="shared" si="128"/>
        <v/>
      </c>
      <c r="AB139" s="6" t="str">
        <f t="shared" si="129"/>
        <v/>
      </c>
      <c r="AC139" s="3" t="str">
        <f t="shared" si="130"/>
        <v/>
      </c>
      <c r="AD139" s="20" t="str">
        <f t="shared" si="131"/>
        <v/>
      </c>
      <c r="AE139" s="6" t="str">
        <f t="shared" si="132"/>
        <v/>
      </c>
      <c r="AG139" s="3" t="str">
        <f t="shared" si="109"/>
        <v/>
      </c>
      <c r="AH139" s="20" t="str">
        <f t="shared" si="110"/>
        <v/>
      </c>
      <c r="AI139" s="6" t="str">
        <f t="shared" si="111"/>
        <v/>
      </c>
      <c r="AJ139" s="3" t="str">
        <f t="shared" si="112"/>
        <v/>
      </c>
      <c r="AK139" s="20" t="str">
        <f t="shared" si="113"/>
        <v/>
      </c>
      <c r="AL139" s="6">
        <f t="shared" si="114"/>
        <v>9.4</v>
      </c>
      <c r="AM139" s="3" t="str">
        <f t="shared" si="115"/>
        <v/>
      </c>
      <c r="AN139" s="20" t="str">
        <f t="shared" si="116"/>
        <v/>
      </c>
      <c r="AO139" s="6" t="str">
        <f t="shared" si="117"/>
        <v/>
      </c>
      <c r="AP139" s="3" t="str">
        <f t="shared" si="118"/>
        <v/>
      </c>
      <c r="AQ139" s="20" t="str">
        <f t="shared" si="119"/>
        <v/>
      </c>
      <c r="AR139" s="6" t="str">
        <f t="shared" si="120"/>
        <v/>
      </c>
      <c r="AS139" s="3" t="str">
        <f t="shared" si="121"/>
        <v/>
      </c>
      <c r="AT139" s="20" t="str">
        <f t="shared" si="122"/>
        <v/>
      </c>
      <c r="AU139" s="6" t="str">
        <f t="shared" si="123"/>
        <v/>
      </c>
      <c r="AV139" s="3" t="str">
        <f t="shared" si="133"/>
        <v/>
      </c>
      <c r="AW139" s="20" t="str">
        <f t="shared" si="134"/>
        <v/>
      </c>
      <c r="AX139" s="6" t="str">
        <f t="shared" si="135"/>
        <v/>
      </c>
      <c r="AY139" s="3" t="str">
        <f t="shared" si="136"/>
        <v/>
      </c>
      <c r="AZ139" s="20" t="str">
        <f t="shared" si="137"/>
        <v/>
      </c>
      <c r="BA139" s="6" t="str">
        <f t="shared" si="138"/>
        <v/>
      </c>
    </row>
    <row r="140" spans="1:53" ht="24.75" thickBot="1" x14ac:dyDescent="0.25">
      <c r="A140" s="82">
        <v>41404</v>
      </c>
      <c r="B140" s="81" t="s">
        <v>2</v>
      </c>
      <c r="C140" s="81" t="s">
        <v>0</v>
      </c>
      <c r="D140" s="81">
        <v>1110</v>
      </c>
      <c r="E140" s="81" t="s">
        <v>77</v>
      </c>
      <c r="F140" s="85">
        <f t="shared" si="124"/>
        <v>2</v>
      </c>
      <c r="G140" s="90">
        <f t="shared" si="125"/>
        <v>5</v>
      </c>
      <c r="H140" s="90">
        <f t="shared" si="93"/>
        <v>2013</v>
      </c>
      <c r="I140" s="2" t="str">
        <f t="shared" si="94"/>
        <v>Spring</v>
      </c>
      <c r="K140" s="3" t="str">
        <f t="shared" si="95"/>
        <v/>
      </c>
      <c r="L140" s="20" t="str">
        <f t="shared" si="96"/>
        <v/>
      </c>
      <c r="M140" s="6" t="str">
        <f t="shared" si="97"/>
        <v/>
      </c>
      <c r="N140" s="3">
        <f t="shared" si="98"/>
        <v>1110</v>
      </c>
      <c r="O140" s="20" t="str">
        <f t="shared" si="99"/>
        <v/>
      </c>
      <c r="P140" s="6" t="str">
        <f t="shared" si="100"/>
        <v/>
      </c>
      <c r="Q140" s="3" t="str">
        <f t="shared" si="101"/>
        <v/>
      </c>
      <c r="R140" s="20" t="str">
        <f t="shared" si="102"/>
        <v/>
      </c>
      <c r="S140" s="6" t="str">
        <f t="shared" si="103"/>
        <v/>
      </c>
      <c r="T140" s="3" t="str">
        <f t="shared" si="104"/>
        <v/>
      </c>
      <c r="U140" s="20" t="str">
        <f t="shared" si="126"/>
        <v/>
      </c>
      <c r="V140" s="6" t="str">
        <f t="shared" si="105"/>
        <v/>
      </c>
      <c r="W140" s="3" t="str">
        <f t="shared" si="106"/>
        <v/>
      </c>
      <c r="X140" s="20" t="str">
        <f t="shared" si="107"/>
        <v/>
      </c>
      <c r="Y140" s="6" t="str">
        <f t="shared" si="108"/>
        <v/>
      </c>
      <c r="Z140" s="3" t="str">
        <f t="shared" si="127"/>
        <v/>
      </c>
      <c r="AA140" s="20" t="str">
        <f t="shared" si="128"/>
        <v/>
      </c>
      <c r="AB140" s="6" t="str">
        <f t="shared" si="129"/>
        <v/>
      </c>
      <c r="AC140" s="3" t="str">
        <f t="shared" si="130"/>
        <v/>
      </c>
      <c r="AD140" s="20" t="str">
        <f t="shared" si="131"/>
        <v/>
      </c>
      <c r="AE140" s="6" t="str">
        <f t="shared" si="132"/>
        <v/>
      </c>
      <c r="AG140" s="3" t="str">
        <f t="shared" si="109"/>
        <v/>
      </c>
      <c r="AH140" s="20" t="str">
        <f t="shared" si="110"/>
        <v/>
      </c>
      <c r="AI140" s="6" t="str">
        <f t="shared" si="111"/>
        <v/>
      </c>
      <c r="AJ140" s="3" t="str">
        <f t="shared" si="112"/>
        <v>AD</v>
      </c>
      <c r="AK140" s="20" t="str">
        <f t="shared" si="113"/>
        <v/>
      </c>
      <c r="AL140" s="6" t="str">
        <f t="shared" si="114"/>
        <v/>
      </c>
      <c r="AM140" s="3" t="str">
        <f t="shared" si="115"/>
        <v/>
      </c>
      <c r="AN140" s="20" t="str">
        <f t="shared" si="116"/>
        <v/>
      </c>
      <c r="AO140" s="6" t="str">
        <f t="shared" si="117"/>
        <v/>
      </c>
      <c r="AP140" s="3" t="str">
        <f t="shared" si="118"/>
        <v/>
      </c>
      <c r="AQ140" s="20" t="str">
        <f t="shared" si="119"/>
        <v/>
      </c>
      <c r="AR140" s="6" t="str">
        <f t="shared" si="120"/>
        <v/>
      </c>
      <c r="AS140" s="3" t="str">
        <f t="shared" si="121"/>
        <v/>
      </c>
      <c r="AT140" s="20" t="str">
        <f t="shared" si="122"/>
        <v/>
      </c>
      <c r="AU140" s="6" t="str">
        <f t="shared" si="123"/>
        <v/>
      </c>
      <c r="AV140" s="3" t="str">
        <f t="shared" si="133"/>
        <v/>
      </c>
      <c r="AW140" s="20" t="str">
        <f t="shared" si="134"/>
        <v/>
      </c>
      <c r="AX140" s="6" t="str">
        <f t="shared" si="135"/>
        <v/>
      </c>
      <c r="AY140" s="3" t="str">
        <f t="shared" si="136"/>
        <v/>
      </c>
      <c r="AZ140" s="20" t="str">
        <f t="shared" si="137"/>
        <v/>
      </c>
      <c r="BA140" s="6" t="str">
        <f t="shared" si="138"/>
        <v/>
      </c>
    </row>
    <row r="141" spans="1:53" ht="24.75" thickBot="1" x14ac:dyDescent="0.25">
      <c r="A141" s="82">
        <v>41194</v>
      </c>
      <c r="B141" s="81" t="s">
        <v>2</v>
      </c>
      <c r="C141" s="81" t="s">
        <v>0</v>
      </c>
      <c r="D141" s="81" t="s">
        <v>24</v>
      </c>
      <c r="E141" s="81" t="s">
        <v>24</v>
      </c>
      <c r="F141" s="85">
        <f t="shared" si="124"/>
        <v>2</v>
      </c>
      <c r="G141" s="90">
        <f t="shared" si="125"/>
        <v>10</v>
      </c>
      <c r="H141" s="90">
        <f t="shared" si="93"/>
        <v>2012</v>
      </c>
      <c r="I141" s="2" t="str">
        <f t="shared" si="94"/>
        <v>Fall</v>
      </c>
      <c r="K141" s="3" t="str">
        <f t="shared" si="95"/>
        <v/>
      </c>
      <c r="L141" s="20" t="str">
        <f t="shared" si="96"/>
        <v/>
      </c>
      <c r="M141" s="6" t="str">
        <f t="shared" si="97"/>
        <v/>
      </c>
      <c r="N141" s="3" t="str">
        <f t="shared" si="98"/>
        <v/>
      </c>
      <c r="O141" s="20" t="str">
        <f t="shared" si="99"/>
        <v/>
      </c>
      <c r="P141" s="6" t="str">
        <f t="shared" si="100"/>
        <v>NS</v>
      </c>
      <c r="Q141" s="3" t="str">
        <f t="shared" si="101"/>
        <v/>
      </c>
      <c r="R141" s="20" t="str">
        <f t="shared" si="102"/>
        <v/>
      </c>
      <c r="S141" s="6" t="str">
        <f t="shared" si="103"/>
        <v/>
      </c>
      <c r="T141" s="3" t="str">
        <f t="shared" si="104"/>
        <v/>
      </c>
      <c r="U141" s="20" t="str">
        <f t="shared" si="126"/>
        <v/>
      </c>
      <c r="V141" s="6" t="str">
        <f t="shared" si="105"/>
        <v/>
      </c>
      <c r="W141" s="3" t="str">
        <f t="shared" si="106"/>
        <v/>
      </c>
      <c r="X141" s="20" t="str">
        <f t="shared" si="107"/>
        <v/>
      </c>
      <c r="Y141" s="6" t="str">
        <f t="shared" si="108"/>
        <v/>
      </c>
      <c r="Z141" s="3" t="str">
        <f t="shared" si="127"/>
        <v/>
      </c>
      <c r="AA141" s="20" t="str">
        <f t="shared" si="128"/>
        <v/>
      </c>
      <c r="AB141" s="6" t="str">
        <f t="shared" si="129"/>
        <v/>
      </c>
      <c r="AC141" s="3" t="str">
        <f t="shared" si="130"/>
        <v/>
      </c>
      <c r="AD141" s="20" t="str">
        <f t="shared" si="131"/>
        <v/>
      </c>
      <c r="AE141" s="6" t="str">
        <f t="shared" si="132"/>
        <v/>
      </c>
      <c r="AG141" s="3" t="str">
        <f t="shared" si="109"/>
        <v/>
      </c>
      <c r="AH141" s="20" t="str">
        <f t="shared" si="110"/>
        <v/>
      </c>
      <c r="AI141" s="6" t="str">
        <f t="shared" si="111"/>
        <v/>
      </c>
      <c r="AJ141" s="3" t="str">
        <f t="shared" si="112"/>
        <v/>
      </c>
      <c r="AK141" s="20" t="str">
        <f t="shared" si="113"/>
        <v/>
      </c>
      <c r="AL141" s="6" t="str">
        <f t="shared" si="114"/>
        <v>NS</v>
      </c>
      <c r="AM141" s="3" t="str">
        <f t="shared" si="115"/>
        <v/>
      </c>
      <c r="AN141" s="20" t="str">
        <f t="shared" si="116"/>
        <v/>
      </c>
      <c r="AO141" s="6" t="str">
        <f t="shared" si="117"/>
        <v/>
      </c>
      <c r="AP141" s="3" t="str">
        <f t="shared" si="118"/>
        <v/>
      </c>
      <c r="AQ141" s="20" t="str">
        <f t="shared" si="119"/>
        <v/>
      </c>
      <c r="AR141" s="6" t="str">
        <f t="shared" si="120"/>
        <v/>
      </c>
      <c r="AS141" s="3" t="str">
        <f t="shared" si="121"/>
        <v/>
      </c>
      <c r="AT141" s="20" t="str">
        <f t="shared" si="122"/>
        <v/>
      </c>
      <c r="AU141" s="6" t="str">
        <f t="shared" si="123"/>
        <v/>
      </c>
      <c r="AV141" s="3" t="str">
        <f t="shared" si="133"/>
        <v/>
      </c>
      <c r="AW141" s="20" t="str">
        <f t="shared" si="134"/>
        <v/>
      </c>
      <c r="AX141" s="6" t="str">
        <f t="shared" si="135"/>
        <v/>
      </c>
      <c r="AY141" s="3" t="str">
        <f t="shared" si="136"/>
        <v/>
      </c>
      <c r="AZ141" s="20" t="str">
        <f t="shared" si="137"/>
        <v/>
      </c>
      <c r="BA141" s="6" t="str">
        <f t="shared" si="138"/>
        <v/>
      </c>
    </row>
    <row r="142" spans="1:53" ht="24.75" thickBot="1" x14ac:dyDescent="0.25">
      <c r="A142" s="82">
        <v>41184</v>
      </c>
      <c r="B142" s="81" t="s">
        <v>2</v>
      </c>
      <c r="C142" s="81" t="s">
        <v>0</v>
      </c>
      <c r="D142" s="81">
        <v>1903</v>
      </c>
      <c r="E142" s="81" t="s">
        <v>77</v>
      </c>
      <c r="F142" s="85">
        <f t="shared" si="124"/>
        <v>2</v>
      </c>
      <c r="G142" s="90">
        <f t="shared" si="125"/>
        <v>10</v>
      </c>
      <c r="H142" s="90">
        <f t="shared" si="93"/>
        <v>2012</v>
      </c>
      <c r="I142" s="2" t="str">
        <f t="shared" si="94"/>
        <v>Fall</v>
      </c>
      <c r="K142" s="3" t="str">
        <f t="shared" si="95"/>
        <v/>
      </c>
      <c r="L142" s="20" t="str">
        <f t="shared" si="96"/>
        <v/>
      </c>
      <c r="M142" s="6" t="str">
        <f t="shared" si="97"/>
        <v/>
      </c>
      <c r="N142" s="3" t="str">
        <f t="shared" si="98"/>
        <v/>
      </c>
      <c r="O142" s="20" t="str">
        <f t="shared" si="99"/>
        <v/>
      </c>
      <c r="P142" s="6">
        <f t="shared" si="100"/>
        <v>1903</v>
      </c>
      <c r="Q142" s="3" t="str">
        <f t="shared" si="101"/>
        <v/>
      </c>
      <c r="R142" s="20" t="str">
        <f t="shared" si="102"/>
        <v/>
      </c>
      <c r="S142" s="6" t="str">
        <f t="shared" si="103"/>
        <v/>
      </c>
      <c r="T142" s="3" t="str">
        <f t="shared" si="104"/>
        <v/>
      </c>
      <c r="U142" s="20" t="str">
        <f t="shared" si="126"/>
        <v/>
      </c>
      <c r="V142" s="6" t="str">
        <f t="shared" si="105"/>
        <v/>
      </c>
      <c r="W142" s="3" t="str">
        <f t="shared" si="106"/>
        <v/>
      </c>
      <c r="X142" s="20" t="str">
        <f t="shared" si="107"/>
        <v/>
      </c>
      <c r="Y142" s="6" t="str">
        <f t="shared" si="108"/>
        <v/>
      </c>
      <c r="Z142" s="3" t="str">
        <f t="shared" si="127"/>
        <v/>
      </c>
      <c r="AA142" s="20" t="str">
        <f t="shared" si="128"/>
        <v/>
      </c>
      <c r="AB142" s="6" t="str">
        <f t="shared" si="129"/>
        <v/>
      </c>
      <c r="AC142" s="3" t="str">
        <f t="shared" si="130"/>
        <v/>
      </c>
      <c r="AD142" s="20" t="str">
        <f t="shared" si="131"/>
        <v/>
      </c>
      <c r="AE142" s="6" t="str">
        <f t="shared" si="132"/>
        <v/>
      </c>
      <c r="AG142" s="3" t="str">
        <f t="shared" si="109"/>
        <v/>
      </c>
      <c r="AH142" s="20" t="str">
        <f t="shared" si="110"/>
        <v/>
      </c>
      <c r="AI142" s="6" t="str">
        <f t="shared" si="111"/>
        <v/>
      </c>
      <c r="AJ142" s="3" t="str">
        <f t="shared" si="112"/>
        <v/>
      </c>
      <c r="AK142" s="20" t="str">
        <f t="shared" si="113"/>
        <v/>
      </c>
      <c r="AL142" s="6" t="str">
        <f t="shared" si="114"/>
        <v>AD</v>
      </c>
      <c r="AM142" s="3" t="str">
        <f t="shared" si="115"/>
        <v/>
      </c>
      <c r="AN142" s="20" t="str">
        <f t="shared" si="116"/>
        <v/>
      </c>
      <c r="AO142" s="6" t="str">
        <f t="shared" si="117"/>
        <v/>
      </c>
      <c r="AP142" s="3" t="str">
        <f t="shared" si="118"/>
        <v/>
      </c>
      <c r="AQ142" s="20" t="str">
        <f t="shared" si="119"/>
        <v/>
      </c>
      <c r="AR142" s="6" t="str">
        <f t="shared" si="120"/>
        <v/>
      </c>
      <c r="AS142" s="3" t="str">
        <f t="shared" si="121"/>
        <v/>
      </c>
      <c r="AT142" s="20" t="str">
        <f t="shared" si="122"/>
        <v/>
      </c>
      <c r="AU142" s="6" t="str">
        <f t="shared" si="123"/>
        <v/>
      </c>
      <c r="AV142" s="3" t="str">
        <f t="shared" si="133"/>
        <v/>
      </c>
      <c r="AW142" s="20" t="str">
        <f t="shared" si="134"/>
        <v/>
      </c>
      <c r="AX142" s="6" t="str">
        <f t="shared" si="135"/>
        <v/>
      </c>
      <c r="AY142" s="3" t="str">
        <f t="shared" si="136"/>
        <v/>
      </c>
      <c r="AZ142" s="20" t="str">
        <f t="shared" si="137"/>
        <v/>
      </c>
      <c r="BA142" s="6" t="str">
        <f t="shared" si="138"/>
        <v/>
      </c>
    </row>
    <row r="143" spans="1:53" ht="24.75" thickBot="1" x14ac:dyDescent="0.25">
      <c r="A143" s="82">
        <v>41110</v>
      </c>
      <c r="B143" s="81" t="s">
        <v>2</v>
      </c>
      <c r="C143" s="81" t="s">
        <v>0</v>
      </c>
      <c r="D143" s="81" t="s">
        <v>24</v>
      </c>
      <c r="E143" s="81" t="s">
        <v>24</v>
      </c>
      <c r="F143" s="85">
        <f t="shared" si="124"/>
        <v>2</v>
      </c>
      <c r="G143" s="90">
        <f t="shared" si="125"/>
        <v>7</v>
      </c>
      <c r="H143" s="90">
        <f t="shared" si="93"/>
        <v>2012</v>
      </c>
      <c r="I143" s="2" t="str">
        <f t="shared" si="94"/>
        <v>Summer</v>
      </c>
      <c r="K143" s="3" t="str">
        <f t="shared" si="95"/>
        <v/>
      </c>
      <c r="L143" s="20" t="str">
        <f t="shared" si="96"/>
        <v/>
      </c>
      <c r="M143" s="6" t="str">
        <f t="shared" si="97"/>
        <v/>
      </c>
      <c r="N143" s="3" t="str">
        <f t="shared" si="98"/>
        <v/>
      </c>
      <c r="O143" s="20" t="str">
        <f t="shared" si="99"/>
        <v>NS</v>
      </c>
      <c r="P143" s="6" t="str">
        <f t="shared" si="100"/>
        <v/>
      </c>
      <c r="Q143" s="3" t="str">
        <f t="shared" si="101"/>
        <v/>
      </c>
      <c r="R143" s="20" t="str">
        <f t="shared" si="102"/>
        <v/>
      </c>
      <c r="S143" s="6" t="str">
        <f t="shared" si="103"/>
        <v/>
      </c>
      <c r="T143" s="3" t="str">
        <f t="shared" si="104"/>
        <v/>
      </c>
      <c r="U143" s="20" t="str">
        <f t="shared" si="126"/>
        <v/>
      </c>
      <c r="V143" s="6" t="str">
        <f t="shared" si="105"/>
        <v/>
      </c>
      <c r="W143" s="3" t="str">
        <f t="shared" si="106"/>
        <v/>
      </c>
      <c r="X143" s="20" t="str">
        <f t="shared" si="107"/>
        <v/>
      </c>
      <c r="Y143" s="6" t="str">
        <f t="shared" si="108"/>
        <v/>
      </c>
      <c r="Z143" s="3" t="str">
        <f t="shared" si="127"/>
        <v/>
      </c>
      <c r="AA143" s="20" t="str">
        <f t="shared" si="128"/>
        <v/>
      </c>
      <c r="AB143" s="6" t="str">
        <f t="shared" si="129"/>
        <v/>
      </c>
      <c r="AC143" s="3" t="str">
        <f t="shared" si="130"/>
        <v/>
      </c>
      <c r="AD143" s="20" t="str">
        <f t="shared" si="131"/>
        <v/>
      </c>
      <c r="AE143" s="6" t="str">
        <f t="shared" si="132"/>
        <v/>
      </c>
      <c r="AG143" s="3" t="str">
        <f t="shared" si="109"/>
        <v/>
      </c>
      <c r="AH143" s="20" t="str">
        <f t="shared" si="110"/>
        <v/>
      </c>
      <c r="AI143" s="6" t="str">
        <f t="shared" si="111"/>
        <v/>
      </c>
      <c r="AJ143" s="3" t="str">
        <f t="shared" si="112"/>
        <v/>
      </c>
      <c r="AK143" s="20" t="str">
        <f t="shared" si="113"/>
        <v>NS</v>
      </c>
      <c r="AL143" s="6" t="str">
        <f t="shared" si="114"/>
        <v/>
      </c>
      <c r="AM143" s="3" t="str">
        <f t="shared" si="115"/>
        <v/>
      </c>
      <c r="AN143" s="20" t="str">
        <f t="shared" si="116"/>
        <v/>
      </c>
      <c r="AO143" s="6" t="str">
        <f t="shared" si="117"/>
        <v/>
      </c>
      <c r="AP143" s="3" t="str">
        <f t="shared" si="118"/>
        <v/>
      </c>
      <c r="AQ143" s="20" t="str">
        <f t="shared" si="119"/>
        <v/>
      </c>
      <c r="AR143" s="6" t="str">
        <f t="shared" si="120"/>
        <v/>
      </c>
      <c r="AS143" s="3" t="str">
        <f t="shared" si="121"/>
        <v/>
      </c>
      <c r="AT143" s="20" t="str">
        <f t="shared" si="122"/>
        <v/>
      </c>
      <c r="AU143" s="6" t="str">
        <f t="shared" si="123"/>
        <v/>
      </c>
      <c r="AV143" s="3" t="str">
        <f t="shared" si="133"/>
        <v/>
      </c>
      <c r="AW143" s="20" t="str">
        <f t="shared" si="134"/>
        <v/>
      </c>
      <c r="AX143" s="6" t="str">
        <f t="shared" si="135"/>
        <v/>
      </c>
      <c r="AY143" s="3" t="str">
        <f t="shared" si="136"/>
        <v/>
      </c>
      <c r="AZ143" s="20" t="str">
        <f t="shared" si="137"/>
        <v/>
      </c>
      <c r="BA143" s="6" t="str">
        <f t="shared" si="138"/>
        <v/>
      </c>
    </row>
    <row r="144" spans="1:53" ht="24.75" thickBot="1" x14ac:dyDescent="0.25">
      <c r="A144" s="82">
        <v>41040</v>
      </c>
      <c r="B144" s="81" t="s">
        <v>2</v>
      </c>
      <c r="C144" s="81" t="s">
        <v>0</v>
      </c>
      <c r="D144" s="81">
        <v>723</v>
      </c>
      <c r="E144" s="81">
        <v>6.14</v>
      </c>
      <c r="F144" s="85">
        <f t="shared" si="124"/>
        <v>2</v>
      </c>
      <c r="G144" s="90">
        <f t="shared" si="125"/>
        <v>5</v>
      </c>
      <c r="H144" s="90">
        <f t="shared" si="93"/>
        <v>2012</v>
      </c>
      <c r="I144" s="2" t="str">
        <f t="shared" si="94"/>
        <v>Spring</v>
      </c>
      <c r="K144" s="3" t="str">
        <f t="shared" si="95"/>
        <v/>
      </c>
      <c r="L144" s="20" t="str">
        <f t="shared" si="96"/>
        <v/>
      </c>
      <c r="M144" s="6" t="str">
        <f t="shared" si="97"/>
        <v/>
      </c>
      <c r="N144" s="3">
        <f t="shared" si="98"/>
        <v>723</v>
      </c>
      <c r="O144" s="20" t="str">
        <f t="shared" si="99"/>
        <v/>
      </c>
      <c r="P144" s="6" t="str">
        <f t="shared" si="100"/>
        <v/>
      </c>
      <c r="Q144" s="3" t="str">
        <f t="shared" si="101"/>
        <v/>
      </c>
      <c r="R144" s="20" t="str">
        <f t="shared" si="102"/>
        <v/>
      </c>
      <c r="S144" s="6" t="str">
        <f t="shared" si="103"/>
        <v/>
      </c>
      <c r="T144" s="3" t="str">
        <f t="shared" si="104"/>
        <v/>
      </c>
      <c r="U144" s="20" t="str">
        <f t="shared" si="126"/>
        <v/>
      </c>
      <c r="V144" s="6" t="str">
        <f t="shared" si="105"/>
        <v/>
      </c>
      <c r="W144" s="3" t="str">
        <f t="shared" si="106"/>
        <v/>
      </c>
      <c r="X144" s="20" t="str">
        <f t="shared" si="107"/>
        <v/>
      </c>
      <c r="Y144" s="6" t="str">
        <f t="shared" si="108"/>
        <v/>
      </c>
      <c r="Z144" s="3" t="str">
        <f t="shared" si="127"/>
        <v/>
      </c>
      <c r="AA144" s="20" t="str">
        <f t="shared" si="128"/>
        <v/>
      </c>
      <c r="AB144" s="6" t="str">
        <f t="shared" si="129"/>
        <v/>
      </c>
      <c r="AC144" s="3" t="str">
        <f t="shared" si="130"/>
        <v/>
      </c>
      <c r="AD144" s="20" t="str">
        <f t="shared" si="131"/>
        <v/>
      </c>
      <c r="AE144" s="6" t="str">
        <f t="shared" si="132"/>
        <v/>
      </c>
      <c r="AG144" s="3" t="str">
        <f t="shared" si="109"/>
        <v/>
      </c>
      <c r="AH144" s="20" t="str">
        <f t="shared" si="110"/>
        <v/>
      </c>
      <c r="AI144" s="6" t="str">
        <f t="shared" si="111"/>
        <v/>
      </c>
      <c r="AJ144" s="3">
        <f t="shared" si="112"/>
        <v>6.14</v>
      </c>
      <c r="AK144" s="20" t="str">
        <f t="shared" si="113"/>
        <v/>
      </c>
      <c r="AL144" s="6" t="str">
        <f t="shared" si="114"/>
        <v/>
      </c>
      <c r="AM144" s="3" t="str">
        <f t="shared" si="115"/>
        <v/>
      </c>
      <c r="AN144" s="20" t="str">
        <f t="shared" si="116"/>
        <v/>
      </c>
      <c r="AO144" s="6" t="str">
        <f t="shared" si="117"/>
        <v/>
      </c>
      <c r="AP144" s="3" t="str">
        <f t="shared" si="118"/>
        <v/>
      </c>
      <c r="AQ144" s="20" t="str">
        <f t="shared" si="119"/>
        <v/>
      </c>
      <c r="AR144" s="6" t="str">
        <f t="shared" si="120"/>
        <v/>
      </c>
      <c r="AS144" s="3" t="str">
        <f t="shared" si="121"/>
        <v/>
      </c>
      <c r="AT144" s="20" t="str">
        <f t="shared" si="122"/>
        <v/>
      </c>
      <c r="AU144" s="6" t="str">
        <f t="shared" si="123"/>
        <v/>
      </c>
      <c r="AV144" s="3" t="str">
        <f t="shared" si="133"/>
        <v/>
      </c>
      <c r="AW144" s="20" t="str">
        <f t="shared" si="134"/>
        <v/>
      </c>
      <c r="AX144" s="6" t="str">
        <f t="shared" si="135"/>
        <v/>
      </c>
      <c r="AY144" s="3" t="str">
        <f t="shared" si="136"/>
        <v/>
      </c>
      <c r="AZ144" s="20" t="str">
        <f t="shared" si="137"/>
        <v/>
      </c>
      <c r="BA144" s="6" t="str">
        <f t="shared" si="138"/>
        <v/>
      </c>
    </row>
    <row r="145" spans="1:53" ht="24.75" thickBot="1" x14ac:dyDescent="0.25">
      <c r="A145" s="82">
        <v>40825</v>
      </c>
      <c r="B145" s="81" t="s">
        <v>2</v>
      </c>
      <c r="C145" s="81" t="s">
        <v>0</v>
      </c>
      <c r="D145" s="81">
        <v>1279</v>
      </c>
      <c r="E145" s="81">
        <v>1.76</v>
      </c>
      <c r="F145" s="85">
        <f t="shared" si="124"/>
        <v>2</v>
      </c>
      <c r="G145" s="90">
        <f t="shared" si="125"/>
        <v>10</v>
      </c>
      <c r="H145" s="90">
        <f t="shared" si="93"/>
        <v>2011</v>
      </c>
      <c r="I145" s="2" t="str">
        <f t="shared" si="94"/>
        <v>Fall</v>
      </c>
      <c r="K145" s="3" t="str">
        <f t="shared" si="95"/>
        <v/>
      </c>
      <c r="L145" s="20" t="str">
        <f t="shared" si="96"/>
        <v/>
      </c>
      <c r="M145" s="6" t="str">
        <f t="shared" si="97"/>
        <v/>
      </c>
      <c r="N145" s="3" t="str">
        <f t="shared" si="98"/>
        <v/>
      </c>
      <c r="O145" s="20" t="str">
        <f t="shared" si="99"/>
        <v/>
      </c>
      <c r="P145" s="6">
        <f t="shared" si="100"/>
        <v>1279</v>
      </c>
      <c r="Q145" s="3" t="str">
        <f t="shared" si="101"/>
        <v/>
      </c>
      <c r="R145" s="20" t="str">
        <f t="shared" si="102"/>
        <v/>
      </c>
      <c r="S145" s="6" t="str">
        <f t="shared" si="103"/>
        <v/>
      </c>
      <c r="T145" s="3" t="str">
        <f t="shared" si="104"/>
        <v/>
      </c>
      <c r="U145" s="20" t="str">
        <f t="shared" si="126"/>
        <v/>
      </c>
      <c r="V145" s="6" t="str">
        <f t="shared" si="105"/>
        <v/>
      </c>
      <c r="W145" s="3" t="str">
        <f t="shared" si="106"/>
        <v/>
      </c>
      <c r="X145" s="20" t="str">
        <f t="shared" si="107"/>
        <v/>
      </c>
      <c r="Y145" s="6" t="str">
        <f t="shared" si="108"/>
        <v/>
      </c>
      <c r="Z145" s="3" t="str">
        <f t="shared" si="127"/>
        <v/>
      </c>
      <c r="AA145" s="20" t="str">
        <f t="shared" si="128"/>
        <v/>
      </c>
      <c r="AB145" s="6" t="str">
        <f t="shared" si="129"/>
        <v/>
      </c>
      <c r="AC145" s="3" t="str">
        <f t="shared" si="130"/>
        <v/>
      </c>
      <c r="AD145" s="20" t="str">
        <f t="shared" si="131"/>
        <v/>
      </c>
      <c r="AE145" s="6" t="str">
        <f t="shared" si="132"/>
        <v/>
      </c>
      <c r="AG145" s="3" t="str">
        <f t="shared" si="109"/>
        <v/>
      </c>
      <c r="AH145" s="20" t="str">
        <f t="shared" si="110"/>
        <v/>
      </c>
      <c r="AI145" s="6" t="str">
        <f t="shared" si="111"/>
        <v/>
      </c>
      <c r="AJ145" s="3" t="str">
        <f t="shared" si="112"/>
        <v/>
      </c>
      <c r="AK145" s="20" t="str">
        <f t="shared" si="113"/>
        <v/>
      </c>
      <c r="AL145" s="6">
        <f t="shared" si="114"/>
        <v>1.76</v>
      </c>
      <c r="AM145" s="3" t="str">
        <f t="shared" si="115"/>
        <v/>
      </c>
      <c r="AN145" s="20" t="str">
        <f t="shared" si="116"/>
        <v/>
      </c>
      <c r="AO145" s="6" t="str">
        <f t="shared" si="117"/>
        <v/>
      </c>
      <c r="AP145" s="3" t="str">
        <f t="shared" si="118"/>
        <v/>
      </c>
      <c r="AQ145" s="20" t="str">
        <f t="shared" si="119"/>
        <v/>
      </c>
      <c r="AR145" s="6" t="str">
        <f t="shared" si="120"/>
        <v/>
      </c>
      <c r="AS145" s="3" t="str">
        <f t="shared" si="121"/>
        <v/>
      </c>
      <c r="AT145" s="20" t="str">
        <f t="shared" si="122"/>
        <v/>
      </c>
      <c r="AU145" s="6" t="str">
        <f t="shared" si="123"/>
        <v/>
      </c>
      <c r="AV145" s="3" t="str">
        <f t="shared" si="133"/>
        <v/>
      </c>
      <c r="AW145" s="20" t="str">
        <f t="shared" si="134"/>
        <v/>
      </c>
      <c r="AX145" s="6" t="str">
        <f t="shared" si="135"/>
        <v/>
      </c>
      <c r="AY145" s="3" t="str">
        <f t="shared" si="136"/>
        <v/>
      </c>
      <c r="AZ145" s="20" t="str">
        <f t="shared" si="137"/>
        <v/>
      </c>
      <c r="BA145" s="6" t="str">
        <f t="shared" si="138"/>
        <v/>
      </c>
    </row>
    <row r="146" spans="1:53" ht="24.75" thickBot="1" x14ac:dyDescent="0.25">
      <c r="A146" s="82">
        <v>40739</v>
      </c>
      <c r="B146" s="81" t="s">
        <v>2</v>
      </c>
      <c r="C146" s="81" t="s">
        <v>0</v>
      </c>
      <c r="D146" s="81">
        <v>1126</v>
      </c>
      <c r="E146" s="81">
        <v>6.32</v>
      </c>
      <c r="F146" s="85">
        <f t="shared" si="124"/>
        <v>2</v>
      </c>
      <c r="G146" s="90">
        <f t="shared" si="125"/>
        <v>7</v>
      </c>
      <c r="H146" s="90">
        <f t="shared" si="93"/>
        <v>2011</v>
      </c>
      <c r="I146" s="2" t="str">
        <f t="shared" si="94"/>
        <v>Summer</v>
      </c>
      <c r="K146" s="3" t="str">
        <f t="shared" si="95"/>
        <v/>
      </c>
      <c r="L146" s="20" t="str">
        <f t="shared" si="96"/>
        <v/>
      </c>
      <c r="M146" s="6" t="str">
        <f t="shared" si="97"/>
        <v/>
      </c>
      <c r="N146" s="3" t="str">
        <f t="shared" si="98"/>
        <v/>
      </c>
      <c r="O146" s="20">
        <f t="shared" si="99"/>
        <v>1126</v>
      </c>
      <c r="P146" s="6" t="str">
        <f t="shared" si="100"/>
        <v/>
      </c>
      <c r="Q146" s="3" t="str">
        <f t="shared" si="101"/>
        <v/>
      </c>
      <c r="R146" s="20" t="str">
        <f t="shared" si="102"/>
        <v/>
      </c>
      <c r="S146" s="6" t="str">
        <f t="shared" si="103"/>
        <v/>
      </c>
      <c r="T146" s="3" t="str">
        <f t="shared" si="104"/>
        <v/>
      </c>
      <c r="U146" s="20" t="str">
        <f t="shared" si="126"/>
        <v/>
      </c>
      <c r="V146" s="6" t="str">
        <f t="shared" si="105"/>
        <v/>
      </c>
      <c r="W146" s="3" t="str">
        <f t="shared" si="106"/>
        <v/>
      </c>
      <c r="X146" s="20" t="str">
        <f t="shared" si="107"/>
        <v/>
      </c>
      <c r="Y146" s="6" t="str">
        <f t="shared" si="108"/>
        <v/>
      </c>
      <c r="Z146" s="3" t="str">
        <f t="shared" si="127"/>
        <v/>
      </c>
      <c r="AA146" s="20" t="str">
        <f t="shared" si="128"/>
        <v/>
      </c>
      <c r="AB146" s="6" t="str">
        <f t="shared" si="129"/>
        <v/>
      </c>
      <c r="AC146" s="3" t="str">
        <f t="shared" si="130"/>
        <v/>
      </c>
      <c r="AD146" s="20" t="str">
        <f t="shared" si="131"/>
        <v/>
      </c>
      <c r="AE146" s="6" t="str">
        <f t="shared" si="132"/>
        <v/>
      </c>
      <c r="AG146" s="3" t="str">
        <f t="shared" si="109"/>
        <v/>
      </c>
      <c r="AH146" s="20" t="str">
        <f t="shared" si="110"/>
        <v/>
      </c>
      <c r="AI146" s="6" t="str">
        <f t="shared" si="111"/>
        <v/>
      </c>
      <c r="AJ146" s="3" t="str">
        <f t="shared" si="112"/>
        <v/>
      </c>
      <c r="AK146" s="20">
        <f t="shared" si="113"/>
        <v>6.32</v>
      </c>
      <c r="AL146" s="6" t="str">
        <f t="shared" si="114"/>
        <v/>
      </c>
      <c r="AM146" s="3" t="str">
        <f t="shared" si="115"/>
        <v/>
      </c>
      <c r="AN146" s="20" t="str">
        <f t="shared" si="116"/>
        <v/>
      </c>
      <c r="AO146" s="6" t="str">
        <f t="shared" si="117"/>
        <v/>
      </c>
      <c r="AP146" s="3" t="str">
        <f t="shared" si="118"/>
        <v/>
      </c>
      <c r="AQ146" s="20" t="str">
        <f t="shared" si="119"/>
        <v/>
      </c>
      <c r="AR146" s="6" t="str">
        <f t="shared" si="120"/>
        <v/>
      </c>
      <c r="AS146" s="3" t="str">
        <f t="shared" si="121"/>
        <v/>
      </c>
      <c r="AT146" s="20" t="str">
        <f t="shared" si="122"/>
        <v/>
      </c>
      <c r="AU146" s="6" t="str">
        <f t="shared" si="123"/>
        <v/>
      </c>
      <c r="AV146" s="3" t="str">
        <f t="shared" si="133"/>
        <v/>
      </c>
      <c r="AW146" s="20" t="str">
        <f t="shared" si="134"/>
        <v/>
      </c>
      <c r="AX146" s="6" t="str">
        <f t="shared" si="135"/>
        <v/>
      </c>
      <c r="AY146" s="3" t="str">
        <f t="shared" si="136"/>
        <v/>
      </c>
      <c r="AZ146" s="20" t="str">
        <f t="shared" si="137"/>
        <v/>
      </c>
      <c r="BA146" s="6" t="str">
        <f t="shared" si="138"/>
        <v/>
      </c>
    </row>
    <row r="147" spans="1:53" ht="24.75" thickBot="1" x14ac:dyDescent="0.25">
      <c r="A147" s="82">
        <v>40738</v>
      </c>
      <c r="B147" s="81" t="s">
        <v>2</v>
      </c>
      <c r="C147" s="81" t="s">
        <v>0</v>
      </c>
      <c r="D147" s="81" t="s">
        <v>3</v>
      </c>
      <c r="E147" s="81" t="s">
        <v>3</v>
      </c>
      <c r="F147" s="85">
        <f t="shared" si="124"/>
        <v>2</v>
      </c>
      <c r="G147" s="90">
        <f t="shared" si="125"/>
        <v>7</v>
      </c>
      <c r="H147" s="90">
        <f t="shared" si="93"/>
        <v>2011</v>
      </c>
      <c r="I147" s="2" t="str">
        <f t="shared" si="94"/>
        <v>Summer</v>
      </c>
      <c r="K147" s="3" t="str">
        <f t="shared" si="95"/>
        <v/>
      </c>
      <c r="L147" s="20" t="str">
        <f t="shared" si="96"/>
        <v/>
      </c>
      <c r="M147" s="6" t="str">
        <f t="shared" si="97"/>
        <v/>
      </c>
      <c r="N147" s="3" t="str">
        <f t="shared" si="98"/>
        <v/>
      </c>
      <c r="O147" s="20" t="str">
        <f t="shared" si="99"/>
        <v>ns</v>
      </c>
      <c r="P147" s="6" t="str">
        <f t="shared" si="100"/>
        <v/>
      </c>
      <c r="Q147" s="3" t="str">
        <f t="shared" si="101"/>
        <v/>
      </c>
      <c r="R147" s="20" t="str">
        <f t="shared" si="102"/>
        <v/>
      </c>
      <c r="S147" s="6" t="str">
        <f t="shared" si="103"/>
        <v/>
      </c>
      <c r="T147" s="3" t="str">
        <f t="shared" si="104"/>
        <v/>
      </c>
      <c r="U147" s="20" t="str">
        <f t="shared" si="126"/>
        <v/>
      </c>
      <c r="V147" s="6" t="str">
        <f t="shared" si="105"/>
        <v/>
      </c>
      <c r="W147" s="3" t="str">
        <f t="shared" si="106"/>
        <v/>
      </c>
      <c r="X147" s="20" t="str">
        <f t="shared" si="107"/>
        <v/>
      </c>
      <c r="Y147" s="6" t="str">
        <f t="shared" si="108"/>
        <v/>
      </c>
      <c r="Z147" s="3" t="str">
        <f t="shared" si="127"/>
        <v/>
      </c>
      <c r="AA147" s="20" t="str">
        <f t="shared" si="128"/>
        <v/>
      </c>
      <c r="AB147" s="6" t="str">
        <f t="shared" si="129"/>
        <v/>
      </c>
      <c r="AC147" s="3" t="str">
        <f t="shared" si="130"/>
        <v/>
      </c>
      <c r="AD147" s="20" t="str">
        <f t="shared" si="131"/>
        <v/>
      </c>
      <c r="AE147" s="6" t="str">
        <f t="shared" si="132"/>
        <v/>
      </c>
      <c r="AG147" s="3" t="str">
        <f t="shared" si="109"/>
        <v/>
      </c>
      <c r="AH147" s="20" t="str">
        <f t="shared" si="110"/>
        <v/>
      </c>
      <c r="AI147" s="6" t="str">
        <f t="shared" si="111"/>
        <v/>
      </c>
      <c r="AJ147" s="3" t="str">
        <f t="shared" si="112"/>
        <v/>
      </c>
      <c r="AK147" s="20" t="str">
        <f t="shared" si="113"/>
        <v>ns</v>
      </c>
      <c r="AL147" s="6" t="str">
        <f t="shared" si="114"/>
        <v/>
      </c>
      <c r="AM147" s="3" t="str">
        <f t="shared" si="115"/>
        <v/>
      </c>
      <c r="AN147" s="20" t="str">
        <f t="shared" si="116"/>
        <v/>
      </c>
      <c r="AO147" s="6" t="str">
        <f t="shared" si="117"/>
        <v/>
      </c>
      <c r="AP147" s="3" t="str">
        <f t="shared" si="118"/>
        <v/>
      </c>
      <c r="AQ147" s="20" t="str">
        <f t="shared" si="119"/>
        <v/>
      </c>
      <c r="AR147" s="6" t="str">
        <f t="shared" si="120"/>
        <v/>
      </c>
      <c r="AS147" s="3" t="str">
        <f t="shared" si="121"/>
        <v/>
      </c>
      <c r="AT147" s="20" t="str">
        <f t="shared" si="122"/>
        <v/>
      </c>
      <c r="AU147" s="6" t="str">
        <f t="shared" si="123"/>
        <v/>
      </c>
      <c r="AV147" s="3" t="str">
        <f t="shared" si="133"/>
        <v/>
      </c>
      <c r="AW147" s="20" t="str">
        <f t="shared" si="134"/>
        <v/>
      </c>
      <c r="AX147" s="6" t="str">
        <f t="shared" si="135"/>
        <v/>
      </c>
      <c r="AY147" s="3" t="str">
        <f t="shared" si="136"/>
        <v/>
      </c>
      <c r="AZ147" s="20" t="str">
        <f t="shared" si="137"/>
        <v/>
      </c>
      <c r="BA147" s="6" t="str">
        <f t="shared" si="138"/>
        <v/>
      </c>
    </row>
    <row r="148" spans="1:53" ht="24.75" thickBot="1" x14ac:dyDescent="0.25">
      <c r="A148" s="82">
        <v>40678</v>
      </c>
      <c r="B148" s="81" t="s">
        <v>2</v>
      </c>
      <c r="C148" s="81" t="s">
        <v>0</v>
      </c>
      <c r="D148" s="81">
        <v>1133</v>
      </c>
      <c r="E148" s="81">
        <v>14.3</v>
      </c>
      <c r="F148" s="85">
        <f t="shared" si="124"/>
        <v>2</v>
      </c>
      <c r="G148" s="90">
        <f t="shared" si="125"/>
        <v>5</v>
      </c>
      <c r="H148" s="90">
        <f t="shared" si="93"/>
        <v>2011</v>
      </c>
      <c r="I148" s="2" t="str">
        <f t="shared" si="94"/>
        <v>Spring</v>
      </c>
      <c r="K148" s="3" t="str">
        <f t="shared" si="95"/>
        <v/>
      </c>
      <c r="L148" s="20" t="str">
        <f t="shared" si="96"/>
        <v/>
      </c>
      <c r="M148" s="6" t="str">
        <f t="shared" si="97"/>
        <v/>
      </c>
      <c r="N148" s="3">
        <f t="shared" si="98"/>
        <v>1133</v>
      </c>
      <c r="O148" s="20" t="str">
        <f t="shared" si="99"/>
        <v/>
      </c>
      <c r="P148" s="6" t="str">
        <f t="shared" si="100"/>
        <v/>
      </c>
      <c r="Q148" s="3" t="str">
        <f t="shared" si="101"/>
        <v/>
      </c>
      <c r="R148" s="20" t="str">
        <f t="shared" si="102"/>
        <v/>
      </c>
      <c r="S148" s="6" t="str">
        <f t="shared" si="103"/>
        <v/>
      </c>
      <c r="T148" s="3" t="str">
        <f t="shared" si="104"/>
        <v/>
      </c>
      <c r="U148" s="20" t="str">
        <f t="shared" si="126"/>
        <v/>
      </c>
      <c r="V148" s="6" t="str">
        <f t="shared" si="105"/>
        <v/>
      </c>
      <c r="W148" s="3" t="str">
        <f t="shared" si="106"/>
        <v/>
      </c>
      <c r="X148" s="20" t="str">
        <f t="shared" si="107"/>
        <v/>
      </c>
      <c r="Y148" s="6" t="str">
        <f t="shared" si="108"/>
        <v/>
      </c>
      <c r="Z148" s="3" t="str">
        <f t="shared" si="127"/>
        <v/>
      </c>
      <c r="AA148" s="20" t="str">
        <f t="shared" si="128"/>
        <v/>
      </c>
      <c r="AB148" s="6" t="str">
        <f t="shared" si="129"/>
        <v/>
      </c>
      <c r="AC148" s="3" t="str">
        <f t="shared" si="130"/>
        <v/>
      </c>
      <c r="AD148" s="20" t="str">
        <f t="shared" si="131"/>
        <v/>
      </c>
      <c r="AE148" s="6" t="str">
        <f t="shared" si="132"/>
        <v/>
      </c>
      <c r="AG148" s="3" t="str">
        <f t="shared" si="109"/>
        <v/>
      </c>
      <c r="AH148" s="20" t="str">
        <f t="shared" si="110"/>
        <v/>
      </c>
      <c r="AI148" s="6" t="str">
        <f t="shared" si="111"/>
        <v/>
      </c>
      <c r="AJ148" s="3">
        <f t="shared" si="112"/>
        <v>14.3</v>
      </c>
      <c r="AK148" s="20" t="str">
        <f t="shared" si="113"/>
        <v/>
      </c>
      <c r="AL148" s="6" t="str">
        <f t="shared" si="114"/>
        <v/>
      </c>
      <c r="AM148" s="3" t="str">
        <f t="shared" si="115"/>
        <v/>
      </c>
      <c r="AN148" s="20" t="str">
        <f t="shared" si="116"/>
        <v/>
      </c>
      <c r="AO148" s="6" t="str">
        <f t="shared" si="117"/>
        <v/>
      </c>
      <c r="AP148" s="3" t="str">
        <f t="shared" si="118"/>
        <v/>
      </c>
      <c r="AQ148" s="20" t="str">
        <f t="shared" si="119"/>
        <v/>
      </c>
      <c r="AR148" s="6" t="str">
        <f t="shared" si="120"/>
        <v/>
      </c>
      <c r="AS148" s="3" t="str">
        <f t="shared" si="121"/>
        <v/>
      </c>
      <c r="AT148" s="20" t="str">
        <f t="shared" si="122"/>
        <v/>
      </c>
      <c r="AU148" s="6" t="str">
        <f t="shared" si="123"/>
        <v/>
      </c>
      <c r="AV148" s="3" t="str">
        <f t="shared" si="133"/>
        <v/>
      </c>
      <c r="AW148" s="20" t="str">
        <f t="shared" si="134"/>
        <v/>
      </c>
      <c r="AX148" s="6" t="str">
        <f t="shared" si="135"/>
        <v/>
      </c>
      <c r="AY148" s="3" t="str">
        <f t="shared" si="136"/>
        <v/>
      </c>
      <c r="AZ148" s="20" t="str">
        <f t="shared" si="137"/>
        <v/>
      </c>
      <c r="BA148" s="6" t="str">
        <f t="shared" si="138"/>
        <v/>
      </c>
    </row>
    <row r="149" spans="1:53" ht="24.75" thickBot="1" x14ac:dyDescent="0.25">
      <c r="A149" s="82">
        <v>40675</v>
      </c>
      <c r="B149" s="81" t="s">
        <v>2</v>
      </c>
      <c r="C149" s="81" t="s">
        <v>0</v>
      </c>
      <c r="D149" s="81" t="s">
        <v>3</v>
      </c>
      <c r="E149" s="81" t="s">
        <v>3</v>
      </c>
      <c r="F149" s="85">
        <f t="shared" si="124"/>
        <v>2</v>
      </c>
      <c r="G149" s="90">
        <f t="shared" si="125"/>
        <v>5</v>
      </c>
      <c r="H149" s="90">
        <f t="shared" si="93"/>
        <v>2011</v>
      </c>
      <c r="I149" s="2" t="str">
        <f t="shared" si="94"/>
        <v>Spring</v>
      </c>
      <c r="K149" s="3" t="str">
        <f t="shared" si="95"/>
        <v/>
      </c>
      <c r="L149" s="20" t="str">
        <f t="shared" si="96"/>
        <v/>
      </c>
      <c r="M149" s="6" t="str">
        <f t="shared" si="97"/>
        <v/>
      </c>
      <c r="N149" s="3" t="str">
        <f t="shared" si="98"/>
        <v>ns</v>
      </c>
      <c r="O149" s="20" t="str">
        <f t="shared" si="99"/>
        <v/>
      </c>
      <c r="P149" s="6" t="str">
        <f t="shared" si="100"/>
        <v/>
      </c>
      <c r="Q149" s="3" t="str">
        <f t="shared" si="101"/>
        <v/>
      </c>
      <c r="R149" s="20" t="str">
        <f t="shared" si="102"/>
        <v/>
      </c>
      <c r="S149" s="6" t="str">
        <f t="shared" si="103"/>
        <v/>
      </c>
      <c r="T149" s="3" t="str">
        <f t="shared" si="104"/>
        <v/>
      </c>
      <c r="U149" s="20" t="str">
        <f t="shared" si="126"/>
        <v/>
      </c>
      <c r="V149" s="6" t="str">
        <f t="shared" si="105"/>
        <v/>
      </c>
      <c r="W149" s="3" t="str">
        <f t="shared" si="106"/>
        <v/>
      </c>
      <c r="X149" s="20" t="str">
        <f t="shared" si="107"/>
        <v/>
      </c>
      <c r="Y149" s="6" t="str">
        <f t="shared" si="108"/>
        <v/>
      </c>
      <c r="Z149" s="3" t="str">
        <f t="shared" si="127"/>
        <v/>
      </c>
      <c r="AA149" s="20" t="str">
        <f t="shared" si="128"/>
        <v/>
      </c>
      <c r="AB149" s="6" t="str">
        <f t="shared" si="129"/>
        <v/>
      </c>
      <c r="AC149" s="3" t="str">
        <f t="shared" si="130"/>
        <v/>
      </c>
      <c r="AD149" s="20" t="str">
        <f t="shared" si="131"/>
        <v/>
      </c>
      <c r="AE149" s="6" t="str">
        <f t="shared" si="132"/>
        <v/>
      </c>
      <c r="AG149" s="3" t="str">
        <f t="shared" si="109"/>
        <v/>
      </c>
      <c r="AH149" s="20" t="str">
        <f t="shared" si="110"/>
        <v/>
      </c>
      <c r="AI149" s="6" t="str">
        <f t="shared" si="111"/>
        <v/>
      </c>
      <c r="AJ149" s="3" t="str">
        <f t="shared" si="112"/>
        <v>ns</v>
      </c>
      <c r="AK149" s="20" t="str">
        <f t="shared" si="113"/>
        <v/>
      </c>
      <c r="AL149" s="6" t="str">
        <f t="shared" si="114"/>
        <v/>
      </c>
      <c r="AM149" s="3" t="str">
        <f t="shared" si="115"/>
        <v/>
      </c>
      <c r="AN149" s="20" t="str">
        <f t="shared" si="116"/>
        <v/>
      </c>
      <c r="AO149" s="6" t="str">
        <f t="shared" si="117"/>
        <v/>
      </c>
      <c r="AP149" s="3" t="str">
        <f t="shared" si="118"/>
        <v/>
      </c>
      <c r="AQ149" s="20" t="str">
        <f t="shared" si="119"/>
        <v/>
      </c>
      <c r="AR149" s="6" t="str">
        <f t="shared" si="120"/>
        <v/>
      </c>
      <c r="AS149" s="3" t="str">
        <f t="shared" si="121"/>
        <v/>
      </c>
      <c r="AT149" s="20" t="str">
        <f t="shared" si="122"/>
        <v/>
      </c>
      <c r="AU149" s="6" t="str">
        <f t="shared" si="123"/>
        <v/>
      </c>
      <c r="AV149" s="3" t="str">
        <f t="shared" si="133"/>
        <v/>
      </c>
      <c r="AW149" s="20" t="str">
        <f t="shared" si="134"/>
        <v/>
      </c>
      <c r="AX149" s="6" t="str">
        <f t="shared" si="135"/>
        <v/>
      </c>
      <c r="AY149" s="3" t="str">
        <f t="shared" si="136"/>
        <v/>
      </c>
      <c r="AZ149" s="20" t="str">
        <f t="shared" si="137"/>
        <v/>
      </c>
      <c r="BA149" s="6" t="str">
        <f t="shared" si="138"/>
        <v/>
      </c>
    </row>
    <row r="150" spans="1:53" ht="24.75" thickBot="1" x14ac:dyDescent="0.25">
      <c r="A150" s="82">
        <v>40467</v>
      </c>
      <c r="B150" s="81" t="s">
        <v>2</v>
      </c>
      <c r="C150" s="81" t="s">
        <v>0</v>
      </c>
      <c r="D150" s="81" t="s">
        <v>24</v>
      </c>
      <c r="E150" s="81" t="s">
        <v>24</v>
      </c>
      <c r="F150" s="85">
        <f t="shared" si="124"/>
        <v>2</v>
      </c>
      <c r="G150" s="90">
        <f t="shared" si="125"/>
        <v>10</v>
      </c>
      <c r="H150" s="90">
        <f t="shared" si="93"/>
        <v>2010</v>
      </c>
      <c r="I150" s="2" t="str">
        <f t="shared" si="94"/>
        <v>Fall</v>
      </c>
      <c r="K150" s="3" t="str">
        <f t="shared" si="95"/>
        <v/>
      </c>
      <c r="L150" s="20" t="str">
        <f t="shared" si="96"/>
        <v/>
      </c>
      <c r="M150" s="6" t="str">
        <f t="shared" si="97"/>
        <v/>
      </c>
      <c r="N150" s="3" t="str">
        <f t="shared" si="98"/>
        <v/>
      </c>
      <c r="O150" s="20" t="str">
        <f t="shared" si="99"/>
        <v/>
      </c>
      <c r="P150" s="6" t="str">
        <f t="shared" si="100"/>
        <v>NS</v>
      </c>
      <c r="Q150" s="3" t="str">
        <f t="shared" si="101"/>
        <v/>
      </c>
      <c r="R150" s="20" t="str">
        <f t="shared" si="102"/>
        <v/>
      </c>
      <c r="S150" s="6" t="str">
        <f t="shared" si="103"/>
        <v/>
      </c>
      <c r="T150" s="3" t="str">
        <f t="shared" si="104"/>
        <v/>
      </c>
      <c r="U150" s="20" t="str">
        <f t="shared" si="126"/>
        <v/>
      </c>
      <c r="V150" s="6" t="str">
        <f t="shared" si="105"/>
        <v/>
      </c>
      <c r="W150" s="3" t="str">
        <f t="shared" si="106"/>
        <v/>
      </c>
      <c r="X150" s="20" t="str">
        <f t="shared" si="107"/>
        <v/>
      </c>
      <c r="Y150" s="6" t="str">
        <f t="shared" si="108"/>
        <v/>
      </c>
      <c r="Z150" s="3" t="str">
        <f t="shared" si="127"/>
        <v/>
      </c>
      <c r="AA150" s="20" t="str">
        <f t="shared" si="128"/>
        <v/>
      </c>
      <c r="AB150" s="6" t="str">
        <f t="shared" si="129"/>
        <v/>
      </c>
      <c r="AC150" s="3" t="str">
        <f t="shared" si="130"/>
        <v/>
      </c>
      <c r="AD150" s="20" t="str">
        <f t="shared" si="131"/>
        <v/>
      </c>
      <c r="AE150" s="6" t="str">
        <f t="shared" si="132"/>
        <v/>
      </c>
      <c r="AG150" s="3" t="str">
        <f t="shared" si="109"/>
        <v/>
      </c>
      <c r="AH150" s="20" t="str">
        <f t="shared" si="110"/>
        <v/>
      </c>
      <c r="AI150" s="6" t="str">
        <f t="shared" si="111"/>
        <v/>
      </c>
      <c r="AJ150" s="3" t="str">
        <f t="shared" si="112"/>
        <v/>
      </c>
      <c r="AK150" s="20" t="str">
        <f t="shared" si="113"/>
        <v/>
      </c>
      <c r="AL150" s="6" t="str">
        <f t="shared" si="114"/>
        <v>NS</v>
      </c>
      <c r="AM150" s="3" t="str">
        <f t="shared" si="115"/>
        <v/>
      </c>
      <c r="AN150" s="20" t="str">
        <f t="shared" si="116"/>
        <v/>
      </c>
      <c r="AO150" s="6" t="str">
        <f t="shared" si="117"/>
        <v/>
      </c>
      <c r="AP150" s="3" t="str">
        <f t="shared" si="118"/>
        <v/>
      </c>
      <c r="AQ150" s="20" t="str">
        <f t="shared" si="119"/>
        <v/>
      </c>
      <c r="AR150" s="6" t="str">
        <f t="shared" si="120"/>
        <v/>
      </c>
      <c r="AS150" s="3" t="str">
        <f t="shared" si="121"/>
        <v/>
      </c>
      <c r="AT150" s="20" t="str">
        <f t="shared" si="122"/>
        <v/>
      </c>
      <c r="AU150" s="6" t="str">
        <f t="shared" si="123"/>
        <v/>
      </c>
      <c r="AV150" s="3" t="str">
        <f t="shared" si="133"/>
        <v/>
      </c>
      <c r="AW150" s="20" t="str">
        <f t="shared" si="134"/>
        <v/>
      </c>
      <c r="AX150" s="6" t="str">
        <f t="shared" si="135"/>
        <v/>
      </c>
      <c r="AY150" s="3" t="str">
        <f t="shared" si="136"/>
        <v/>
      </c>
      <c r="AZ150" s="20" t="str">
        <f t="shared" si="137"/>
        <v/>
      </c>
      <c r="BA150" s="6" t="str">
        <f t="shared" si="138"/>
        <v/>
      </c>
    </row>
    <row r="151" spans="1:53" ht="24.75" thickBot="1" x14ac:dyDescent="0.25">
      <c r="A151" s="82">
        <v>40460</v>
      </c>
      <c r="B151" s="81" t="s">
        <v>2</v>
      </c>
      <c r="C151" s="81" t="s">
        <v>0</v>
      </c>
      <c r="D151" s="81">
        <v>1332</v>
      </c>
      <c r="E151" s="81">
        <v>4.3600000000000003</v>
      </c>
      <c r="F151" s="85">
        <f t="shared" si="124"/>
        <v>2</v>
      </c>
      <c r="G151" s="90">
        <f t="shared" si="125"/>
        <v>10</v>
      </c>
      <c r="H151" s="90">
        <f t="shared" si="93"/>
        <v>2010</v>
      </c>
      <c r="I151" s="2" t="str">
        <f t="shared" si="94"/>
        <v>Fall</v>
      </c>
      <c r="K151" s="3" t="str">
        <f t="shared" si="95"/>
        <v/>
      </c>
      <c r="L151" s="20" t="str">
        <f t="shared" si="96"/>
        <v/>
      </c>
      <c r="M151" s="6" t="str">
        <f t="shared" si="97"/>
        <v/>
      </c>
      <c r="N151" s="3" t="str">
        <f t="shared" si="98"/>
        <v/>
      </c>
      <c r="O151" s="20" t="str">
        <f t="shared" si="99"/>
        <v/>
      </c>
      <c r="P151" s="6">
        <f t="shared" si="100"/>
        <v>1332</v>
      </c>
      <c r="Q151" s="3" t="str">
        <f t="shared" si="101"/>
        <v/>
      </c>
      <c r="R151" s="20" t="str">
        <f t="shared" si="102"/>
        <v/>
      </c>
      <c r="S151" s="6" t="str">
        <f t="shared" si="103"/>
        <v/>
      </c>
      <c r="T151" s="3" t="str">
        <f t="shared" si="104"/>
        <v/>
      </c>
      <c r="U151" s="20" t="str">
        <f t="shared" si="126"/>
        <v/>
      </c>
      <c r="V151" s="6" t="str">
        <f t="shared" si="105"/>
        <v/>
      </c>
      <c r="W151" s="3" t="str">
        <f t="shared" si="106"/>
        <v/>
      </c>
      <c r="X151" s="20" t="str">
        <f t="shared" si="107"/>
        <v/>
      </c>
      <c r="Y151" s="6" t="str">
        <f t="shared" si="108"/>
        <v/>
      </c>
      <c r="Z151" s="3" t="str">
        <f t="shared" si="127"/>
        <v/>
      </c>
      <c r="AA151" s="20" t="str">
        <f t="shared" si="128"/>
        <v/>
      </c>
      <c r="AB151" s="6" t="str">
        <f t="shared" si="129"/>
        <v/>
      </c>
      <c r="AC151" s="3" t="str">
        <f t="shared" si="130"/>
        <v/>
      </c>
      <c r="AD151" s="20" t="str">
        <f t="shared" si="131"/>
        <v/>
      </c>
      <c r="AE151" s="6" t="str">
        <f t="shared" si="132"/>
        <v/>
      </c>
      <c r="AG151" s="3" t="str">
        <f t="shared" si="109"/>
        <v/>
      </c>
      <c r="AH151" s="20" t="str">
        <f t="shared" si="110"/>
        <v/>
      </c>
      <c r="AI151" s="6" t="str">
        <f t="shared" si="111"/>
        <v/>
      </c>
      <c r="AJ151" s="3" t="str">
        <f t="shared" si="112"/>
        <v/>
      </c>
      <c r="AK151" s="20" t="str">
        <f t="shared" si="113"/>
        <v/>
      </c>
      <c r="AL151" s="6">
        <f t="shared" si="114"/>
        <v>4.3600000000000003</v>
      </c>
      <c r="AM151" s="3" t="str">
        <f t="shared" si="115"/>
        <v/>
      </c>
      <c r="AN151" s="20" t="str">
        <f t="shared" si="116"/>
        <v/>
      </c>
      <c r="AO151" s="6" t="str">
        <f t="shared" si="117"/>
        <v/>
      </c>
      <c r="AP151" s="3" t="str">
        <f t="shared" si="118"/>
        <v/>
      </c>
      <c r="AQ151" s="20" t="str">
        <f t="shared" si="119"/>
        <v/>
      </c>
      <c r="AR151" s="6" t="str">
        <f t="shared" si="120"/>
        <v/>
      </c>
      <c r="AS151" s="3" t="str">
        <f t="shared" si="121"/>
        <v/>
      </c>
      <c r="AT151" s="20" t="str">
        <f t="shared" si="122"/>
        <v/>
      </c>
      <c r="AU151" s="6" t="str">
        <f t="shared" si="123"/>
        <v/>
      </c>
      <c r="AV151" s="3" t="str">
        <f t="shared" si="133"/>
        <v/>
      </c>
      <c r="AW151" s="20" t="str">
        <f t="shared" si="134"/>
        <v/>
      </c>
      <c r="AX151" s="6" t="str">
        <f t="shared" si="135"/>
        <v/>
      </c>
      <c r="AY151" s="3" t="str">
        <f t="shared" si="136"/>
        <v/>
      </c>
      <c r="AZ151" s="20" t="str">
        <f t="shared" si="137"/>
        <v/>
      </c>
      <c r="BA151" s="6" t="str">
        <f t="shared" si="138"/>
        <v/>
      </c>
    </row>
    <row r="152" spans="1:53" ht="24.75" thickBot="1" x14ac:dyDescent="0.25">
      <c r="A152" s="82">
        <v>40312</v>
      </c>
      <c r="B152" s="81" t="s">
        <v>2</v>
      </c>
      <c r="C152" s="81" t="s">
        <v>0</v>
      </c>
      <c r="D152" s="81">
        <v>891</v>
      </c>
      <c r="E152" s="81">
        <v>10.34</v>
      </c>
      <c r="F152" s="85">
        <f t="shared" si="124"/>
        <v>2</v>
      </c>
      <c r="G152" s="90">
        <f t="shared" si="125"/>
        <v>5</v>
      </c>
      <c r="H152" s="90">
        <f t="shared" si="93"/>
        <v>2010</v>
      </c>
      <c r="I152" s="2" t="str">
        <f t="shared" si="94"/>
        <v>Spring</v>
      </c>
      <c r="K152" s="3" t="str">
        <f t="shared" si="95"/>
        <v/>
      </c>
      <c r="L152" s="20" t="str">
        <f t="shared" si="96"/>
        <v/>
      </c>
      <c r="M152" s="6" t="str">
        <f t="shared" si="97"/>
        <v/>
      </c>
      <c r="N152" s="3">
        <f t="shared" si="98"/>
        <v>891</v>
      </c>
      <c r="O152" s="20" t="str">
        <f t="shared" si="99"/>
        <v/>
      </c>
      <c r="P152" s="6" t="str">
        <f t="shared" si="100"/>
        <v/>
      </c>
      <c r="Q152" s="3" t="str">
        <f t="shared" si="101"/>
        <v/>
      </c>
      <c r="R152" s="20" t="str">
        <f t="shared" si="102"/>
        <v/>
      </c>
      <c r="S152" s="6" t="str">
        <f t="shared" si="103"/>
        <v/>
      </c>
      <c r="T152" s="3" t="str">
        <f t="shared" si="104"/>
        <v/>
      </c>
      <c r="U152" s="20" t="str">
        <f t="shared" si="126"/>
        <v/>
      </c>
      <c r="V152" s="6" t="str">
        <f t="shared" si="105"/>
        <v/>
      </c>
      <c r="W152" s="3" t="str">
        <f t="shared" si="106"/>
        <v/>
      </c>
      <c r="X152" s="20" t="str">
        <f t="shared" si="107"/>
        <v/>
      </c>
      <c r="Y152" s="6" t="str">
        <f t="shared" si="108"/>
        <v/>
      </c>
      <c r="Z152" s="3" t="str">
        <f t="shared" si="127"/>
        <v/>
      </c>
      <c r="AA152" s="20" t="str">
        <f t="shared" si="128"/>
        <v/>
      </c>
      <c r="AB152" s="6" t="str">
        <f t="shared" si="129"/>
        <v/>
      </c>
      <c r="AC152" s="3" t="str">
        <f t="shared" si="130"/>
        <v/>
      </c>
      <c r="AD152" s="20" t="str">
        <f t="shared" si="131"/>
        <v/>
      </c>
      <c r="AE152" s="6" t="str">
        <f t="shared" si="132"/>
        <v/>
      </c>
      <c r="AG152" s="3" t="str">
        <f t="shared" si="109"/>
        <v/>
      </c>
      <c r="AH152" s="20" t="str">
        <f t="shared" si="110"/>
        <v/>
      </c>
      <c r="AI152" s="6" t="str">
        <f t="shared" si="111"/>
        <v/>
      </c>
      <c r="AJ152" s="3">
        <f t="shared" si="112"/>
        <v>10.34</v>
      </c>
      <c r="AK152" s="20" t="str">
        <f t="shared" si="113"/>
        <v/>
      </c>
      <c r="AL152" s="6" t="str">
        <f t="shared" si="114"/>
        <v/>
      </c>
      <c r="AM152" s="3" t="str">
        <f t="shared" si="115"/>
        <v/>
      </c>
      <c r="AN152" s="20" t="str">
        <f t="shared" si="116"/>
        <v/>
      </c>
      <c r="AO152" s="6" t="str">
        <f t="shared" si="117"/>
        <v/>
      </c>
      <c r="AP152" s="3" t="str">
        <f t="shared" si="118"/>
        <v/>
      </c>
      <c r="AQ152" s="20" t="str">
        <f t="shared" si="119"/>
        <v/>
      </c>
      <c r="AR152" s="6" t="str">
        <f t="shared" si="120"/>
        <v/>
      </c>
      <c r="AS152" s="3" t="str">
        <f t="shared" si="121"/>
        <v/>
      </c>
      <c r="AT152" s="20" t="str">
        <f t="shared" si="122"/>
        <v/>
      </c>
      <c r="AU152" s="6" t="str">
        <f t="shared" si="123"/>
        <v/>
      </c>
      <c r="AV152" s="3" t="str">
        <f t="shared" si="133"/>
        <v/>
      </c>
      <c r="AW152" s="20" t="str">
        <f t="shared" si="134"/>
        <v/>
      </c>
      <c r="AX152" s="6" t="str">
        <f t="shared" si="135"/>
        <v/>
      </c>
      <c r="AY152" s="3" t="str">
        <f t="shared" si="136"/>
        <v/>
      </c>
      <c r="AZ152" s="20" t="str">
        <f t="shared" si="137"/>
        <v/>
      </c>
      <c r="BA152" s="6" t="str">
        <f t="shared" si="138"/>
        <v/>
      </c>
    </row>
    <row r="153" spans="1:53" ht="24.75" thickBot="1" x14ac:dyDescent="0.25">
      <c r="A153" s="82">
        <v>40096</v>
      </c>
      <c r="B153" s="81" t="s">
        <v>2</v>
      </c>
      <c r="C153" s="81" t="s">
        <v>0</v>
      </c>
      <c r="D153" s="81">
        <v>1544</v>
      </c>
      <c r="E153" s="81">
        <v>4.88</v>
      </c>
      <c r="F153" s="85">
        <f t="shared" si="124"/>
        <v>2</v>
      </c>
      <c r="G153" s="90">
        <f t="shared" si="125"/>
        <v>10</v>
      </c>
      <c r="H153" s="90">
        <f t="shared" si="93"/>
        <v>2009</v>
      </c>
      <c r="I153" s="2" t="str">
        <f t="shared" si="94"/>
        <v>Fall</v>
      </c>
      <c r="K153" s="3" t="str">
        <f t="shared" si="95"/>
        <v/>
      </c>
      <c r="L153" s="20" t="str">
        <f t="shared" si="96"/>
        <v/>
      </c>
      <c r="M153" s="6" t="str">
        <f t="shared" si="97"/>
        <v/>
      </c>
      <c r="N153" s="3" t="str">
        <f t="shared" si="98"/>
        <v/>
      </c>
      <c r="O153" s="20" t="str">
        <f t="shared" si="99"/>
        <v/>
      </c>
      <c r="P153" s="6">
        <f t="shared" si="100"/>
        <v>1544</v>
      </c>
      <c r="Q153" s="3" t="str">
        <f t="shared" si="101"/>
        <v/>
      </c>
      <c r="R153" s="20" t="str">
        <f t="shared" si="102"/>
        <v/>
      </c>
      <c r="S153" s="6" t="str">
        <f t="shared" si="103"/>
        <v/>
      </c>
      <c r="T153" s="3" t="str">
        <f t="shared" si="104"/>
        <v/>
      </c>
      <c r="U153" s="20" t="str">
        <f t="shared" si="126"/>
        <v/>
      </c>
      <c r="V153" s="6" t="str">
        <f t="shared" si="105"/>
        <v/>
      </c>
      <c r="W153" s="3" t="str">
        <f t="shared" si="106"/>
        <v/>
      </c>
      <c r="X153" s="20" t="str">
        <f t="shared" si="107"/>
        <v/>
      </c>
      <c r="Y153" s="6" t="str">
        <f t="shared" si="108"/>
        <v/>
      </c>
      <c r="Z153" s="3" t="str">
        <f t="shared" si="127"/>
        <v/>
      </c>
      <c r="AA153" s="20" t="str">
        <f t="shared" si="128"/>
        <v/>
      </c>
      <c r="AB153" s="6" t="str">
        <f t="shared" si="129"/>
        <v/>
      </c>
      <c r="AC153" s="3" t="str">
        <f t="shared" si="130"/>
        <v/>
      </c>
      <c r="AD153" s="20" t="str">
        <f t="shared" si="131"/>
        <v/>
      </c>
      <c r="AE153" s="6" t="str">
        <f t="shared" si="132"/>
        <v/>
      </c>
      <c r="AG153" s="3" t="str">
        <f t="shared" si="109"/>
        <v/>
      </c>
      <c r="AH153" s="20" t="str">
        <f t="shared" si="110"/>
        <v/>
      </c>
      <c r="AI153" s="6" t="str">
        <f t="shared" si="111"/>
        <v/>
      </c>
      <c r="AJ153" s="3" t="str">
        <f t="shared" si="112"/>
        <v/>
      </c>
      <c r="AK153" s="20" t="str">
        <f t="shared" si="113"/>
        <v/>
      </c>
      <c r="AL153" s="6">
        <f t="shared" si="114"/>
        <v>4.88</v>
      </c>
      <c r="AM153" s="3" t="str">
        <f t="shared" si="115"/>
        <v/>
      </c>
      <c r="AN153" s="20" t="str">
        <f t="shared" si="116"/>
        <v/>
      </c>
      <c r="AO153" s="6" t="str">
        <f t="shared" si="117"/>
        <v/>
      </c>
      <c r="AP153" s="3" t="str">
        <f t="shared" si="118"/>
        <v/>
      </c>
      <c r="AQ153" s="20" t="str">
        <f t="shared" si="119"/>
        <v/>
      </c>
      <c r="AR153" s="6" t="str">
        <f t="shared" si="120"/>
        <v/>
      </c>
      <c r="AS153" s="3" t="str">
        <f t="shared" si="121"/>
        <v/>
      </c>
      <c r="AT153" s="20" t="str">
        <f t="shared" si="122"/>
        <v/>
      </c>
      <c r="AU153" s="6" t="str">
        <f t="shared" si="123"/>
        <v/>
      </c>
      <c r="AV153" s="3" t="str">
        <f t="shared" si="133"/>
        <v/>
      </c>
      <c r="AW153" s="20" t="str">
        <f t="shared" si="134"/>
        <v/>
      </c>
      <c r="AX153" s="6" t="str">
        <f t="shared" si="135"/>
        <v/>
      </c>
      <c r="AY153" s="3" t="str">
        <f t="shared" si="136"/>
        <v/>
      </c>
      <c r="AZ153" s="20" t="str">
        <f t="shared" si="137"/>
        <v/>
      </c>
      <c r="BA153" s="6" t="str">
        <f t="shared" si="138"/>
        <v/>
      </c>
    </row>
    <row r="154" spans="1:53" ht="24.75" thickBot="1" x14ac:dyDescent="0.25">
      <c r="A154" s="82">
        <v>39943</v>
      </c>
      <c r="B154" s="81" t="s">
        <v>2</v>
      </c>
      <c r="C154" s="81" t="s">
        <v>0</v>
      </c>
      <c r="D154" s="81">
        <v>1188</v>
      </c>
      <c r="E154" s="81">
        <v>10.67</v>
      </c>
      <c r="F154" s="85">
        <f t="shared" si="124"/>
        <v>2</v>
      </c>
      <c r="G154" s="90">
        <f t="shared" si="125"/>
        <v>5</v>
      </c>
      <c r="H154" s="90">
        <f t="shared" si="93"/>
        <v>2009</v>
      </c>
      <c r="I154" s="2" t="str">
        <f t="shared" si="94"/>
        <v>Spring</v>
      </c>
      <c r="K154" s="3" t="str">
        <f t="shared" si="95"/>
        <v/>
      </c>
      <c r="L154" s="20" t="str">
        <f t="shared" si="96"/>
        <v/>
      </c>
      <c r="M154" s="6" t="str">
        <f t="shared" si="97"/>
        <v/>
      </c>
      <c r="N154" s="3">
        <f t="shared" si="98"/>
        <v>1188</v>
      </c>
      <c r="O154" s="20" t="str">
        <f t="shared" si="99"/>
        <v/>
      </c>
      <c r="P154" s="6" t="str">
        <f t="shared" si="100"/>
        <v/>
      </c>
      <c r="Q154" s="3" t="str">
        <f t="shared" si="101"/>
        <v/>
      </c>
      <c r="R154" s="20" t="str">
        <f t="shared" si="102"/>
        <v/>
      </c>
      <c r="S154" s="6" t="str">
        <f t="shared" si="103"/>
        <v/>
      </c>
      <c r="T154" s="3" t="str">
        <f t="shared" si="104"/>
        <v/>
      </c>
      <c r="U154" s="20" t="str">
        <f t="shared" si="126"/>
        <v/>
      </c>
      <c r="V154" s="6" t="str">
        <f t="shared" si="105"/>
        <v/>
      </c>
      <c r="W154" s="3" t="str">
        <f t="shared" si="106"/>
        <v/>
      </c>
      <c r="X154" s="20" t="str">
        <f t="shared" si="107"/>
        <v/>
      </c>
      <c r="Y154" s="6" t="str">
        <f t="shared" si="108"/>
        <v/>
      </c>
      <c r="Z154" s="3" t="str">
        <f t="shared" si="127"/>
        <v/>
      </c>
      <c r="AA154" s="20" t="str">
        <f t="shared" si="128"/>
        <v/>
      </c>
      <c r="AB154" s="6" t="str">
        <f t="shared" si="129"/>
        <v/>
      </c>
      <c r="AC154" s="3" t="str">
        <f t="shared" si="130"/>
        <v/>
      </c>
      <c r="AD154" s="20" t="str">
        <f t="shared" si="131"/>
        <v/>
      </c>
      <c r="AE154" s="6" t="str">
        <f t="shared" si="132"/>
        <v/>
      </c>
      <c r="AG154" s="3" t="str">
        <f t="shared" si="109"/>
        <v/>
      </c>
      <c r="AH154" s="20" t="str">
        <f t="shared" si="110"/>
        <v/>
      </c>
      <c r="AI154" s="6" t="str">
        <f t="shared" si="111"/>
        <v/>
      </c>
      <c r="AJ154" s="3">
        <f t="shared" si="112"/>
        <v>10.67</v>
      </c>
      <c r="AK154" s="20" t="str">
        <f t="shared" si="113"/>
        <v/>
      </c>
      <c r="AL154" s="6" t="str">
        <f t="shared" si="114"/>
        <v/>
      </c>
      <c r="AM154" s="3" t="str">
        <f t="shared" si="115"/>
        <v/>
      </c>
      <c r="AN154" s="20" t="str">
        <f t="shared" si="116"/>
        <v/>
      </c>
      <c r="AO154" s="6" t="str">
        <f t="shared" si="117"/>
        <v/>
      </c>
      <c r="AP154" s="3" t="str">
        <f t="shared" si="118"/>
        <v/>
      </c>
      <c r="AQ154" s="20" t="str">
        <f t="shared" si="119"/>
        <v/>
      </c>
      <c r="AR154" s="6" t="str">
        <f t="shared" si="120"/>
        <v/>
      </c>
      <c r="AS154" s="3" t="str">
        <f t="shared" si="121"/>
        <v/>
      </c>
      <c r="AT154" s="20" t="str">
        <f t="shared" si="122"/>
        <v/>
      </c>
      <c r="AU154" s="6" t="str">
        <f t="shared" si="123"/>
        <v/>
      </c>
      <c r="AV154" s="3" t="str">
        <f t="shared" si="133"/>
        <v/>
      </c>
      <c r="AW154" s="20" t="str">
        <f t="shared" si="134"/>
        <v/>
      </c>
      <c r="AX154" s="6" t="str">
        <f t="shared" si="135"/>
        <v/>
      </c>
      <c r="AY154" s="3" t="str">
        <f t="shared" si="136"/>
        <v/>
      </c>
      <c r="AZ154" s="20" t="str">
        <f t="shared" si="137"/>
        <v/>
      </c>
      <c r="BA154" s="6" t="str">
        <f t="shared" si="138"/>
        <v/>
      </c>
    </row>
    <row r="155" spans="1:53" ht="24.75" thickBot="1" x14ac:dyDescent="0.25">
      <c r="A155" s="82">
        <v>39732</v>
      </c>
      <c r="B155" s="81" t="s">
        <v>2</v>
      </c>
      <c r="C155" s="81" t="s">
        <v>0</v>
      </c>
      <c r="D155" s="81">
        <v>1552</v>
      </c>
      <c r="E155" s="81">
        <v>2.46</v>
      </c>
      <c r="F155" s="85">
        <f t="shared" si="124"/>
        <v>2</v>
      </c>
      <c r="G155" s="90">
        <f t="shared" si="125"/>
        <v>10</v>
      </c>
      <c r="H155" s="90">
        <f t="shared" si="93"/>
        <v>2008</v>
      </c>
      <c r="I155" s="2" t="str">
        <f t="shared" si="94"/>
        <v>Fall</v>
      </c>
      <c r="K155" s="3" t="str">
        <f t="shared" si="95"/>
        <v/>
      </c>
      <c r="L155" s="20" t="str">
        <f t="shared" si="96"/>
        <v/>
      </c>
      <c r="M155" s="6" t="str">
        <f t="shared" si="97"/>
        <v/>
      </c>
      <c r="N155" s="3" t="str">
        <f t="shared" si="98"/>
        <v/>
      </c>
      <c r="O155" s="20" t="str">
        <f t="shared" si="99"/>
        <v/>
      </c>
      <c r="P155" s="6">
        <f t="shared" si="100"/>
        <v>1552</v>
      </c>
      <c r="Q155" s="3" t="str">
        <f t="shared" si="101"/>
        <v/>
      </c>
      <c r="R155" s="20" t="str">
        <f t="shared" si="102"/>
        <v/>
      </c>
      <c r="S155" s="6" t="str">
        <f t="shared" si="103"/>
        <v/>
      </c>
      <c r="T155" s="3" t="str">
        <f t="shared" si="104"/>
        <v/>
      </c>
      <c r="U155" s="20" t="str">
        <f t="shared" si="126"/>
        <v/>
      </c>
      <c r="V155" s="6" t="str">
        <f t="shared" si="105"/>
        <v/>
      </c>
      <c r="W155" s="3" t="str">
        <f t="shared" si="106"/>
        <v/>
      </c>
      <c r="X155" s="20" t="str">
        <f t="shared" si="107"/>
        <v/>
      </c>
      <c r="Y155" s="6" t="str">
        <f t="shared" si="108"/>
        <v/>
      </c>
      <c r="Z155" s="3" t="str">
        <f t="shared" si="127"/>
        <v/>
      </c>
      <c r="AA155" s="20" t="str">
        <f t="shared" si="128"/>
        <v/>
      </c>
      <c r="AB155" s="6" t="str">
        <f t="shared" si="129"/>
        <v/>
      </c>
      <c r="AC155" s="3" t="str">
        <f t="shared" si="130"/>
        <v/>
      </c>
      <c r="AD155" s="20" t="str">
        <f t="shared" si="131"/>
        <v/>
      </c>
      <c r="AE155" s="6" t="str">
        <f t="shared" si="132"/>
        <v/>
      </c>
      <c r="AG155" s="3" t="str">
        <f t="shared" si="109"/>
        <v/>
      </c>
      <c r="AH155" s="20" t="str">
        <f t="shared" si="110"/>
        <v/>
      </c>
      <c r="AI155" s="6" t="str">
        <f t="shared" si="111"/>
        <v/>
      </c>
      <c r="AJ155" s="3" t="str">
        <f t="shared" si="112"/>
        <v/>
      </c>
      <c r="AK155" s="20" t="str">
        <f t="shared" si="113"/>
        <v/>
      </c>
      <c r="AL155" s="6">
        <f t="shared" si="114"/>
        <v>2.46</v>
      </c>
      <c r="AM155" s="3" t="str">
        <f t="shared" si="115"/>
        <v/>
      </c>
      <c r="AN155" s="20" t="str">
        <f t="shared" si="116"/>
        <v/>
      </c>
      <c r="AO155" s="6" t="str">
        <f t="shared" si="117"/>
        <v/>
      </c>
      <c r="AP155" s="3" t="str">
        <f t="shared" si="118"/>
        <v/>
      </c>
      <c r="AQ155" s="20" t="str">
        <f t="shared" si="119"/>
        <v/>
      </c>
      <c r="AR155" s="6" t="str">
        <f t="shared" si="120"/>
        <v/>
      </c>
      <c r="AS155" s="3" t="str">
        <f t="shared" si="121"/>
        <v/>
      </c>
      <c r="AT155" s="20" t="str">
        <f t="shared" si="122"/>
        <v/>
      </c>
      <c r="AU155" s="6" t="str">
        <f t="shared" si="123"/>
        <v/>
      </c>
      <c r="AV155" s="3" t="str">
        <f t="shared" si="133"/>
        <v/>
      </c>
      <c r="AW155" s="20" t="str">
        <f t="shared" si="134"/>
        <v/>
      </c>
      <c r="AX155" s="6" t="str">
        <f t="shared" si="135"/>
        <v/>
      </c>
      <c r="AY155" s="3" t="str">
        <f t="shared" si="136"/>
        <v/>
      </c>
      <c r="AZ155" s="20" t="str">
        <f t="shared" si="137"/>
        <v/>
      </c>
      <c r="BA155" s="6" t="str">
        <f t="shared" si="138"/>
        <v/>
      </c>
    </row>
    <row r="156" spans="1:53" ht="24.75" thickBot="1" x14ac:dyDescent="0.25">
      <c r="A156" s="82">
        <v>39657</v>
      </c>
      <c r="B156" s="81" t="s">
        <v>2</v>
      </c>
      <c r="C156" s="81" t="s">
        <v>0</v>
      </c>
      <c r="D156" s="81">
        <v>1585</v>
      </c>
      <c r="E156" s="81">
        <v>5.21</v>
      </c>
      <c r="F156" s="85">
        <f t="shared" si="124"/>
        <v>2</v>
      </c>
      <c r="G156" s="90">
        <f t="shared" si="125"/>
        <v>7</v>
      </c>
      <c r="H156" s="90">
        <f t="shared" si="93"/>
        <v>2008</v>
      </c>
      <c r="I156" s="2" t="str">
        <f t="shared" si="94"/>
        <v>Summer</v>
      </c>
      <c r="K156" s="3" t="str">
        <f t="shared" si="95"/>
        <v/>
      </c>
      <c r="L156" s="20" t="str">
        <f t="shared" si="96"/>
        <v/>
      </c>
      <c r="M156" s="6" t="str">
        <f t="shared" si="97"/>
        <v/>
      </c>
      <c r="N156" s="3" t="str">
        <f t="shared" si="98"/>
        <v/>
      </c>
      <c r="O156" s="20">
        <f t="shared" si="99"/>
        <v>1585</v>
      </c>
      <c r="P156" s="6" t="str">
        <f t="shared" si="100"/>
        <v/>
      </c>
      <c r="Q156" s="3" t="str">
        <f t="shared" si="101"/>
        <v/>
      </c>
      <c r="R156" s="20" t="str">
        <f t="shared" si="102"/>
        <v/>
      </c>
      <c r="S156" s="6" t="str">
        <f t="shared" si="103"/>
        <v/>
      </c>
      <c r="T156" s="3" t="str">
        <f t="shared" si="104"/>
        <v/>
      </c>
      <c r="U156" s="20" t="str">
        <f t="shared" si="126"/>
        <v/>
      </c>
      <c r="V156" s="6" t="str">
        <f t="shared" si="105"/>
        <v/>
      </c>
      <c r="W156" s="3" t="str">
        <f t="shared" si="106"/>
        <v/>
      </c>
      <c r="X156" s="20" t="str">
        <f t="shared" si="107"/>
        <v/>
      </c>
      <c r="Y156" s="6" t="str">
        <f t="shared" si="108"/>
        <v/>
      </c>
      <c r="Z156" s="3" t="str">
        <f t="shared" si="127"/>
        <v/>
      </c>
      <c r="AA156" s="20" t="str">
        <f t="shared" si="128"/>
        <v/>
      </c>
      <c r="AB156" s="6" t="str">
        <f t="shared" si="129"/>
        <v/>
      </c>
      <c r="AC156" s="3" t="str">
        <f t="shared" si="130"/>
        <v/>
      </c>
      <c r="AD156" s="20" t="str">
        <f t="shared" si="131"/>
        <v/>
      </c>
      <c r="AE156" s="6" t="str">
        <f t="shared" si="132"/>
        <v/>
      </c>
      <c r="AG156" s="3" t="str">
        <f t="shared" si="109"/>
        <v/>
      </c>
      <c r="AH156" s="20" t="str">
        <f t="shared" si="110"/>
        <v/>
      </c>
      <c r="AI156" s="6" t="str">
        <f t="shared" si="111"/>
        <v/>
      </c>
      <c r="AJ156" s="3" t="str">
        <f t="shared" si="112"/>
        <v/>
      </c>
      <c r="AK156" s="20">
        <f t="shared" si="113"/>
        <v>5.21</v>
      </c>
      <c r="AL156" s="6" t="str">
        <f t="shared" si="114"/>
        <v/>
      </c>
      <c r="AM156" s="3" t="str">
        <f t="shared" si="115"/>
        <v/>
      </c>
      <c r="AN156" s="20" t="str">
        <f t="shared" si="116"/>
        <v/>
      </c>
      <c r="AO156" s="6" t="str">
        <f t="shared" si="117"/>
        <v/>
      </c>
      <c r="AP156" s="3" t="str">
        <f t="shared" si="118"/>
        <v/>
      </c>
      <c r="AQ156" s="20" t="str">
        <f t="shared" si="119"/>
        <v/>
      </c>
      <c r="AR156" s="6" t="str">
        <f t="shared" si="120"/>
        <v/>
      </c>
      <c r="AS156" s="3" t="str">
        <f t="shared" si="121"/>
        <v/>
      </c>
      <c r="AT156" s="20" t="str">
        <f t="shared" si="122"/>
        <v/>
      </c>
      <c r="AU156" s="6" t="str">
        <f t="shared" si="123"/>
        <v/>
      </c>
      <c r="AV156" s="3" t="str">
        <f t="shared" si="133"/>
        <v/>
      </c>
      <c r="AW156" s="20" t="str">
        <f t="shared" si="134"/>
        <v/>
      </c>
      <c r="AX156" s="6" t="str">
        <f t="shared" si="135"/>
        <v/>
      </c>
      <c r="AY156" s="3" t="str">
        <f t="shared" si="136"/>
        <v/>
      </c>
      <c r="AZ156" s="20" t="str">
        <f t="shared" si="137"/>
        <v/>
      </c>
      <c r="BA156" s="6" t="str">
        <f t="shared" si="138"/>
        <v/>
      </c>
    </row>
    <row r="157" spans="1:53" ht="24.75" thickBot="1" x14ac:dyDescent="0.25">
      <c r="A157" s="82">
        <v>39578</v>
      </c>
      <c r="B157" s="81" t="s">
        <v>2</v>
      </c>
      <c r="C157" s="81" t="s">
        <v>0</v>
      </c>
      <c r="D157" s="81">
        <v>1289</v>
      </c>
      <c r="E157" s="81">
        <v>9.09</v>
      </c>
      <c r="F157" s="85">
        <f t="shared" si="124"/>
        <v>2</v>
      </c>
      <c r="G157" s="90">
        <f t="shared" si="125"/>
        <v>5</v>
      </c>
      <c r="H157" s="90">
        <f t="shared" si="93"/>
        <v>2008</v>
      </c>
      <c r="I157" s="2" t="str">
        <f t="shared" si="94"/>
        <v>Spring</v>
      </c>
      <c r="K157" s="3" t="str">
        <f t="shared" si="95"/>
        <v/>
      </c>
      <c r="L157" s="20" t="str">
        <f t="shared" si="96"/>
        <v/>
      </c>
      <c r="M157" s="6" t="str">
        <f t="shared" si="97"/>
        <v/>
      </c>
      <c r="N157" s="3">
        <f t="shared" si="98"/>
        <v>1289</v>
      </c>
      <c r="O157" s="20" t="str">
        <f t="shared" si="99"/>
        <v/>
      </c>
      <c r="P157" s="6" t="str">
        <f t="shared" si="100"/>
        <v/>
      </c>
      <c r="Q157" s="3" t="str">
        <f t="shared" si="101"/>
        <v/>
      </c>
      <c r="R157" s="20" t="str">
        <f t="shared" si="102"/>
        <v/>
      </c>
      <c r="S157" s="6" t="str">
        <f t="shared" si="103"/>
        <v/>
      </c>
      <c r="T157" s="3" t="str">
        <f t="shared" si="104"/>
        <v/>
      </c>
      <c r="U157" s="20" t="str">
        <f t="shared" si="126"/>
        <v/>
      </c>
      <c r="V157" s="6" t="str">
        <f t="shared" si="105"/>
        <v/>
      </c>
      <c r="W157" s="3" t="str">
        <f t="shared" si="106"/>
        <v/>
      </c>
      <c r="X157" s="20" t="str">
        <f t="shared" si="107"/>
        <v/>
      </c>
      <c r="Y157" s="6" t="str">
        <f t="shared" si="108"/>
        <v/>
      </c>
      <c r="Z157" s="3" t="str">
        <f t="shared" si="127"/>
        <v/>
      </c>
      <c r="AA157" s="20" t="str">
        <f t="shared" si="128"/>
        <v/>
      </c>
      <c r="AB157" s="6" t="str">
        <f t="shared" si="129"/>
        <v/>
      </c>
      <c r="AC157" s="3" t="str">
        <f t="shared" si="130"/>
        <v/>
      </c>
      <c r="AD157" s="20" t="str">
        <f t="shared" si="131"/>
        <v/>
      </c>
      <c r="AE157" s="6" t="str">
        <f t="shared" si="132"/>
        <v/>
      </c>
      <c r="AG157" s="3" t="str">
        <f t="shared" si="109"/>
        <v/>
      </c>
      <c r="AH157" s="20" t="str">
        <f t="shared" si="110"/>
        <v/>
      </c>
      <c r="AI157" s="6" t="str">
        <f t="shared" si="111"/>
        <v/>
      </c>
      <c r="AJ157" s="3">
        <f t="shared" si="112"/>
        <v>9.09</v>
      </c>
      <c r="AK157" s="20" t="str">
        <f t="shared" si="113"/>
        <v/>
      </c>
      <c r="AL157" s="6" t="str">
        <f t="shared" si="114"/>
        <v/>
      </c>
      <c r="AM157" s="3" t="str">
        <f t="shared" si="115"/>
        <v/>
      </c>
      <c r="AN157" s="20" t="str">
        <f t="shared" si="116"/>
        <v/>
      </c>
      <c r="AO157" s="6" t="str">
        <f t="shared" si="117"/>
        <v/>
      </c>
      <c r="AP157" s="3" t="str">
        <f t="shared" si="118"/>
        <v/>
      </c>
      <c r="AQ157" s="20" t="str">
        <f t="shared" si="119"/>
        <v/>
      </c>
      <c r="AR157" s="6" t="str">
        <f t="shared" si="120"/>
        <v/>
      </c>
      <c r="AS157" s="3" t="str">
        <f t="shared" si="121"/>
        <v/>
      </c>
      <c r="AT157" s="20" t="str">
        <f t="shared" si="122"/>
        <v/>
      </c>
      <c r="AU157" s="6" t="str">
        <f t="shared" si="123"/>
        <v/>
      </c>
      <c r="AV157" s="3" t="str">
        <f t="shared" si="133"/>
        <v/>
      </c>
      <c r="AW157" s="20" t="str">
        <f t="shared" si="134"/>
        <v/>
      </c>
      <c r="AX157" s="6" t="str">
        <f t="shared" si="135"/>
        <v/>
      </c>
      <c r="AY157" s="3" t="str">
        <f t="shared" si="136"/>
        <v/>
      </c>
      <c r="AZ157" s="20" t="str">
        <f t="shared" si="137"/>
        <v/>
      </c>
      <c r="BA157" s="6" t="str">
        <f t="shared" si="138"/>
        <v/>
      </c>
    </row>
    <row r="158" spans="1:53" ht="24.75" thickBot="1" x14ac:dyDescent="0.25">
      <c r="A158" s="82">
        <v>39348</v>
      </c>
      <c r="B158" s="81" t="s">
        <v>2</v>
      </c>
      <c r="C158" s="81" t="s">
        <v>0</v>
      </c>
      <c r="D158" s="81">
        <v>1774</v>
      </c>
      <c r="E158" s="81">
        <v>1.54</v>
      </c>
      <c r="F158" s="85">
        <f t="shared" si="124"/>
        <v>2</v>
      </c>
      <c r="G158" s="90">
        <f t="shared" si="125"/>
        <v>9</v>
      </c>
      <c r="H158" s="90">
        <f t="shared" si="93"/>
        <v>2007</v>
      </c>
      <c r="I158" s="2" t="str">
        <f t="shared" si="94"/>
        <v>Fall</v>
      </c>
      <c r="K158" s="3" t="str">
        <f t="shared" si="95"/>
        <v/>
      </c>
      <c r="L158" s="20" t="str">
        <f t="shared" si="96"/>
        <v/>
      </c>
      <c r="M158" s="6" t="str">
        <f t="shared" si="97"/>
        <v/>
      </c>
      <c r="N158" s="3" t="str">
        <f t="shared" si="98"/>
        <v/>
      </c>
      <c r="O158" s="20" t="str">
        <f t="shared" si="99"/>
        <v/>
      </c>
      <c r="P158" s="6">
        <f t="shared" si="100"/>
        <v>1774</v>
      </c>
      <c r="Q158" s="3" t="str">
        <f t="shared" si="101"/>
        <v/>
      </c>
      <c r="R158" s="20" t="str">
        <f t="shared" si="102"/>
        <v/>
      </c>
      <c r="S158" s="6" t="str">
        <f t="shared" si="103"/>
        <v/>
      </c>
      <c r="T158" s="3" t="str">
        <f t="shared" si="104"/>
        <v/>
      </c>
      <c r="U158" s="20" t="str">
        <f t="shared" si="126"/>
        <v/>
      </c>
      <c r="V158" s="6" t="str">
        <f t="shared" si="105"/>
        <v/>
      </c>
      <c r="W158" s="3" t="str">
        <f t="shared" si="106"/>
        <v/>
      </c>
      <c r="X158" s="20" t="str">
        <f t="shared" si="107"/>
        <v/>
      </c>
      <c r="Y158" s="6" t="str">
        <f t="shared" si="108"/>
        <v/>
      </c>
      <c r="Z158" s="3" t="str">
        <f t="shared" si="127"/>
        <v/>
      </c>
      <c r="AA158" s="20" t="str">
        <f t="shared" si="128"/>
        <v/>
      </c>
      <c r="AB158" s="6" t="str">
        <f t="shared" si="129"/>
        <v/>
      </c>
      <c r="AC158" s="3" t="str">
        <f t="shared" si="130"/>
        <v/>
      </c>
      <c r="AD158" s="20" t="str">
        <f t="shared" si="131"/>
        <v/>
      </c>
      <c r="AE158" s="6" t="str">
        <f t="shared" si="132"/>
        <v/>
      </c>
      <c r="AG158" s="3" t="str">
        <f t="shared" si="109"/>
        <v/>
      </c>
      <c r="AH158" s="20" t="str">
        <f t="shared" si="110"/>
        <v/>
      </c>
      <c r="AI158" s="6" t="str">
        <f t="shared" si="111"/>
        <v/>
      </c>
      <c r="AJ158" s="3" t="str">
        <f t="shared" si="112"/>
        <v/>
      </c>
      <c r="AK158" s="20" t="str">
        <f t="shared" si="113"/>
        <v/>
      </c>
      <c r="AL158" s="6">
        <f t="shared" si="114"/>
        <v>1.54</v>
      </c>
      <c r="AM158" s="3" t="str">
        <f t="shared" si="115"/>
        <v/>
      </c>
      <c r="AN158" s="20" t="str">
        <f t="shared" si="116"/>
        <v/>
      </c>
      <c r="AO158" s="6" t="str">
        <f t="shared" si="117"/>
        <v/>
      </c>
      <c r="AP158" s="3" t="str">
        <f t="shared" si="118"/>
        <v/>
      </c>
      <c r="AQ158" s="20" t="str">
        <f t="shared" si="119"/>
        <v/>
      </c>
      <c r="AR158" s="6" t="str">
        <f t="shared" si="120"/>
        <v/>
      </c>
      <c r="AS158" s="3" t="str">
        <f t="shared" si="121"/>
        <v/>
      </c>
      <c r="AT158" s="20" t="str">
        <f t="shared" si="122"/>
        <v/>
      </c>
      <c r="AU158" s="6" t="str">
        <f t="shared" si="123"/>
        <v/>
      </c>
      <c r="AV158" s="3" t="str">
        <f t="shared" si="133"/>
        <v/>
      </c>
      <c r="AW158" s="20" t="str">
        <f t="shared" si="134"/>
        <v/>
      </c>
      <c r="AX158" s="6" t="str">
        <f t="shared" si="135"/>
        <v/>
      </c>
      <c r="AY158" s="3" t="str">
        <f t="shared" si="136"/>
        <v/>
      </c>
      <c r="AZ158" s="20" t="str">
        <f t="shared" si="137"/>
        <v/>
      </c>
      <c r="BA158" s="6" t="str">
        <f t="shared" si="138"/>
        <v/>
      </c>
    </row>
    <row r="159" spans="1:53" ht="24.75" thickBot="1" x14ac:dyDescent="0.25">
      <c r="A159" s="82">
        <v>39292</v>
      </c>
      <c r="B159" s="81" t="s">
        <v>2</v>
      </c>
      <c r="C159" s="81" t="s">
        <v>0</v>
      </c>
      <c r="D159" s="81">
        <v>1660</v>
      </c>
      <c r="E159" s="81">
        <v>0.73</v>
      </c>
      <c r="F159" s="85">
        <f t="shared" si="124"/>
        <v>2</v>
      </c>
      <c r="G159" s="90">
        <f t="shared" si="125"/>
        <v>7</v>
      </c>
      <c r="H159" s="90">
        <f t="shared" si="93"/>
        <v>2007</v>
      </c>
      <c r="I159" s="2" t="str">
        <f t="shared" si="94"/>
        <v>Summer</v>
      </c>
      <c r="K159" s="3" t="str">
        <f t="shared" si="95"/>
        <v/>
      </c>
      <c r="L159" s="20" t="str">
        <f t="shared" si="96"/>
        <v/>
      </c>
      <c r="M159" s="6" t="str">
        <f t="shared" si="97"/>
        <v/>
      </c>
      <c r="N159" s="3" t="str">
        <f t="shared" si="98"/>
        <v/>
      </c>
      <c r="O159" s="20">
        <f t="shared" si="99"/>
        <v>1660</v>
      </c>
      <c r="P159" s="6" t="str">
        <f t="shared" si="100"/>
        <v/>
      </c>
      <c r="Q159" s="3" t="str">
        <f t="shared" si="101"/>
        <v/>
      </c>
      <c r="R159" s="20" t="str">
        <f t="shared" si="102"/>
        <v/>
      </c>
      <c r="S159" s="6" t="str">
        <f t="shared" si="103"/>
        <v/>
      </c>
      <c r="T159" s="3" t="str">
        <f t="shared" si="104"/>
        <v/>
      </c>
      <c r="U159" s="20" t="str">
        <f t="shared" si="126"/>
        <v/>
      </c>
      <c r="V159" s="6" t="str">
        <f t="shared" si="105"/>
        <v/>
      </c>
      <c r="W159" s="3" t="str">
        <f t="shared" si="106"/>
        <v/>
      </c>
      <c r="X159" s="20" t="str">
        <f t="shared" si="107"/>
        <v/>
      </c>
      <c r="Y159" s="6" t="str">
        <f t="shared" si="108"/>
        <v/>
      </c>
      <c r="Z159" s="3" t="str">
        <f t="shared" si="127"/>
        <v/>
      </c>
      <c r="AA159" s="20" t="str">
        <f t="shared" si="128"/>
        <v/>
      </c>
      <c r="AB159" s="6" t="str">
        <f t="shared" si="129"/>
        <v/>
      </c>
      <c r="AC159" s="3" t="str">
        <f t="shared" si="130"/>
        <v/>
      </c>
      <c r="AD159" s="20" t="str">
        <f t="shared" si="131"/>
        <v/>
      </c>
      <c r="AE159" s="6" t="str">
        <f t="shared" si="132"/>
        <v/>
      </c>
      <c r="AG159" s="3" t="str">
        <f t="shared" si="109"/>
        <v/>
      </c>
      <c r="AH159" s="20" t="str">
        <f t="shared" si="110"/>
        <v/>
      </c>
      <c r="AI159" s="6" t="str">
        <f t="shared" si="111"/>
        <v/>
      </c>
      <c r="AJ159" s="3" t="str">
        <f t="shared" si="112"/>
        <v/>
      </c>
      <c r="AK159" s="20">
        <f t="shared" si="113"/>
        <v>0.73</v>
      </c>
      <c r="AL159" s="6" t="str">
        <f t="shared" si="114"/>
        <v/>
      </c>
      <c r="AM159" s="3" t="str">
        <f t="shared" si="115"/>
        <v/>
      </c>
      <c r="AN159" s="20" t="str">
        <f t="shared" si="116"/>
        <v/>
      </c>
      <c r="AO159" s="6" t="str">
        <f t="shared" si="117"/>
        <v/>
      </c>
      <c r="AP159" s="3" t="str">
        <f t="shared" si="118"/>
        <v/>
      </c>
      <c r="AQ159" s="20" t="str">
        <f t="shared" si="119"/>
        <v/>
      </c>
      <c r="AR159" s="6" t="str">
        <f t="shared" si="120"/>
        <v/>
      </c>
      <c r="AS159" s="3" t="str">
        <f t="shared" si="121"/>
        <v/>
      </c>
      <c r="AT159" s="20" t="str">
        <f t="shared" si="122"/>
        <v/>
      </c>
      <c r="AU159" s="6" t="str">
        <f t="shared" si="123"/>
        <v/>
      </c>
      <c r="AV159" s="3" t="str">
        <f t="shared" si="133"/>
        <v/>
      </c>
      <c r="AW159" s="20" t="str">
        <f t="shared" si="134"/>
        <v/>
      </c>
      <c r="AX159" s="6" t="str">
        <f t="shared" si="135"/>
        <v/>
      </c>
      <c r="AY159" s="3" t="str">
        <f t="shared" si="136"/>
        <v/>
      </c>
      <c r="AZ159" s="20" t="str">
        <f t="shared" si="137"/>
        <v/>
      </c>
      <c r="BA159" s="6" t="str">
        <f t="shared" si="138"/>
        <v/>
      </c>
    </row>
    <row r="160" spans="1:53" ht="24.75" thickBot="1" x14ac:dyDescent="0.25">
      <c r="A160" s="82">
        <v>39208</v>
      </c>
      <c r="B160" s="81" t="s">
        <v>2</v>
      </c>
      <c r="C160" s="81" t="s">
        <v>0</v>
      </c>
      <c r="D160" s="81">
        <v>1159</v>
      </c>
      <c r="E160" s="81">
        <v>11.31</v>
      </c>
      <c r="F160" s="85">
        <f t="shared" si="124"/>
        <v>2</v>
      </c>
      <c r="G160" s="90">
        <f t="shared" si="125"/>
        <v>5</v>
      </c>
      <c r="H160" s="90">
        <f t="shared" si="93"/>
        <v>2007</v>
      </c>
      <c r="I160" s="2" t="str">
        <f t="shared" si="94"/>
        <v>Spring</v>
      </c>
      <c r="K160" s="3" t="str">
        <f t="shared" si="95"/>
        <v/>
      </c>
      <c r="L160" s="20" t="str">
        <f t="shared" si="96"/>
        <v/>
      </c>
      <c r="M160" s="6" t="str">
        <f t="shared" si="97"/>
        <v/>
      </c>
      <c r="N160" s="3">
        <f t="shared" si="98"/>
        <v>1159</v>
      </c>
      <c r="O160" s="20" t="str">
        <f t="shared" si="99"/>
        <v/>
      </c>
      <c r="P160" s="6" t="str">
        <f t="shared" si="100"/>
        <v/>
      </c>
      <c r="Q160" s="3" t="str">
        <f t="shared" si="101"/>
        <v/>
      </c>
      <c r="R160" s="20" t="str">
        <f t="shared" si="102"/>
        <v/>
      </c>
      <c r="S160" s="6" t="str">
        <f t="shared" si="103"/>
        <v/>
      </c>
      <c r="T160" s="3" t="str">
        <f t="shared" si="104"/>
        <v/>
      </c>
      <c r="U160" s="20" t="str">
        <f t="shared" si="126"/>
        <v/>
      </c>
      <c r="V160" s="6" t="str">
        <f t="shared" si="105"/>
        <v/>
      </c>
      <c r="W160" s="3" t="str">
        <f t="shared" si="106"/>
        <v/>
      </c>
      <c r="X160" s="20" t="str">
        <f t="shared" si="107"/>
        <v/>
      </c>
      <c r="Y160" s="6" t="str">
        <f t="shared" si="108"/>
        <v/>
      </c>
      <c r="Z160" s="3" t="str">
        <f t="shared" si="127"/>
        <v/>
      </c>
      <c r="AA160" s="20" t="str">
        <f t="shared" si="128"/>
        <v/>
      </c>
      <c r="AB160" s="6" t="str">
        <f t="shared" si="129"/>
        <v/>
      </c>
      <c r="AC160" s="3" t="str">
        <f t="shared" si="130"/>
        <v/>
      </c>
      <c r="AD160" s="20" t="str">
        <f t="shared" si="131"/>
        <v/>
      </c>
      <c r="AE160" s="6" t="str">
        <f t="shared" si="132"/>
        <v/>
      </c>
      <c r="AG160" s="3" t="str">
        <f t="shared" si="109"/>
        <v/>
      </c>
      <c r="AH160" s="20" t="str">
        <f t="shared" si="110"/>
        <v/>
      </c>
      <c r="AI160" s="6" t="str">
        <f t="shared" si="111"/>
        <v/>
      </c>
      <c r="AJ160" s="3">
        <f t="shared" si="112"/>
        <v>11.31</v>
      </c>
      <c r="AK160" s="20" t="str">
        <f t="shared" si="113"/>
        <v/>
      </c>
      <c r="AL160" s="6" t="str">
        <f t="shared" si="114"/>
        <v/>
      </c>
      <c r="AM160" s="3" t="str">
        <f t="shared" si="115"/>
        <v/>
      </c>
      <c r="AN160" s="20" t="str">
        <f t="shared" si="116"/>
        <v/>
      </c>
      <c r="AO160" s="6" t="str">
        <f t="shared" si="117"/>
        <v/>
      </c>
      <c r="AP160" s="3" t="str">
        <f t="shared" si="118"/>
        <v/>
      </c>
      <c r="AQ160" s="20" t="str">
        <f t="shared" si="119"/>
        <v/>
      </c>
      <c r="AR160" s="6" t="str">
        <f t="shared" si="120"/>
        <v/>
      </c>
      <c r="AS160" s="3" t="str">
        <f t="shared" si="121"/>
        <v/>
      </c>
      <c r="AT160" s="20" t="str">
        <f t="shared" si="122"/>
        <v/>
      </c>
      <c r="AU160" s="6" t="str">
        <f t="shared" si="123"/>
        <v/>
      </c>
      <c r="AV160" s="3" t="str">
        <f t="shared" si="133"/>
        <v/>
      </c>
      <c r="AW160" s="20" t="str">
        <f t="shared" si="134"/>
        <v/>
      </c>
      <c r="AX160" s="6" t="str">
        <f t="shared" si="135"/>
        <v/>
      </c>
      <c r="AY160" s="3" t="str">
        <f t="shared" si="136"/>
        <v/>
      </c>
      <c r="AZ160" s="20" t="str">
        <f t="shared" si="137"/>
        <v/>
      </c>
      <c r="BA160" s="6" t="str">
        <f t="shared" si="138"/>
        <v/>
      </c>
    </row>
    <row r="161" spans="1:53" ht="24.75" thickBot="1" x14ac:dyDescent="0.25">
      <c r="A161" s="82">
        <v>38984</v>
      </c>
      <c r="B161" s="81" t="s">
        <v>2</v>
      </c>
      <c r="C161" s="81" t="s">
        <v>0</v>
      </c>
      <c r="D161" s="81">
        <v>1646</v>
      </c>
      <c r="E161" s="81">
        <v>2.94</v>
      </c>
      <c r="F161" s="85">
        <f t="shared" si="124"/>
        <v>2</v>
      </c>
      <c r="G161" s="90">
        <f t="shared" si="125"/>
        <v>9</v>
      </c>
      <c r="H161" s="90">
        <f t="shared" si="93"/>
        <v>2006</v>
      </c>
      <c r="I161" s="2" t="str">
        <f t="shared" si="94"/>
        <v>Fall</v>
      </c>
      <c r="K161" s="3" t="str">
        <f t="shared" si="95"/>
        <v/>
      </c>
      <c r="L161" s="20" t="str">
        <f t="shared" si="96"/>
        <v/>
      </c>
      <c r="M161" s="6" t="str">
        <f t="shared" si="97"/>
        <v/>
      </c>
      <c r="N161" s="3" t="str">
        <f t="shared" si="98"/>
        <v/>
      </c>
      <c r="O161" s="20" t="str">
        <f t="shared" si="99"/>
        <v/>
      </c>
      <c r="P161" s="6">
        <f t="shared" si="100"/>
        <v>1646</v>
      </c>
      <c r="Q161" s="3" t="str">
        <f t="shared" si="101"/>
        <v/>
      </c>
      <c r="R161" s="20" t="str">
        <f t="shared" si="102"/>
        <v/>
      </c>
      <c r="S161" s="6" t="str">
        <f t="shared" si="103"/>
        <v/>
      </c>
      <c r="T161" s="3" t="str">
        <f t="shared" si="104"/>
        <v/>
      </c>
      <c r="U161" s="20" t="str">
        <f t="shared" si="126"/>
        <v/>
      </c>
      <c r="V161" s="6" t="str">
        <f t="shared" si="105"/>
        <v/>
      </c>
      <c r="W161" s="3" t="str">
        <f t="shared" si="106"/>
        <v/>
      </c>
      <c r="X161" s="20" t="str">
        <f t="shared" si="107"/>
        <v/>
      </c>
      <c r="Y161" s="6" t="str">
        <f t="shared" si="108"/>
        <v/>
      </c>
      <c r="Z161" s="3" t="str">
        <f t="shared" si="127"/>
        <v/>
      </c>
      <c r="AA161" s="20" t="str">
        <f t="shared" si="128"/>
        <v/>
      </c>
      <c r="AB161" s="6" t="str">
        <f t="shared" si="129"/>
        <v/>
      </c>
      <c r="AC161" s="3" t="str">
        <f t="shared" si="130"/>
        <v/>
      </c>
      <c r="AD161" s="20" t="str">
        <f t="shared" si="131"/>
        <v/>
      </c>
      <c r="AE161" s="6" t="str">
        <f t="shared" si="132"/>
        <v/>
      </c>
      <c r="AG161" s="3" t="str">
        <f t="shared" si="109"/>
        <v/>
      </c>
      <c r="AH161" s="20" t="str">
        <f t="shared" si="110"/>
        <v/>
      </c>
      <c r="AI161" s="6" t="str">
        <f t="shared" si="111"/>
        <v/>
      </c>
      <c r="AJ161" s="3" t="str">
        <f t="shared" si="112"/>
        <v/>
      </c>
      <c r="AK161" s="20" t="str">
        <f t="shared" si="113"/>
        <v/>
      </c>
      <c r="AL161" s="6">
        <f t="shared" si="114"/>
        <v>2.94</v>
      </c>
      <c r="AM161" s="3" t="str">
        <f t="shared" si="115"/>
        <v/>
      </c>
      <c r="AN161" s="20" t="str">
        <f t="shared" si="116"/>
        <v/>
      </c>
      <c r="AO161" s="6" t="str">
        <f t="shared" si="117"/>
        <v/>
      </c>
      <c r="AP161" s="3" t="str">
        <f t="shared" si="118"/>
        <v/>
      </c>
      <c r="AQ161" s="20" t="str">
        <f t="shared" si="119"/>
        <v/>
      </c>
      <c r="AR161" s="6" t="str">
        <f t="shared" si="120"/>
        <v/>
      </c>
      <c r="AS161" s="3" t="str">
        <f t="shared" si="121"/>
        <v/>
      </c>
      <c r="AT161" s="20" t="str">
        <f t="shared" si="122"/>
        <v/>
      </c>
      <c r="AU161" s="6" t="str">
        <f t="shared" si="123"/>
        <v/>
      </c>
      <c r="AV161" s="3" t="str">
        <f t="shared" si="133"/>
        <v/>
      </c>
      <c r="AW161" s="20" t="str">
        <f t="shared" si="134"/>
        <v/>
      </c>
      <c r="AX161" s="6" t="str">
        <f t="shared" si="135"/>
        <v/>
      </c>
      <c r="AY161" s="3" t="str">
        <f t="shared" si="136"/>
        <v/>
      </c>
      <c r="AZ161" s="20" t="str">
        <f t="shared" si="137"/>
        <v/>
      </c>
      <c r="BA161" s="6" t="str">
        <f t="shared" si="138"/>
        <v/>
      </c>
    </row>
    <row r="162" spans="1:53" ht="24.75" thickBot="1" x14ac:dyDescent="0.25">
      <c r="A162" s="82">
        <v>38933</v>
      </c>
      <c r="B162" s="81" t="s">
        <v>2</v>
      </c>
      <c r="C162" s="81" t="s">
        <v>0</v>
      </c>
      <c r="D162" s="81">
        <v>1339</v>
      </c>
      <c r="E162" s="81">
        <v>0.69</v>
      </c>
      <c r="F162" s="85">
        <f t="shared" si="124"/>
        <v>2</v>
      </c>
      <c r="G162" s="90">
        <f t="shared" si="125"/>
        <v>8</v>
      </c>
      <c r="H162" s="90">
        <f t="shared" si="93"/>
        <v>2006</v>
      </c>
      <c r="I162" s="2" t="str">
        <f t="shared" si="94"/>
        <v>Summer</v>
      </c>
      <c r="K162" s="3" t="str">
        <f t="shared" si="95"/>
        <v/>
      </c>
      <c r="L162" s="20" t="str">
        <f t="shared" si="96"/>
        <v/>
      </c>
      <c r="M162" s="6" t="str">
        <f t="shared" si="97"/>
        <v/>
      </c>
      <c r="N162" s="3" t="str">
        <f t="shared" si="98"/>
        <v/>
      </c>
      <c r="O162" s="20">
        <f t="shared" si="99"/>
        <v>1339</v>
      </c>
      <c r="P162" s="6" t="str">
        <f t="shared" si="100"/>
        <v/>
      </c>
      <c r="Q162" s="3" t="str">
        <f t="shared" si="101"/>
        <v/>
      </c>
      <c r="R162" s="20" t="str">
        <f t="shared" si="102"/>
        <v/>
      </c>
      <c r="S162" s="6" t="str">
        <f t="shared" si="103"/>
        <v/>
      </c>
      <c r="T162" s="3" t="str">
        <f t="shared" si="104"/>
        <v/>
      </c>
      <c r="U162" s="20" t="str">
        <f t="shared" si="126"/>
        <v/>
      </c>
      <c r="V162" s="6" t="str">
        <f t="shared" si="105"/>
        <v/>
      </c>
      <c r="W162" s="3" t="str">
        <f t="shared" si="106"/>
        <v/>
      </c>
      <c r="X162" s="20" t="str">
        <f t="shared" si="107"/>
        <v/>
      </c>
      <c r="Y162" s="6" t="str">
        <f t="shared" si="108"/>
        <v/>
      </c>
      <c r="Z162" s="3" t="str">
        <f t="shared" si="127"/>
        <v/>
      </c>
      <c r="AA162" s="20" t="str">
        <f t="shared" si="128"/>
        <v/>
      </c>
      <c r="AB162" s="6" t="str">
        <f t="shared" si="129"/>
        <v/>
      </c>
      <c r="AC162" s="3" t="str">
        <f t="shared" si="130"/>
        <v/>
      </c>
      <c r="AD162" s="20" t="str">
        <f t="shared" si="131"/>
        <v/>
      </c>
      <c r="AE162" s="6" t="str">
        <f t="shared" si="132"/>
        <v/>
      </c>
      <c r="AG162" s="3" t="str">
        <f t="shared" si="109"/>
        <v/>
      </c>
      <c r="AH162" s="20" t="str">
        <f t="shared" si="110"/>
        <v/>
      </c>
      <c r="AI162" s="6" t="str">
        <f t="shared" si="111"/>
        <v/>
      </c>
      <c r="AJ162" s="3" t="str">
        <f t="shared" si="112"/>
        <v/>
      </c>
      <c r="AK162" s="20">
        <f t="shared" si="113"/>
        <v>0.69</v>
      </c>
      <c r="AL162" s="6" t="str">
        <f t="shared" si="114"/>
        <v/>
      </c>
      <c r="AM162" s="3" t="str">
        <f t="shared" si="115"/>
        <v/>
      </c>
      <c r="AN162" s="20" t="str">
        <f t="shared" si="116"/>
        <v/>
      </c>
      <c r="AO162" s="6" t="str">
        <f t="shared" si="117"/>
        <v/>
      </c>
      <c r="AP162" s="3" t="str">
        <f t="shared" si="118"/>
        <v/>
      </c>
      <c r="AQ162" s="20" t="str">
        <f t="shared" si="119"/>
        <v/>
      </c>
      <c r="AR162" s="6" t="str">
        <f t="shared" si="120"/>
        <v/>
      </c>
      <c r="AS162" s="3" t="str">
        <f t="shared" si="121"/>
        <v/>
      </c>
      <c r="AT162" s="20" t="str">
        <f t="shared" si="122"/>
        <v/>
      </c>
      <c r="AU162" s="6" t="str">
        <f t="shared" si="123"/>
        <v/>
      </c>
      <c r="AV162" s="3" t="str">
        <f t="shared" si="133"/>
        <v/>
      </c>
      <c r="AW162" s="20" t="str">
        <f t="shared" si="134"/>
        <v/>
      </c>
      <c r="AX162" s="6" t="str">
        <f t="shared" si="135"/>
        <v/>
      </c>
      <c r="AY162" s="3" t="str">
        <f t="shared" si="136"/>
        <v/>
      </c>
      <c r="AZ162" s="20" t="str">
        <f t="shared" si="137"/>
        <v/>
      </c>
      <c r="BA162" s="6" t="str">
        <f t="shared" si="138"/>
        <v/>
      </c>
    </row>
    <row r="163" spans="1:53" ht="12.75" thickBot="1" x14ac:dyDescent="0.25">
      <c r="A163" s="82">
        <v>42206</v>
      </c>
      <c r="B163" s="81" t="s">
        <v>13</v>
      </c>
      <c r="C163" s="81" t="s">
        <v>14</v>
      </c>
      <c r="D163" s="81">
        <v>885</v>
      </c>
      <c r="E163" s="81">
        <v>2.92</v>
      </c>
      <c r="F163" s="85">
        <f t="shared" si="124"/>
        <v>1</v>
      </c>
      <c r="G163" s="90">
        <f t="shared" si="125"/>
        <v>7</v>
      </c>
      <c r="H163" s="90">
        <f t="shared" si="93"/>
        <v>2015</v>
      </c>
      <c r="I163" s="2" t="str">
        <f t="shared" si="94"/>
        <v>Summer</v>
      </c>
      <c r="K163" s="3" t="str">
        <f t="shared" si="95"/>
        <v/>
      </c>
      <c r="L163" s="20" t="str">
        <f t="shared" si="96"/>
        <v/>
      </c>
      <c r="M163" s="6" t="str">
        <f t="shared" si="97"/>
        <v/>
      </c>
      <c r="N163" s="3" t="str">
        <f t="shared" si="98"/>
        <v/>
      </c>
      <c r="O163" s="20" t="str">
        <f t="shared" si="99"/>
        <v/>
      </c>
      <c r="P163" s="6" t="str">
        <f t="shared" si="100"/>
        <v/>
      </c>
      <c r="Q163" s="3" t="str">
        <f t="shared" si="101"/>
        <v/>
      </c>
      <c r="R163" s="20">
        <f t="shared" si="102"/>
        <v>885</v>
      </c>
      <c r="S163" s="6" t="str">
        <f t="shared" si="103"/>
        <v/>
      </c>
      <c r="T163" s="3" t="str">
        <f t="shared" si="104"/>
        <v/>
      </c>
      <c r="U163" s="20" t="str">
        <f t="shared" si="126"/>
        <v/>
      </c>
      <c r="V163" s="6" t="str">
        <f t="shared" si="105"/>
        <v/>
      </c>
      <c r="W163" s="3" t="str">
        <f t="shared" si="106"/>
        <v/>
      </c>
      <c r="X163" s="20" t="str">
        <f t="shared" si="107"/>
        <v/>
      </c>
      <c r="Y163" s="6" t="str">
        <f t="shared" si="108"/>
        <v/>
      </c>
      <c r="Z163" s="3" t="str">
        <f t="shared" si="127"/>
        <v/>
      </c>
      <c r="AA163" s="20" t="str">
        <f t="shared" si="128"/>
        <v/>
      </c>
      <c r="AB163" s="6" t="str">
        <f t="shared" si="129"/>
        <v/>
      </c>
      <c r="AC163" s="3" t="str">
        <f t="shared" si="130"/>
        <v/>
      </c>
      <c r="AD163" s="20" t="str">
        <f t="shared" si="131"/>
        <v/>
      </c>
      <c r="AE163" s="6" t="str">
        <f t="shared" si="132"/>
        <v/>
      </c>
      <c r="AG163" s="3" t="str">
        <f t="shared" si="109"/>
        <v/>
      </c>
      <c r="AH163" s="20" t="str">
        <f t="shared" si="110"/>
        <v/>
      </c>
      <c r="AI163" s="6" t="str">
        <f t="shared" si="111"/>
        <v/>
      </c>
      <c r="AJ163" s="3" t="str">
        <f t="shared" si="112"/>
        <v/>
      </c>
      <c r="AK163" s="20" t="str">
        <f t="shared" si="113"/>
        <v/>
      </c>
      <c r="AL163" s="6" t="str">
        <f t="shared" si="114"/>
        <v/>
      </c>
      <c r="AM163" s="3" t="str">
        <f t="shared" si="115"/>
        <v/>
      </c>
      <c r="AN163" s="20">
        <f t="shared" si="116"/>
        <v>2.92</v>
      </c>
      <c r="AO163" s="6" t="str">
        <f t="shared" si="117"/>
        <v/>
      </c>
      <c r="AP163" s="3" t="str">
        <f t="shared" si="118"/>
        <v/>
      </c>
      <c r="AQ163" s="20" t="str">
        <f t="shared" si="119"/>
        <v/>
      </c>
      <c r="AR163" s="6" t="str">
        <f t="shared" si="120"/>
        <v/>
      </c>
      <c r="AS163" s="3" t="str">
        <f t="shared" si="121"/>
        <v/>
      </c>
      <c r="AT163" s="20" t="str">
        <f t="shared" si="122"/>
        <v/>
      </c>
      <c r="AU163" s="6" t="str">
        <f t="shared" si="123"/>
        <v/>
      </c>
      <c r="AV163" s="3" t="str">
        <f t="shared" si="133"/>
        <v/>
      </c>
      <c r="AW163" s="20" t="str">
        <f t="shared" si="134"/>
        <v/>
      </c>
      <c r="AX163" s="6" t="str">
        <f t="shared" si="135"/>
        <v/>
      </c>
      <c r="AY163" s="3" t="str">
        <f t="shared" si="136"/>
        <v/>
      </c>
      <c r="AZ163" s="20" t="str">
        <f t="shared" si="137"/>
        <v/>
      </c>
      <c r="BA163" s="6" t="str">
        <f t="shared" si="138"/>
        <v/>
      </c>
    </row>
    <row r="164" spans="1:53" ht="12.75" thickBot="1" x14ac:dyDescent="0.25">
      <c r="A164" s="82">
        <v>41912</v>
      </c>
      <c r="B164" s="81" t="s">
        <v>13</v>
      </c>
      <c r="C164" s="81" t="s">
        <v>14</v>
      </c>
      <c r="D164" s="81">
        <v>782</v>
      </c>
      <c r="E164" s="81" t="s">
        <v>77</v>
      </c>
      <c r="F164" s="85">
        <f t="shared" si="124"/>
        <v>1</v>
      </c>
      <c r="G164" s="90">
        <f t="shared" si="125"/>
        <v>9</v>
      </c>
      <c r="H164" s="90">
        <f t="shared" si="93"/>
        <v>2014</v>
      </c>
      <c r="I164" s="2" t="str">
        <f t="shared" si="94"/>
        <v>Fall</v>
      </c>
      <c r="K164" s="3" t="str">
        <f t="shared" si="95"/>
        <v/>
      </c>
      <c r="L164" s="20" t="str">
        <f t="shared" si="96"/>
        <v/>
      </c>
      <c r="M164" s="6" t="str">
        <f t="shared" si="97"/>
        <v/>
      </c>
      <c r="N164" s="3" t="str">
        <f t="shared" si="98"/>
        <v/>
      </c>
      <c r="O164" s="20" t="str">
        <f t="shared" si="99"/>
        <v/>
      </c>
      <c r="P164" s="6" t="str">
        <f t="shared" si="100"/>
        <v/>
      </c>
      <c r="Q164" s="3" t="str">
        <f t="shared" si="101"/>
        <v/>
      </c>
      <c r="R164" s="20" t="str">
        <f t="shared" si="102"/>
        <v/>
      </c>
      <c r="S164" s="6">
        <f t="shared" si="103"/>
        <v>782</v>
      </c>
      <c r="T164" s="3" t="str">
        <f t="shared" si="104"/>
        <v/>
      </c>
      <c r="U164" s="20" t="str">
        <f t="shared" si="126"/>
        <v/>
      </c>
      <c r="V164" s="6" t="str">
        <f t="shared" si="105"/>
        <v/>
      </c>
      <c r="W164" s="3" t="str">
        <f t="shared" si="106"/>
        <v/>
      </c>
      <c r="X164" s="20" t="str">
        <f t="shared" si="107"/>
        <v/>
      </c>
      <c r="Y164" s="6" t="str">
        <f t="shared" si="108"/>
        <v/>
      </c>
      <c r="Z164" s="3" t="str">
        <f t="shared" si="127"/>
        <v/>
      </c>
      <c r="AA164" s="20" t="str">
        <f t="shared" si="128"/>
        <v/>
      </c>
      <c r="AB164" s="6" t="str">
        <f t="shared" si="129"/>
        <v/>
      </c>
      <c r="AC164" s="3" t="str">
        <f t="shared" si="130"/>
        <v/>
      </c>
      <c r="AD164" s="20" t="str">
        <f t="shared" si="131"/>
        <v/>
      </c>
      <c r="AE164" s="6" t="str">
        <f t="shared" si="132"/>
        <v/>
      </c>
      <c r="AG164" s="3" t="str">
        <f t="shared" si="109"/>
        <v/>
      </c>
      <c r="AH164" s="20" t="str">
        <f t="shared" si="110"/>
        <v/>
      </c>
      <c r="AI164" s="6" t="str">
        <f t="shared" si="111"/>
        <v/>
      </c>
      <c r="AJ164" s="3" t="str">
        <f t="shared" si="112"/>
        <v/>
      </c>
      <c r="AK164" s="20" t="str">
        <f t="shared" si="113"/>
        <v/>
      </c>
      <c r="AL164" s="6" t="str">
        <f t="shared" si="114"/>
        <v/>
      </c>
      <c r="AM164" s="3" t="str">
        <f t="shared" si="115"/>
        <v/>
      </c>
      <c r="AN164" s="20" t="str">
        <f t="shared" si="116"/>
        <v/>
      </c>
      <c r="AO164" s="6" t="str">
        <f t="shared" si="117"/>
        <v>AD</v>
      </c>
      <c r="AP164" s="3" t="str">
        <f t="shared" si="118"/>
        <v/>
      </c>
      <c r="AQ164" s="20" t="str">
        <f t="shared" si="119"/>
        <v/>
      </c>
      <c r="AR164" s="6" t="str">
        <f t="shared" si="120"/>
        <v/>
      </c>
      <c r="AS164" s="3" t="str">
        <f t="shared" si="121"/>
        <v/>
      </c>
      <c r="AT164" s="20" t="str">
        <f t="shared" si="122"/>
        <v/>
      </c>
      <c r="AU164" s="6" t="str">
        <f t="shared" si="123"/>
        <v/>
      </c>
      <c r="AV164" s="3" t="str">
        <f t="shared" si="133"/>
        <v/>
      </c>
      <c r="AW164" s="20" t="str">
        <f t="shared" si="134"/>
        <v/>
      </c>
      <c r="AX164" s="6" t="str">
        <f t="shared" si="135"/>
        <v/>
      </c>
      <c r="AY164" s="3" t="str">
        <f t="shared" si="136"/>
        <v/>
      </c>
      <c r="AZ164" s="20" t="str">
        <f t="shared" si="137"/>
        <v/>
      </c>
      <c r="BA164" s="6" t="str">
        <f t="shared" si="138"/>
        <v/>
      </c>
    </row>
    <row r="165" spans="1:53" ht="12.75" thickBot="1" x14ac:dyDescent="0.25">
      <c r="A165" s="82">
        <v>41837</v>
      </c>
      <c r="B165" s="81" t="s">
        <v>13</v>
      </c>
      <c r="C165" s="81" t="s">
        <v>14</v>
      </c>
      <c r="D165" s="81">
        <v>850</v>
      </c>
      <c r="E165" s="81">
        <v>9.44</v>
      </c>
      <c r="F165" s="85">
        <f t="shared" si="124"/>
        <v>1</v>
      </c>
      <c r="G165" s="90">
        <f t="shared" si="125"/>
        <v>7</v>
      </c>
      <c r="H165" s="90">
        <f t="shared" si="93"/>
        <v>2014</v>
      </c>
      <c r="I165" s="2" t="str">
        <f t="shared" si="94"/>
        <v>Summer</v>
      </c>
      <c r="K165" s="3" t="str">
        <f t="shared" si="95"/>
        <v/>
      </c>
      <c r="L165" s="20" t="str">
        <f t="shared" si="96"/>
        <v/>
      </c>
      <c r="M165" s="6" t="str">
        <f t="shared" si="97"/>
        <v/>
      </c>
      <c r="N165" s="3" t="str">
        <f t="shared" si="98"/>
        <v/>
      </c>
      <c r="O165" s="20" t="str">
        <f t="shared" si="99"/>
        <v/>
      </c>
      <c r="P165" s="6" t="str">
        <f t="shared" si="100"/>
        <v/>
      </c>
      <c r="Q165" s="3" t="str">
        <f t="shared" si="101"/>
        <v/>
      </c>
      <c r="R165" s="20">
        <f t="shared" si="102"/>
        <v>850</v>
      </c>
      <c r="S165" s="6" t="str">
        <f t="shared" si="103"/>
        <v/>
      </c>
      <c r="T165" s="3" t="str">
        <f t="shared" si="104"/>
        <v/>
      </c>
      <c r="U165" s="20" t="str">
        <f t="shared" si="126"/>
        <v/>
      </c>
      <c r="V165" s="6" t="str">
        <f t="shared" si="105"/>
        <v/>
      </c>
      <c r="W165" s="3" t="str">
        <f t="shared" si="106"/>
        <v/>
      </c>
      <c r="X165" s="20" t="str">
        <f t="shared" si="107"/>
        <v/>
      </c>
      <c r="Y165" s="6" t="str">
        <f t="shared" si="108"/>
        <v/>
      </c>
      <c r="Z165" s="3" t="str">
        <f t="shared" si="127"/>
        <v/>
      </c>
      <c r="AA165" s="20" t="str">
        <f t="shared" si="128"/>
        <v/>
      </c>
      <c r="AB165" s="6" t="str">
        <f t="shared" si="129"/>
        <v/>
      </c>
      <c r="AC165" s="3" t="str">
        <f t="shared" si="130"/>
        <v/>
      </c>
      <c r="AD165" s="20" t="str">
        <f t="shared" si="131"/>
        <v/>
      </c>
      <c r="AE165" s="6" t="str">
        <f t="shared" si="132"/>
        <v/>
      </c>
      <c r="AG165" s="3" t="str">
        <f t="shared" si="109"/>
        <v/>
      </c>
      <c r="AH165" s="20" t="str">
        <f t="shared" si="110"/>
        <v/>
      </c>
      <c r="AI165" s="6" t="str">
        <f t="shared" si="111"/>
        <v/>
      </c>
      <c r="AJ165" s="3" t="str">
        <f t="shared" si="112"/>
        <v/>
      </c>
      <c r="AK165" s="20" t="str">
        <f t="shared" si="113"/>
        <v/>
      </c>
      <c r="AL165" s="6" t="str">
        <f t="shared" si="114"/>
        <v/>
      </c>
      <c r="AM165" s="3" t="str">
        <f t="shared" si="115"/>
        <v/>
      </c>
      <c r="AN165" s="20">
        <f t="shared" si="116"/>
        <v>9.44</v>
      </c>
      <c r="AO165" s="6" t="str">
        <f t="shared" si="117"/>
        <v/>
      </c>
      <c r="AP165" s="3" t="str">
        <f t="shared" si="118"/>
        <v/>
      </c>
      <c r="AQ165" s="20" t="str">
        <f t="shared" si="119"/>
        <v/>
      </c>
      <c r="AR165" s="6" t="str">
        <f t="shared" si="120"/>
        <v/>
      </c>
      <c r="AS165" s="3" t="str">
        <f t="shared" si="121"/>
        <v/>
      </c>
      <c r="AT165" s="20" t="str">
        <f t="shared" si="122"/>
        <v/>
      </c>
      <c r="AU165" s="6" t="str">
        <f t="shared" si="123"/>
        <v/>
      </c>
      <c r="AV165" s="3" t="str">
        <f t="shared" si="133"/>
        <v/>
      </c>
      <c r="AW165" s="20" t="str">
        <f t="shared" si="134"/>
        <v/>
      </c>
      <c r="AX165" s="6" t="str">
        <f t="shared" si="135"/>
        <v/>
      </c>
      <c r="AY165" s="3" t="str">
        <f t="shared" si="136"/>
        <v/>
      </c>
      <c r="AZ165" s="20" t="str">
        <f t="shared" si="137"/>
        <v/>
      </c>
      <c r="BA165" s="6" t="str">
        <f t="shared" si="138"/>
        <v/>
      </c>
    </row>
    <row r="166" spans="1:53" ht="12.75" thickBot="1" x14ac:dyDescent="0.25">
      <c r="A166" s="82">
        <v>41766</v>
      </c>
      <c r="B166" s="81" t="s">
        <v>13</v>
      </c>
      <c r="C166" s="81" t="s">
        <v>14</v>
      </c>
      <c r="D166" s="81">
        <v>747</v>
      </c>
      <c r="E166" s="81" t="s">
        <v>77</v>
      </c>
      <c r="F166" s="85">
        <f t="shared" si="124"/>
        <v>1</v>
      </c>
      <c r="G166" s="90">
        <f t="shared" si="125"/>
        <v>5</v>
      </c>
      <c r="H166" s="90">
        <f t="shared" si="93"/>
        <v>2014</v>
      </c>
      <c r="I166" s="2" t="str">
        <f t="shared" si="94"/>
        <v>Spring</v>
      </c>
      <c r="K166" s="3" t="str">
        <f t="shared" si="95"/>
        <v/>
      </c>
      <c r="L166" s="20" t="str">
        <f t="shared" si="96"/>
        <v/>
      </c>
      <c r="M166" s="6" t="str">
        <f t="shared" si="97"/>
        <v/>
      </c>
      <c r="N166" s="3" t="str">
        <f t="shared" si="98"/>
        <v/>
      </c>
      <c r="O166" s="20" t="str">
        <f t="shared" si="99"/>
        <v/>
      </c>
      <c r="P166" s="6" t="str">
        <f t="shared" si="100"/>
        <v/>
      </c>
      <c r="Q166" s="3">
        <f t="shared" si="101"/>
        <v>747</v>
      </c>
      <c r="R166" s="20" t="str">
        <f t="shared" si="102"/>
        <v/>
      </c>
      <c r="S166" s="6" t="str">
        <f t="shared" si="103"/>
        <v/>
      </c>
      <c r="T166" s="3" t="str">
        <f t="shared" si="104"/>
        <v/>
      </c>
      <c r="U166" s="20" t="str">
        <f t="shared" si="126"/>
        <v/>
      </c>
      <c r="V166" s="6" t="str">
        <f t="shared" si="105"/>
        <v/>
      </c>
      <c r="W166" s="3" t="str">
        <f t="shared" si="106"/>
        <v/>
      </c>
      <c r="X166" s="20" t="str">
        <f t="shared" si="107"/>
        <v/>
      </c>
      <c r="Y166" s="6" t="str">
        <f t="shared" si="108"/>
        <v/>
      </c>
      <c r="Z166" s="3" t="str">
        <f t="shared" si="127"/>
        <v/>
      </c>
      <c r="AA166" s="20" t="str">
        <f t="shared" si="128"/>
        <v/>
      </c>
      <c r="AB166" s="6" t="str">
        <f t="shared" si="129"/>
        <v/>
      </c>
      <c r="AC166" s="3" t="str">
        <f t="shared" si="130"/>
        <v/>
      </c>
      <c r="AD166" s="20" t="str">
        <f t="shared" si="131"/>
        <v/>
      </c>
      <c r="AE166" s="6" t="str">
        <f t="shared" si="132"/>
        <v/>
      </c>
      <c r="AG166" s="3" t="str">
        <f t="shared" si="109"/>
        <v/>
      </c>
      <c r="AH166" s="20" t="str">
        <f t="shared" si="110"/>
        <v/>
      </c>
      <c r="AI166" s="6" t="str">
        <f t="shared" si="111"/>
        <v/>
      </c>
      <c r="AJ166" s="3" t="str">
        <f t="shared" si="112"/>
        <v/>
      </c>
      <c r="AK166" s="20" t="str">
        <f t="shared" si="113"/>
        <v/>
      </c>
      <c r="AL166" s="6" t="str">
        <f t="shared" si="114"/>
        <v/>
      </c>
      <c r="AM166" s="3" t="str">
        <f t="shared" si="115"/>
        <v>AD</v>
      </c>
      <c r="AN166" s="20" t="str">
        <f t="shared" si="116"/>
        <v/>
      </c>
      <c r="AO166" s="6" t="str">
        <f t="shared" si="117"/>
        <v/>
      </c>
      <c r="AP166" s="3" t="str">
        <f t="shared" si="118"/>
        <v/>
      </c>
      <c r="AQ166" s="20" t="str">
        <f t="shared" si="119"/>
        <v/>
      </c>
      <c r="AR166" s="6" t="str">
        <f t="shared" si="120"/>
        <v/>
      </c>
      <c r="AS166" s="3" t="str">
        <f t="shared" si="121"/>
        <v/>
      </c>
      <c r="AT166" s="20" t="str">
        <f t="shared" si="122"/>
        <v/>
      </c>
      <c r="AU166" s="6" t="str">
        <f t="shared" si="123"/>
        <v/>
      </c>
      <c r="AV166" s="3" t="str">
        <f t="shared" si="133"/>
        <v/>
      </c>
      <c r="AW166" s="20" t="str">
        <f t="shared" si="134"/>
        <v/>
      </c>
      <c r="AX166" s="6" t="str">
        <f t="shared" si="135"/>
        <v/>
      </c>
      <c r="AY166" s="3" t="str">
        <f t="shared" si="136"/>
        <v/>
      </c>
      <c r="AZ166" s="20" t="str">
        <f t="shared" si="137"/>
        <v/>
      </c>
      <c r="BA166" s="6" t="str">
        <f t="shared" si="138"/>
        <v/>
      </c>
    </row>
    <row r="167" spans="1:53" ht="12.75" thickBot="1" x14ac:dyDescent="0.25">
      <c r="A167" s="82">
        <v>41542</v>
      </c>
      <c r="B167" s="81" t="s">
        <v>13</v>
      </c>
      <c r="C167" s="81" t="s">
        <v>14</v>
      </c>
      <c r="D167" s="81">
        <v>963</v>
      </c>
      <c r="E167" s="81">
        <v>13.9</v>
      </c>
      <c r="F167" s="85">
        <f t="shared" si="124"/>
        <v>1</v>
      </c>
      <c r="G167" s="90">
        <f t="shared" si="125"/>
        <v>9</v>
      </c>
      <c r="H167" s="90">
        <f t="shared" si="93"/>
        <v>2013</v>
      </c>
      <c r="I167" s="2" t="str">
        <f t="shared" si="94"/>
        <v>Fall</v>
      </c>
      <c r="K167" s="3" t="str">
        <f t="shared" si="95"/>
        <v/>
      </c>
      <c r="L167" s="20" t="str">
        <f t="shared" si="96"/>
        <v/>
      </c>
      <c r="M167" s="6" t="str">
        <f t="shared" si="97"/>
        <v/>
      </c>
      <c r="N167" s="3" t="str">
        <f t="shared" si="98"/>
        <v/>
      </c>
      <c r="O167" s="20" t="str">
        <f t="shared" si="99"/>
        <v/>
      </c>
      <c r="P167" s="6" t="str">
        <f t="shared" si="100"/>
        <v/>
      </c>
      <c r="Q167" s="3" t="str">
        <f t="shared" si="101"/>
        <v/>
      </c>
      <c r="R167" s="20" t="str">
        <f t="shared" si="102"/>
        <v/>
      </c>
      <c r="S167" s="6">
        <f t="shared" si="103"/>
        <v>963</v>
      </c>
      <c r="T167" s="3" t="str">
        <f t="shared" si="104"/>
        <v/>
      </c>
      <c r="U167" s="20" t="str">
        <f t="shared" si="126"/>
        <v/>
      </c>
      <c r="V167" s="6" t="str">
        <f t="shared" si="105"/>
        <v/>
      </c>
      <c r="W167" s="3" t="str">
        <f t="shared" si="106"/>
        <v/>
      </c>
      <c r="X167" s="20" t="str">
        <f t="shared" si="107"/>
        <v/>
      </c>
      <c r="Y167" s="6" t="str">
        <f t="shared" si="108"/>
        <v/>
      </c>
      <c r="Z167" s="3" t="str">
        <f t="shared" si="127"/>
        <v/>
      </c>
      <c r="AA167" s="20" t="str">
        <f t="shared" si="128"/>
        <v/>
      </c>
      <c r="AB167" s="6" t="str">
        <f t="shared" si="129"/>
        <v/>
      </c>
      <c r="AC167" s="3" t="str">
        <f t="shared" si="130"/>
        <v/>
      </c>
      <c r="AD167" s="20" t="str">
        <f t="shared" si="131"/>
        <v/>
      </c>
      <c r="AE167" s="6" t="str">
        <f t="shared" si="132"/>
        <v/>
      </c>
      <c r="AG167" s="3" t="str">
        <f t="shared" si="109"/>
        <v/>
      </c>
      <c r="AH167" s="20" t="str">
        <f t="shared" si="110"/>
        <v/>
      </c>
      <c r="AI167" s="6" t="str">
        <f t="shared" si="111"/>
        <v/>
      </c>
      <c r="AJ167" s="3" t="str">
        <f t="shared" si="112"/>
        <v/>
      </c>
      <c r="AK167" s="20" t="str">
        <f t="shared" si="113"/>
        <v/>
      </c>
      <c r="AL167" s="6" t="str">
        <f t="shared" si="114"/>
        <v/>
      </c>
      <c r="AM167" s="3" t="str">
        <f t="shared" si="115"/>
        <v/>
      </c>
      <c r="AN167" s="20" t="str">
        <f t="shared" si="116"/>
        <v/>
      </c>
      <c r="AO167" s="6">
        <f t="shared" si="117"/>
        <v>13.9</v>
      </c>
      <c r="AP167" s="3" t="str">
        <f t="shared" si="118"/>
        <v/>
      </c>
      <c r="AQ167" s="20" t="str">
        <f t="shared" si="119"/>
        <v/>
      </c>
      <c r="AR167" s="6" t="str">
        <f t="shared" si="120"/>
        <v/>
      </c>
      <c r="AS167" s="3" t="str">
        <f t="shared" si="121"/>
        <v/>
      </c>
      <c r="AT167" s="20" t="str">
        <f t="shared" si="122"/>
        <v/>
      </c>
      <c r="AU167" s="6" t="str">
        <f t="shared" si="123"/>
        <v/>
      </c>
      <c r="AV167" s="3" t="str">
        <f t="shared" si="133"/>
        <v/>
      </c>
      <c r="AW167" s="20" t="str">
        <f t="shared" si="134"/>
        <v/>
      </c>
      <c r="AX167" s="6" t="str">
        <f t="shared" si="135"/>
        <v/>
      </c>
      <c r="AY167" s="3" t="str">
        <f t="shared" si="136"/>
        <v/>
      </c>
      <c r="AZ167" s="20" t="str">
        <f t="shared" si="137"/>
        <v/>
      </c>
      <c r="BA167" s="6" t="str">
        <f t="shared" si="138"/>
        <v/>
      </c>
    </row>
    <row r="168" spans="1:53" ht="12.75" thickBot="1" x14ac:dyDescent="0.25">
      <c r="A168" s="82">
        <v>41479</v>
      </c>
      <c r="B168" s="81" t="s">
        <v>13</v>
      </c>
      <c r="C168" s="81" t="s">
        <v>14</v>
      </c>
      <c r="D168" s="81" t="s">
        <v>3</v>
      </c>
      <c r="E168" s="81" t="s">
        <v>3</v>
      </c>
      <c r="F168" s="85">
        <f t="shared" si="124"/>
        <v>1</v>
      </c>
      <c r="G168" s="90">
        <f t="shared" si="125"/>
        <v>7</v>
      </c>
      <c r="H168" s="90">
        <f t="shared" si="93"/>
        <v>2013</v>
      </c>
      <c r="I168" s="2" t="str">
        <f t="shared" si="94"/>
        <v>Summer</v>
      </c>
      <c r="K168" s="3" t="str">
        <f t="shared" si="95"/>
        <v/>
      </c>
      <c r="L168" s="20" t="str">
        <f t="shared" si="96"/>
        <v/>
      </c>
      <c r="M168" s="6" t="str">
        <f t="shared" si="97"/>
        <v/>
      </c>
      <c r="N168" s="3" t="str">
        <f t="shared" si="98"/>
        <v/>
      </c>
      <c r="O168" s="20" t="str">
        <f t="shared" si="99"/>
        <v/>
      </c>
      <c r="P168" s="6" t="str">
        <f t="shared" si="100"/>
        <v/>
      </c>
      <c r="Q168" s="3" t="str">
        <f t="shared" si="101"/>
        <v/>
      </c>
      <c r="R168" s="20" t="str">
        <f t="shared" si="102"/>
        <v>ns</v>
      </c>
      <c r="S168" s="6" t="str">
        <f t="shared" si="103"/>
        <v/>
      </c>
      <c r="T168" s="3" t="str">
        <f t="shared" si="104"/>
        <v/>
      </c>
      <c r="U168" s="20" t="str">
        <f t="shared" si="126"/>
        <v/>
      </c>
      <c r="V168" s="6" t="str">
        <f t="shared" si="105"/>
        <v/>
      </c>
      <c r="W168" s="3" t="str">
        <f t="shared" si="106"/>
        <v/>
      </c>
      <c r="X168" s="20" t="str">
        <f t="shared" si="107"/>
        <v/>
      </c>
      <c r="Y168" s="6" t="str">
        <f t="shared" si="108"/>
        <v/>
      </c>
      <c r="Z168" s="3" t="str">
        <f t="shared" si="127"/>
        <v/>
      </c>
      <c r="AA168" s="20" t="str">
        <f t="shared" si="128"/>
        <v/>
      </c>
      <c r="AB168" s="6" t="str">
        <f t="shared" si="129"/>
        <v/>
      </c>
      <c r="AC168" s="3" t="str">
        <f t="shared" si="130"/>
        <v/>
      </c>
      <c r="AD168" s="20" t="str">
        <f t="shared" si="131"/>
        <v/>
      </c>
      <c r="AE168" s="6" t="str">
        <f t="shared" si="132"/>
        <v/>
      </c>
      <c r="AG168" s="3" t="str">
        <f t="shared" si="109"/>
        <v/>
      </c>
      <c r="AH168" s="20" t="str">
        <f t="shared" si="110"/>
        <v/>
      </c>
      <c r="AI168" s="6" t="str">
        <f t="shared" si="111"/>
        <v/>
      </c>
      <c r="AJ168" s="3" t="str">
        <f t="shared" si="112"/>
        <v/>
      </c>
      <c r="AK168" s="20" t="str">
        <f t="shared" si="113"/>
        <v/>
      </c>
      <c r="AL168" s="6" t="str">
        <f t="shared" si="114"/>
        <v/>
      </c>
      <c r="AM168" s="3" t="str">
        <f t="shared" si="115"/>
        <v/>
      </c>
      <c r="AN168" s="20" t="str">
        <f t="shared" si="116"/>
        <v>ns</v>
      </c>
      <c r="AO168" s="6" t="str">
        <f t="shared" si="117"/>
        <v/>
      </c>
      <c r="AP168" s="3" t="str">
        <f t="shared" si="118"/>
        <v/>
      </c>
      <c r="AQ168" s="20" t="str">
        <f t="shared" si="119"/>
        <v/>
      </c>
      <c r="AR168" s="6" t="str">
        <f t="shared" si="120"/>
        <v/>
      </c>
      <c r="AS168" s="3" t="str">
        <f t="shared" si="121"/>
        <v/>
      </c>
      <c r="AT168" s="20" t="str">
        <f t="shared" si="122"/>
        <v/>
      </c>
      <c r="AU168" s="6" t="str">
        <f t="shared" si="123"/>
        <v/>
      </c>
      <c r="AV168" s="3" t="str">
        <f t="shared" si="133"/>
        <v/>
      </c>
      <c r="AW168" s="20" t="str">
        <f t="shared" si="134"/>
        <v/>
      </c>
      <c r="AX168" s="6" t="str">
        <f t="shared" si="135"/>
        <v/>
      </c>
      <c r="AY168" s="3" t="str">
        <f t="shared" si="136"/>
        <v/>
      </c>
      <c r="AZ168" s="20" t="str">
        <f t="shared" si="137"/>
        <v/>
      </c>
      <c r="BA168" s="6" t="str">
        <f t="shared" si="138"/>
        <v/>
      </c>
    </row>
    <row r="169" spans="1:53" ht="12.75" thickBot="1" x14ac:dyDescent="0.25">
      <c r="A169" s="82">
        <v>41479</v>
      </c>
      <c r="B169" s="81" t="s">
        <v>13</v>
      </c>
      <c r="C169" s="81" t="s">
        <v>14</v>
      </c>
      <c r="D169" s="81">
        <v>957</v>
      </c>
      <c r="E169" s="81">
        <v>12.6</v>
      </c>
      <c r="F169" s="85">
        <f t="shared" si="124"/>
        <v>1</v>
      </c>
      <c r="G169" s="90">
        <f t="shared" si="125"/>
        <v>7</v>
      </c>
      <c r="H169" s="90">
        <f t="shared" si="93"/>
        <v>2013</v>
      </c>
      <c r="I169" s="2" t="str">
        <f t="shared" si="94"/>
        <v>Summer</v>
      </c>
      <c r="K169" s="3" t="str">
        <f t="shared" si="95"/>
        <v/>
      </c>
      <c r="L169" s="20" t="str">
        <f t="shared" si="96"/>
        <v/>
      </c>
      <c r="M169" s="6" t="str">
        <f t="shared" si="97"/>
        <v/>
      </c>
      <c r="N169" s="3" t="str">
        <f t="shared" si="98"/>
        <v/>
      </c>
      <c r="O169" s="20" t="str">
        <f t="shared" si="99"/>
        <v/>
      </c>
      <c r="P169" s="6" t="str">
        <f t="shared" si="100"/>
        <v/>
      </c>
      <c r="Q169" s="3" t="str">
        <f t="shared" si="101"/>
        <v/>
      </c>
      <c r="R169" s="20">
        <f t="shared" si="102"/>
        <v>957</v>
      </c>
      <c r="S169" s="6" t="str">
        <f t="shared" si="103"/>
        <v/>
      </c>
      <c r="T169" s="3" t="str">
        <f t="shared" si="104"/>
        <v/>
      </c>
      <c r="U169" s="20" t="str">
        <f t="shared" si="126"/>
        <v/>
      </c>
      <c r="V169" s="6" t="str">
        <f t="shared" si="105"/>
        <v/>
      </c>
      <c r="W169" s="3" t="str">
        <f t="shared" si="106"/>
        <v/>
      </c>
      <c r="X169" s="20" t="str">
        <f t="shared" si="107"/>
        <v/>
      </c>
      <c r="Y169" s="6" t="str">
        <f t="shared" si="108"/>
        <v/>
      </c>
      <c r="Z169" s="3" t="str">
        <f t="shared" si="127"/>
        <v/>
      </c>
      <c r="AA169" s="20" t="str">
        <f t="shared" si="128"/>
        <v/>
      </c>
      <c r="AB169" s="6" t="str">
        <f t="shared" si="129"/>
        <v/>
      </c>
      <c r="AC169" s="3" t="str">
        <f t="shared" si="130"/>
        <v/>
      </c>
      <c r="AD169" s="20" t="str">
        <f t="shared" si="131"/>
        <v/>
      </c>
      <c r="AE169" s="6" t="str">
        <f t="shared" si="132"/>
        <v/>
      </c>
      <c r="AG169" s="3" t="str">
        <f t="shared" si="109"/>
        <v/>
      </c>
      <c r="AH169" s="20" t="str">
        <f t="shared" si="110"/>
        <v/>
      </c>
      <c r="AI169" s="6" t="str">
        <f t="shared" si="111"/>
        <v/>
      </c>
      <c r="AJ169" s="3" t="str">
        <f t="shared" si="112"/>
        <v/>
      </c>
      <c r="AK169" s="20" t="str">
        <f t="shared" si="113"/>
        <v/>
      </c>
      <c r="AL169" s="6" t="str">
        <f t="shared" si="114"/>
        <v/>
      </c>
      <c r="AM169" s="3" t="str">
        <f t="shared" si="115"/>
        <v/>
      </c>
      <c r="AN169" s="20">
        <f t="shared" si="116"/>
        <v>12.6</v>
      </c>
      <c r="AO169" s="6" t="str">
        <f t="shared" si="117"/>
        <v/>
      </c>
      <c r="AP169" s="3" t="str">
        <f t="shared" si="118"/>
        <v/>
      </c>
      <c r="AQ169" s="20" t="str">
        <f t="shared" si="119"/>
        <v/>
      </c>
      <c r="AR169" s="6" t="str">
        <f t="shared" si="120"/>
        <v/>
      </c>
      <c r="AS169" s="3" t="str">
        <f t="shared" si="121"/>
        <v/>
      </c>
      <c r="AT169" s="20" t="str">
        <f t="shared" si="122"/>
        <v/>
      </c>
      <c r="AU169" s="6" t="str">
        <f t="shared" si="123"/>
        <v/>
      </c>
      <c r="AV169" s="3" t="str">
        <f t="shared" si="133"/>
        <v/>
      </c>
      <c r="AW169" s="20" t="str">
        <f t="shared" si="134"/>
        <v/>
      </c>
      <c r="AX169" s="6" t="str">
        <f t="shared" si="135"/>
        <v/>
      </c>
      <c r="AY169" s="3" t="str">
        <f t="shared" si="136"/>
        <v/>
      </c>
      <c r="AZ169" s="20" t="str">
        <f t="shared" si="137"/>
        <v/>
      </c>
      <c r="BA169" s="6" t="str">
        <f t="shared" si="138"/>
        <v/>
      </c>
    </row>
    <row r="170" spans="1:53" ht="12.75" thickBot="1" x14ac:dyDescent="0.25">
      <c r="A170" s="82">
        <v>41402</v>
      </c>
      <c r="B170" s="81" t="s">
        <v>13</v>
      </c>
      <c r="C170" s="81" t="s">
        <v>14</v>
      </c>
      <c r="D170" s="81">
        <v>790</v>
      </c>
      <c r="E170" s="81">
        <v>15.4</v>
      </c>
      <c r="F170" s="85">
        <f t="shared" si="124"/>
        <v>1</v>
      </c>
      <c r="G170" s="90">
        <f t="shared" si="125"/>
        <v>5</v>
      </c>
      <c r="H170" s="90">
        <f t="shared" si="93"/>
        <v>2013</v>
      </c>
      <c r="I170" s="2" t="str">
        <f t="shared" si="94"/>
        <v>Spring</v>
      </c>
      <c r="K170" s="3" t="str">
        <f t="shared" si="95"/>
        <v/>
      </c>
      <c r="L170" s="20" t="str">
        <f t="shared" si="96"/>
        <v/>
      </c>
      <c r="M170" s="6" t="str">
        <f t="shared" si="97"/>
        <v/>
      </c>
      <c r="N170" s="3" t="str">
        <f t="shared" si="98"/>
        <v/>
      </c>
      <c r="O170" s="20" t="str">
        <f t="shared" si="99"/>
        <v/>
      </c>
      <c r="P170" s="6" t="str">
        <f t="shared" si="100"/>
        <v/>
      </c>
      <c r="Q170" s="3">
        <f t="shared" si="101"/>
        <v>790</v>
      </c>
      <c r="R170" s="20" t="str">
        <f t="shared" si="102"/>
        <v/>
      </c>
      <c r="S170" s="6" t="str">
        <f t="shared" si="103"/>
        <v/>
      </c>
      <c r="T170" s="3" t="str">
        <f t="shared" si="104"/>
        <v/>
      </c>
      <c r="U170" s="20" t="str">
        <f t="shared" si="126"/>
        <v/>
      </c>
      <c r="V170" s="6" t="str">
        <f t="shared" si="105"/>
        <v/>
      </c>
      <c r="W170" s="3" t="str">
        <f t="shared" si="106"/>
        <v/>
      </c>
      <c r="X170" s="20" t="str">
        <f t="shared" si="107"/>
        <v/>
      </c>
      <c r="Y170" s="6" t="str">
        <f t="shared" si="108"/>
        <v/>
      </c>
      <c r="Z170" s="3" t="str">
        <f t="shared" si="127"/>
        <v/>
      </c>
      <c r="AA170" s="20" t="str">
        <f t="shared" si="128"/>
        <v/>
      </c>
      <c r="AB170" s="6" t="str">
        <f t="shared" si="129"/>
        <v/>
      </c>
      <c r="AC170" s="3" t="str">
        <f t="shared" si="130"/>
        <v/>
      </c>
      <c r="AD170" s="20" t="str">
        <f t="shared" si="131"/>
        <v/>
      </c>
      <c r="AE170" s="6" t="str">
        <f t="shared" si="132"/>
        <v/>
      </c>
      <c r="AG170" s="3" t="str">
        <f t="shared" si="109"/>
        <v/>
      </c>
      <c r="AH170" s="20" t="str">
        <f t="shared" si="110"/>
        <v/>
      </c>
      <c r="AI170" s="6" t="str">
        <f t="shared" si="111"/>
        <v/>
      </c>
      <c r="AJ170" s="3" t="str">
        <f t="shared" si="112"/>
        <v/>
      </c>
      <c r="AK170" s="20" t="str">
        <f t="shared" si="113"/>
        <v/>
      </c>
      <c r="AL170" s="6" t="str">
        <f t="shared" si="114"/>
        <v/>
      </c>
      <c r="AM170" s="3">
        <f t="shared" si="115"/>
        <v>15.4</v>
      </c>
      <c r="AN170" s="20" t="str">
        <f t="shared" si="116"/>
        <v/>
      </c>
      <c r="AO170" s="6" t="str">
        <f t="shared" si="117"/>
        <v/>
      </c>
      <c r="AP170" s="3" t="str">
        <f t="shared" si="118"/>
        <v/>
      </c>
      <c r="AQ170" s="20" t="str">
        <f t="shared" si="119"/>
        <v/>
      </c>
      <c r="AR170" s="6" t="str">
        <f t="shared" si="120"/>
        <v/>
      </c>
      <c r="AS170" s="3" t="str">
        <f t="shared" si="121"/>
        <v/>
      </c>
      <c r="AT170" s="20" t="str">
        <f t="shared" si="122"/>
        <v/>
      </c>
      <c r="AU170" s="6" t="str">
        <f t="shared" si="123"/>
        <v/>
      </c>
      <c r="AV170" s="3" t="str">
        <f t="shared" si="133"/>
        <v/>
      </c>
      <c r="AW170" s="20" t="str">
        <f t="shared" si="134"/>
        <v/>
      </c>
      <c r="AX170" s="6" t="str">
        <f t="shared" si="135"/>
        <v/>
      </c>
      <c r="AY170" s="3" t="str">
        <f t="shared" si="136"/>
        <v/>
      </c>
      <c r="AZ170" s="20" t="str">
        <f t="shared" si="137"/>
        <v/>
      </c>
      <c r="BA170" s="6" t="str">
        <f t="shared" si="138"/>
        <v/>
      </c>
    </row>
    <row r="171" spans="1:53" ht="12.75" thickBot="1" x14ac:dyDescent="0.25">
      <c r="A171" s="82">
        <v>41178</v>
      </c>
      <c r="B171" s="81" t="s">
        <v>13</v>
      </c>
      <c r="C171" s="81" t="s">
        <v>14</v>
      </c>
      <c r="D171" s="81">
        <v>996</v>
      </c>
      <c r="E171" s="81">
        <v>11.35</v>
      </c>
      <c r="F171" s="85">
        <f t="shared" si="124"/>
        <v>1</v>
      </c>
      <c r="G171" s="90">
        <f t="shared" si="125"/>
        <v>9</v>
      </c>
      <c r="H171" s="90">
        <f t="shared" si="93"/>
        <v>2012</v>
      </c>
      <c r="I171" s="2" t="str">
        <f t="shared" si="94"/>
        <v>Fall</v>
      </c>
      <c r="K171" s="3" t="str">
        <f t="shared" si="95"/>
        <v/>
      </c>
      <c r="L171" s="20" t="str">
        <f t="shared" si="96"/>
        <v/>
      </c>
      <c r="M171" s="6" t="str">
        <f t="shared" si="97"/>
        <v/>
      </c>
      <c r="N171" s="3" t="str">
        <f t="shared" si="98"/>
        <v/>
      </c>
      <c r="O171" s="20" t="str">
        <f t="shared" si="99"/>
        <v/>
      </c>
      <c r="P171" s="6" t="str">
        <f t="shared" si="100"/>
        <v/>
      </c>
      <c r="Q171" s="3" t="str">
        <f t="shared" si="101"/>
        <v/>
      </c>
      <c r="R171" s="20" t="str">
        <f t="shared" si="102"/>
        <v/>
      </c>
      <c r="S171" s="6">
        <f t="shared" si="103"/>
        <v>996</v>
      </c>
      <c r="T171" s="3" t="str">
        <f t="shared" si="104"/>
        <v/>
      </c>
      <c r="U171" s="20" t="str">
        <f t="shared" si="126"/>
        <v/>
      </c>
      <c r="V171" s="6" t="str">
        <f t="shared" si="105"/>
        <v/>
      </c>
      <c r="W171" s="3" t="str">
        <f t="shared" si="106"/>
        <v/>
      </c>
      <c r="X171" s="20" t="str">
        <f t="shared" si="107"/>
        <v/>
      </c>
      <c r="Y171" s="6" t="str">
        <f t="shared" si="108"/>
        <v/>
      </c>
      <c r="Z171" s="3" t="str">
        <f t="shared" si="127"/>
        <v/>
      </c>
      <c r="AA171" s="20" t="str">
        <f t="shared" si="128"/>
        <v/>
      </c>
      <c r="AB171" s="6" t="str">
        <f t="shared" si="129"/>
        <v/>
      </c>
      <c r="AC171" s="3" t="str">
        <f t="shared" si="130"/>
        <v/>
      </c>
      <c r="AD171" s="20" t="str">
        <f t="shared" si="131"/>
        <v/>
      </c>
      <c r="AE171" s="6" t="str">
        <f t="shared" si="132"/>
        <v/>
      </c>
      <c r="AG171" s="3" t="str">
        <f t="shared" si="109"/>
        <v/>
      </c>
      <c r="AH171" s="20" t="str">
        <f t="shared" si="110"/>
        <v/>
      </c>
      <c r="AI171" s="6" t="str">
        <f t="shared" si="111"/>
        <v/>
      </c>
      <c r="AJ171" s="3" t="str">
        <f t="shared" si="112"/>
        <v/>
      </c>
      <c r="AK171" s="20" t="str">
        <f t="shared" si="113"/>
        <v/>
      </c>
      <c r="AL171" s="6" t="str">
        <f t="shared" si="114"/>
        <v/>
      </c>
      <c r="AM171" s="3" t="str">
        <f t="shared" si="115"/>
        <v/>
      </c>
      <c r="AN171" s="20" t="str">
        <f t="shared" si="116"/>
        <v/>
      </c>
      <c r="AO171" s="6">
        <f t="shared" si="117"/>
        <v>11.35</v>
      </c>
      <c r="AP171" s="3" t="str">
        <f t="shared" si="118"/>
        <v/>
      </c>
      <c r="AQ171" s="20" t="str">
        <f t="shared" si="119"/>
        <v/>
      </c>
      <c r="AR171" s="6" t="str">
        <f t="shared" si="120"/>
        <v/>
      </c>
      <c r="AS171" s="3" t="str">
        <f t="shared" si="121"/>
        <v/>
      </c>
      <c r="AT171" s="20" t="str">
        <f t="shared" si="122"/>
        <v/>
      </c>
      <c r="AU171" s="6" t="str">
        <f t="shared" si="123"/>
        <v/>
      </c>
      <c r="AV171" s="3" t="str">
        <f t="shared" si="133"/>
        <v/>
      </c>
      <c r="AW171" s="20" t="str">
        <f t="shared" si="134"/>
        <v/>
      </c>
      <c r="AX171" s="6" t="str">
        <f t="shared" si="135"/>
        <v/>
      </c>
      <c r="AY171" s="3" t="str">
        <f t="shared" si="136"/>
        <v/>
      </c>
      <c r="AZ171" s="20" t="str">
        <f t="shared" si="137"/>
        <v/>
      </c>
      <c r="BA171" s="6" t="str">
        <f t="shared" si="138"/>
        <v/>
      </c>
    </row>
    <row r="172" spans="1:53" ht="12.75" thickBot="1" x14ac:dyDescent="0.25">
      <c r="A172" s="82">
        <v>41107</v>
      </c>
      <c r="B172" s="81" t="s">
        <v>13</v>
      </c>
      <c r="C172" s="81" t="s">
        <v>14</v>
      </c>
      <c r="D172" s="81" t="s">
        <v>3</v>
      </c>
      <c r="E172" s="81">
        <v>6.95</v>
      </c>
      <c r="F172" s="85">
        <f t="shared" si="124"/>
        <v>1</v>
      </c>
      <c r="G172" s="90">
        <f t="shared" si="125"/>
        <v>7</v>
      </c>
      <c r="H172" s="90">
        <f t="shared" si="93"/>
        <v>2012</v>
      </c>
      <c r="I172" s="2" t="str">
        <f t="shared" si="94"/>
        <v>Summer</v>
      </c>
      <c r="K172" s="3" t="str">
        <f t="shared" si="95"/>
        <v/>
      </c>
      <c r="L172" s="20" t="str">
        <f t="shared" si="96"/>
        <v/>
      </c>
      <c r="M172" s="6" t="str">
        <f t="shared" si="97"/>
        <v/>
      </c>
      <c r="N172" s="3" t="str">
        <f t="shared" si="98"/>
        <v/>
      </c>
      <c r="O172" s="20" t="str">
        <f t="shared" si="99"/>
        <v/>
      </c>
      <c r="P172" s="6" t="str">
        <f t="shared" si="100"/>
        <v/>
      </c>
      <c r="Q172" s="3" t="str">
        <f t="shared" si="101"/>
        <v/>
      </c>
      <c r="R172" s="20" t="str">
        <f t="shared" si="102"/>
        <v>ns</v>
      </c>
      <c r="S172" s="6" t="str">
        <f t="shared" si="103"/>
        <v/>
      </c>
      <c r="T172" s="3" t="str">
        <f t="shared" si="104"/>
        <v/>
      </c>
      <c r="U172" s="20" t="str">
        <f t="shared" si="126"/>
        <v/>
      </c>
      <c r="V172" s="6" t="str">
        <f t="shared" si="105"/>
        <v/>
      </c>
      <c r="W172" s="3" t="str">
        <f t="shared" si="106"/>
        <v/>
      </c>
      <c r="X172" s="20" t="str">
        <f t="shared" si="107"/>
        <v/>
      </c>
      <c r="Y172" s="6" t="str">
        <f t="shared" si="108"/>
        <v/>
      </c>
      <c r="Z172" s="3" t="str">
        <f t="shared" si="127"/>
        <v/>
      </c>
      <c r="AA172" s="20" t="str">
        <f t="shared" si="128"/>
        <v/>
      </c>
      <c r="AB172" s="6" t="str">
        <f t="shared" si="129"/>
        <v/>
      </c>
      <c r="AC172" s="3" t="str">
        <f t="shared" si="130"/>
        <v/>
      </c>
      <c r="AD172" s="20" t="str">
        <f t="shared" si="131"/>
        <v/>
      </c>
      <c r="AE172" s="6" t="str">
        <f t="shared" si="132"/>
        <v/>
      </c>
      <c r="AG172" s="3" t="str">
        <f t="shared" si="109"/>
        <v/>
      </c>
      <c r="AH172" s="20" t="str">
        <f t="shared" si="110"/>
        <v/>
      </c>
      <c r="AI172" s="6" t="str">
        <f t="shared" si="111"/>
        <v/>
      </c>
      <c r="AJ172" s="3" t="str">
        <f t="shared" si="112"/>
        <v/>
      </c>
      <c r="AK172" s="20" t="str">
        <f t="shared" si="113"/>
        <v/>
      </c>
      <c r="AL172" s="6" t="str">
        <f t="shared" si="114"/>
        <v/>
      </c>
      <c r="AM172" s="3" t="str">
        <f t="shared" si="115"/>
        <v/>
      </c>
      <c r="AN172" s="20">
        <f t="shared" si="116"/>
        <v>6.95</v>
      </c>
      <c r="AO172" s="6" t="str">
        <f t="shared" si="117"/>
        <v/>
      </c>
      <c r="AP172" s="3" t="str">
        <f t="shared" si="118"/>
        <v/>
      </c>
      <c r="AQ172" s="20" t="str">
        <f t="shared" si="119"/>
        <v/>
      </c>
      <c r="AR172" s="6" t="str">
        <f t="shared" si="120"/>
        <v/>
      </c>
      <c r="AS172" s="3" t="str">
        <f t="shared" si="121"/>
        <v/>
      </c>
      <c r="AT172" s="20" t="str">
        <f t="shared" si="122"/>
        <v/>
      </c>
      <c r="AU172" s="6" t="str">
        <f t="shared" si="123"/>
        <v/>
      </c>
      <c r="AV172" s="3" t="str">
        <f t="shared" si="133"/>
        <v/>
      </c>
      <c r="AW172" s="20" t="str">
        <f t="shared" si="134"/>
        <v/>
      </c>
      <c r="AX172" s="6" t="str">
        <f t="shared" si="135"/>
        <v/>
      </c>
      <c r="AY172" s="3" t="str">
        <f t="shared" si="136"/>
        <v/>
      </c>
      <c r="AZ172" s="20" t="str">
        <f t="shared" si="137"/>
        <v/>
      </c>
      <c r="BA172" s="6" t="str">
        <f t="shared" si="138"/>
        <v/>
      </c>
    </row>
    <row r="173" spans="1:53" ht="12.75" thickBot="1" x14ac:dyDescent="0.25">
      <c r="A173" s="82">
        <v>41031</v>
      </c>
      <c r="B173" s="81" t="s">
        <v>13</v>
      </c>
      <c r="C173" s="81" t="s">
        <v>14</v>
      </c>
      <c r="D173" s="81">
        <v>710</v>
      </c>
      <c r="E173" s="81">
        <v>10.81</v>
      </c>
      <c r="F173" s="85">
        <f t="shared" si="124"/>
        <v>1</v>
      </c>
      <c r="G173" s="90">
        <f t="shared" si="125"/>
        <v>5</v>
      </c>
      <c r="H173" s="90">
        <f t="shared" si="93"/>
        <v>2012</v>
      </c>
      <c r="I173" s="2" t="str">
        <f t="shared" si="94"/>
        <v>Spring</v>
      </c>
      <c r="K173" s="3" t="str">
        <f t="shared" si="95"/>
        <v/>
      </c>
      <c r="L173" s="20" t="str">
        <f t="shared" si="96"/>
        <v/>
      </c>
      <c r="M173" s="6" t="str">
        <f t="shared" si="97"/>
        <v/>
      </c>
      <c r="N173" s="3" t="str">
        <f t="shared" si="98"/>
        <v/>
      </c>
      <c r="O173" s="20" t="str">
        <f t="shared" si="99"/>
        <v/>
      </c>
      <c r="P173" s="6" t="str">
        <f t="shared" si="100"/>
        <v/>
      </c>
      <c r="Q173" s="3">
        <f t="shared" si="101"/>
        <v>710</v>
      </c>
      <c r="R173" s="20" t="str">
        <f t="shared" si="102"/>
        <v/>
      </c>
      <c r="S173" s="6" t="str">
        <f t="shared" si="103"/>
        <v/>
      </c>
      <c r="T173" s="3" t="str">
        <f t="shared" si="104"/>
        <v/>
      </c>
      <c r="U173" s="20" t="str">
        <f t="shared" si="126"/>
        <v/>
      </c>
      <c r="V173" s="6" t="str">
        <f t="shared" si="105"/>
        <v/>
      </c>
      <c r="W173" s="3" t="str">
        <f t="shared" si="106"/>
        <v/>
      </c>
      <c r="X173" s="20" t="str">
        <f t="shared" si="107"/>
        <v/>
      </c>
      <c r="Y173" s="6" t="str">
        <f t="shared" si="108"/>
        <v/>
      </c>
      <c r="Z173" s="3" t="str">
        <f t="shared" si="127"/>
        <v/>
      </c>
      <c r="AA173" s="20" t="str">
        <f t="shared" si="128"/>
        <v/>
      </c>
      <c r="AB173" s="6" t="str">
        <f t="shared" si="129"/>
        <v/>
      </c>
      <c r="AC173" s="3" t="str">
        <f t="shared" si="130"/>
        <v/>
      </c>
      <c r="AD173" s="20" t="str">
        <f t="shared" si="131"/>
        <v/>
      </c>
      <c r="AE173" s="6" t="str">
        <f t="shared" si="132"/>
        <v/>
      </c>
      <c r="AG173" s="3" t="str">
        <f t="shared" si="109"/>
        <v/>
      </c>
      <c r="AH173" s="20" t="str">
        <f t="shared" si="110"/>
        <v/>
      </c>
      <c r="AI173" s="6" t="str">
        <f t="shared" si="111"/>
        <v/>
      </c>
      <c r="AJ173" s="3" t="str">
        <f t="shared" si="112"/>
        <v/>
      </c>
      <c r="AK173" s="20" t="str">
        <f t="shared" si="113"/>
        <v/>
      </c>
      <c r="AL173" s="6" t="str">
        <f t="shared" si="114"/>
        <v/>
      </c>
      <c r="AM173" s="3">
        <f t="shared" si="115"/>
        <v>10.81</v>
      </c>
      <c r="AN173" s="20" t="str">
        <f t="shared" si="116"/>
        <v/>
      </c>
      <c r="AO173" s="6" t="str">
        <f t="shared" si="117"/>
        <v/>
      </c>
      <c r="AP173" s="3" t="str">
        <f t="shared" si="118"/>
        <v/>
      </c>
      <c r="AQ173" s="20" t="str">
        <f t="shared" si="119"/>
        <v/>
      </c>
      <c r="AR173" s="6" t="str">
        <f t="shared" si="120"/>
        <v/>
      </c>
      <c r="AS173" s="3" t="str">
        <f t="shared" si="121"/>
        <v/>
      </c>
      <c r="AT173" s="20" t="str">
        <f t="shared" si="122"/>
        <v/>
      </c>
      <c r="AU173" s="6" t="str">
        <f t="shared" si="123"/>
        <v/>
      </c>
      <c r="AV173" s="3" t="str">
        <f t="shared" si="133"/>
        <v/>
      </c>
      <c r="AW173" s="20" t="str">
        <f t="shared" si="134"/>
        <v/>
      </c>
      <c r="AX173" s="6" t="str">
        <f t="shared" si="135"/>
        <v/>
      </c>
      <c r="AY173" s="3" t="str">
        <f t="shared" si="136"/>
        <v/>
      </c>
      <c r="AZ173" s="20" t="str">
        <f t="shared" si="137"/>
        <v/>
      </c>
      <c r="BA173" s="6" t="str">
        <f t="shared" si="138"/>
        <v/>
      </c>
    </row>
    <row r="174" spans="1:53" ht="12.75" thickBot="1" x14ac:dyDescent="0.25">
      <c r="A174" s="82">
        <v>40821</v>
      </c>
      <c r="B174" s="81" t="s">
        <v>13</v>
      </c>
      <c r="C174" s="81" t="s">
        <v>14</v>
      </c>
      <c r="D174" s="81" t="s">
        <v>3</v>
      </c>
      <c r="E174" s="81">
        <v>11.53</v>
      </c>
      <c r="F174" s="85">
        <f t="shared" si="124"/>
        <v>1</v>
      </c>
      <c r="G174" s="90">
        <f t="shared" si="125"/>
        <v>10</v>
      </c>
      <c r="H174" s="90">
        <f t="shared" si="93"/>
        <v>2011</v>
      </c>
      <c r="I174" s="2" t="str">
        <f t="shared" si="94"/>
        <v>Fall</v>
      </c>
      <c r="K174" s="3" t="str">
        <f t="shared" si="95"/>
        <v/>
      </c>
      <c r="L174" s="20" t="str">
        <f t="shared" si="96"/>
        <v/>
      </c>
      <c r="M174" s="6" t="str">
        <f t="shared" si="97"/>
        <v/>
      </c>
      <c r="N174" s="3" t="str">
        <f t="shared" si="98"/>
        <v/>
      </c>
      <c r="O174" s="20" t="str">
        <f t="shared" si="99"/>
        <v/>
      </c>
      <c r="P174" s="6" t="str">
        <f t="shared" si="100"/>
        <v/>
      </c>
      <c r="Q174" s="3" t="str">
        <f t="shared" si="101"/>
        <v/>
      </c>
      <c r="R174" s="20" t="str">
        <f t="shared" si="102"/>
        <v/>
      </c>
      <c r="S174" s="6" t="str">
        <f t="shared" si="103"/>
        <v>ns</v>
      </c>
      <c r="T174" s="3" t="str">
        <f t="shared" si="104"/>
        <v/>
      </c>
      <c r="U174" s="20" t="str">
        <f t="shared" si="126"/>
        <v/>
      </c>
      <c r="V174" s="6" t="str">
        <f t="shared" si="105"/>
        <v/>
      </c>
      <c r="W174" s="3" t="str">
        <f t="shared" si="106"/>
        <v/>
      </c>
      <c r="X174" s="20" t="str">
        <f t="shared" si="107"/>
        <v/>
      </c>
      <c r="Y174" s="6" t="str">
        <f t="shared" si="108"/>
        <v/>
      </c>
      <c r="Z174" s="3" t="str">
        <f t="shared" si="127"/>
        <v/>
      </c>
      <c r="AA174" s="20" t="str">
        <f t="shared" si="128"/>
        <v/>
      </c>
      <c r="AB174" s="6" t="str">
        <f t="shared" si="129"/>
        <v/>
      </c>
      <c r="AC174" s="3" t="str">
        <f t="shared" si="130"/>
        <v/>
      </c>
      <c r="AD174" s="20" t="str">
        <f t="shared" si="131"/>
        <v/>
      </c>
      <c r="AE174" s="6" t="str">
        <f t="shared" si="132"/>
        <v/>
      </c>
      <c r="AG174" s="3" t="str">
        <f t="shared" si="109"/>
        <v/>
      </c>
      <c r="AH174" s="20" t="str">
        <f t="shared" si="110"/>
        <v/>
      </c>
      <c r="AI174" s="6" t="str">
        <f t="shared" si="111"/>
        <v/>
      </c>
      <c r="AJ174" s="3" t="str">
        <f t="shared" si="112"/>
        <v/>
      </c>
      <c r="AK174" s="20" t="str">
        <f t="shared" si="113"/>
        <v/>
      </c>
      <c r="AL174" s="6" t="str">
        <f t="shared" si="114"/>
        <v/>
      </c>
      <c r="AM174" s="3" t="str">
        <f t="shared" si="115"/>
        <v/>
      </c>
      <c r="AN174" s="20" t="str">
        <f t="shared" si="116"/>
        <v/>
      </c>
      <c r="AO174" s="6">
        <f t="shared" si="117"/>
        <v>11.53</v>
      </c>
      <c r="AP174" s="3" t="str">
        <f t="shared" si="118"/>
        <v/>
      </c>
      <c r="AQ174" s="20" t="str">
        <f t="shared" si="119"/>
        <v/>
      </c>
      <c r="AR174" s="6" t="str">
        <f t="shared" si="120"/>
        <v/>
      </c>
      <c r="AS174" s="3" t="str">
        <f t="shared" si="121"/>
        <v/>
      </c>
      <c r="AT174" s="20" t="str">
        <f t="shared" si="122"/>
        <v/>
      </c>
      <c r="AU174" s="6" t="str">
        <f t="shared" si="123"/>
        <v/>
      </c>
      <c r="AV174" s="3" t="str">
        <f t="shared" si="133"/>
        <v/>
      </c>
      <c r="AW174" s="20" t="str">
        <f t="shared" si="134"/>
        <v/>
      </c>
      <c r="AX174" s="6" t="str">
        <f t="shared" si="135"/>
        <v/>
      </c>
      <c r="AY174" s="3" t="str">
        <f t="shared" si="136"/>
        <v/>
      </c>
      <c r="AZ174" s="20" t="str">
        <f t="shared" si="137"/>
        <v/>
      </c>
      <c r="BA174" s="6" t="str">
        <f t="shared" si="138"/>
        <v/>
      </c>
    </row>
    <row r="175" spans="1:53" ht="12.75" thickBot="1" x14ac:dyDescent="0.25">
      <c r="A175" s="82">
        <v>40723</v>
      </c>
      <c r="B175" s="81" t="s">
        <v>13</v>
      </c>
      <c r="C175" s="81" t="s">
        <v>14</v>
      </c>
      <c r="D175" s="81">
        <v>608</v>
      </c>
      <c r="E175" s="81">
        <v>8.09</v>
      </c>
      <c r="F175" s="85">
        <f t="shared" si="124"/>
        <v>1</v>
      </c>
      <c r="G175" s="90">
        <f t="shared" si="125"/>
        <v>6</v>
      </c>
      <c r="H175" s="90">
        <f t="shared" si="93"/>
        <v>2011</v>
      </c>
      <c r="I175" s="2" t="str">
        <f t="shared" si="94"/>
        <v>Spring</v>
      </c>
      <c r="K175" s="3" t="str">
        <f t="shared" si="95"/>
        <v/>
      </c>
      <c r="L175" s="20" t="str">
        <f t="shared" si="96"/>
        <v/>
      </c>
      <c r="M175" s="6" t="str">
        <f t="shared" si="97"/>
        <v/>
      </c>
      <c r="N175" s="3" t="str">
        <f t="shared" si="98"/>
        <v/>
      </c>
      <c r="O175" s="20" t="str">
        <f t="shared" si="99"/>
        <v/>
      </c>
      <c r="P175" s="6" t="str">
        <f t="shared" si="100"/>
        <v/>
      </c>
      <c r="Q175" s="3">
        <f t="shared" si="101"/>
        <v>608</v>
      </c>
      <c r="R175" s="20" t="str">
        <f t="shared" si="102"/>
        <v/>
      </c>
      <c r="S175" s="6" t="str">
        <f t="shared" si="103"/>
        <v/>
      </c>
      <c r="T175" s="3" t="str">
        <f t="shared" si="104"/>
        <v/>
      </c>
      <c r="U175" s="20" t="str">
        <f t="shared" si="126"/>
        <v/>
      </c>
      <c r="V175" s="6" t="str">
        <f t="shared" si="105"/>
        <v/>
      </c>
      <c r="W175" s="3" t="str">
        <f t="shared" si="106"/>
        <v/>
      </c>
      <c r="X175" s="20" t="str">
        <f t="shared" si="107"/>
        <v/>
      </c>
      <c r="Y175" s="6" t="str">
        <f t="shared" si="108"/>
        <v/>
      </c>
      <c r="Z175" s="3" t="str">
        <f t="shared" si="127"/>
        <v/>
      </c>
      <c r="AA175" s="20" t="str">
        <f t="shared" si="128"/>
        <v/>
      </c>
      <c r="AB175" s="6" t="str">
        <f t="shared" si="129"/>
        <v/>
      </c>
      <c r="AC175" s="3" t="str">
        <f t="shared" si="130"/>
        <v/>
      </c>
      <c r="AD175" s="20" t="str">
        <f t="shared" si="131"/>
        <v/>
      </c>
      <c r="AE175" s="6" t="str">
        <f t="shared" si="132"/>
        <v/>
      </c>
      <c r="AG175" s="3" t="str">
        <f t="shared" si="109"/>
        <v/>
      </c>
      <c r="AH175" s="20" t="str">
        <f t="shared" si="110"/>
        <v/>
      </c>
      <c r="AI175" s="6" t="str">
        <f t="shared" si="111"/>
        <v/>
      </c>
      <c r="AJ175" s="3" t="str">
        <f t="shared" si="112"/>
        <v/>
      </c>
      <c r="AK175" s="20" t="str">
        <f t="shared" si="113"/>
        <v/>
      </c>
      <c r="AL175" s="6" t="str">
        <f t="shared" si="114"/>
        <v/>
      </c>
      <c r="AM175" s="3">
        <f t="shared" si="115"/>
        <v>8.09</v>
      </c>
      <c r="AN175" s="20" t="str">
        <f t="shared" si="116"/>
        <v/>
      </c>
      <c r="AO175" s="6" t="str">
        <f t="shared" si="117"/>
        <v/>
      </c>
      <c r="AP175" s="3" t="str">
        <f t="shared" si="118"/>
        <v/>
      </c>
      <c r="AQ175" s="20" t="str">
        <f t="shared" si="119"/>
        <v/>
      </c>
      <c r="AR175" s="6" t="str">
        <f t="shared" si="120"/>
        <v/>
      </c>
      <c r="AS175" s="3" t="str">
        <f t="shared" si="121"/>
        <v/>
      </c>
      <c r="AT175" s="20" t="str">
        <f t="shared" si="122"/>
        <v/>
      </c>
      <c r="AU175" s="6" t="str">
        <f t="shared" si="123"/>
        <v/>
      </c>
      <c r="AV175" s="3" t="str">
        <f t="shared" si="133"/>
        <v/>
      </c>
      <c r="AW175" s="20" t="str">
        <f t="shared" si="134"/>
        <v/>
      </c>
      <c r="AX175" s="6" t="str">
        <f t="shared" si="135"/>
        <v/>
      </c>
      <c r="AY175" s="3" t="str">
        <f t="shared" si="136"/>
        <v/>
      </c>
      <c r="AZ175" s="20" t="str">
        <f t="shared" si="137"/>
        <v/>
      </c>
      <c r="BA175" s="6" t="str">
        <f t="shared" si="138"/>
        <v/>
      </c>
    </row>
    <row r="176" spans="1:53" ht="12.75" thickBot="1" x14ac:dyDescent="0.25">
      <c r="A176" s="82">
        <v>40674</v>
      </c>
      <c r="B176" s="81" t="s">
        <v>13</v>
      </c>
      <c r="C176" s="81" t="s">
        <v>14</v>
      </c>
      <c r="D176" s="81">
        <v>721</v>
      </c>
      <c r="E176" s="81">
        <v>13.1</v>
      </c>
      <c r="F176" s="85">
        <f t="shared" si="124"/>
        <v>1</v>
      </c>
      <c r="G176" s="90">
        <f t="shared" si="125"/>
        <v>5</v>
      </c>
      <c r="H176" s="90">
        <f t="shared" si="93"/>
        <v>2011</v>
      </c>
      <c r="I176" s="2" t="str">
        <f t="shared" si="94"/>
        <v>Spring</v>
      </c>
      <c r="K176" s="3" t="str">
        <f t="shared" si="95"/>
        <v/>
      </c>
      <c r="L176" s="20" t="str">
        <f t="shared" si="96"/>
        <v/>
      </c>
      <c r="M176" s="6" t="str">
        <f t="shared" si="97"/>
        <v/>
      </c>
      <c r="N176" s="3" t="str">
        <f t="shared" si="98"/>
        <v/>
      </c>
      <c r="O176" s="20" t="str">
        <f t="shared" si="99"/>
        <v/>
      </c>
      <c r="P176" s="6" t="str">
        <f t="shared" si="100"/>
        <v/>
      </c>
      <c r="Q176" s="3">
        <f t="shared" si="101"/>
        <v>721</v>
      </c>
      <c r="R176" s="20" t="str">
        <f t="shared" si="102"/>
        <v/>
      </c>
      <c r="S176" s="6" t="str">
        <f t="shared" si="103"/>
        <v/>
      </c>
      <c r="T176" s="3" t="str">
        <f t="shared" si="104"/>
        <v/>
      </c>
      <c r="U176" s="20" t="str">
        <f t="shared" si="126"/>
        <v/>
      </c>
      <c r="V176" s="6" t="str">
        <f t="shared" si="105"/>
        <v/>
      </c>
      <c r="W176" s="3" t="str">
        <f t="shared" si="106"/>
        <v/>
      </c>
      <c r="X176" s="20" t="str">
        <f t="shared" si="107"/>
        <v/>
      </c>
      <c r="Y176" s="6" t="str">
        <f t="shared" si="108"/>
        <v/>
      </c>
      <c r="Z176" s="3" t="str">
        <f t="shared" si="127"/>
        <v/>
      </c>
      <c r="AA176" s="20" t="str">
        <f t="shared" si="128"/>
        <v/>
      </c>
      <c r="AB176" s="6" t="str">
        <f t="shared" si="129"/>
        <v/>
      </c>
      <c r="AC176" s="3" t="str">
        <f t="shared" si="130"/>
        <v/>
      </c>
      <c r="AD176" s="20" t="str">
        <f t="shared" si="131"/>
        <v/>
      </c>
      <c r="AE176" s="6" t="str">
        <f t="shared" si="132"/>
        <v/>
      </c>
      <c r="AG176" s="3" t="str">
        <f t="shared" si="109"/>
        <v/>
      </c>
      <c r="AH176" s="20" t="str">
        <f t="shared" si="110"/>
        <v/>
      </c>
      <c r="AI176" s="6" t="str">
        <f t="shared" si="111"/>
        <v/>
      </c>
      <c r="AJ176" s="3" t="str">
        <f t="shared" si="112"/>
        <v/>
      </c>
      <c r="AK176" s="20" t="str">
        <f t="shared" si="113"/>
        <v/>
      </c>
      <c r="AL176" s="6" t="str">
        <f t="shared" si="114"/>
        <v/>
      </c>
      <c r="AM176" s="3">
        <f t="shared" si="115"/>
        <v>13.1</v>
      </c>
      <c r="AN176" s="20" t="str">
        <f t="shared" si="116"/>
        <v/>
      </c>
      <c r="AO176" s="6" t="str">
        <f t="shared" si="117"/>
        <v/>
      </c>
      <c r="AP176" s="3" t="str">
        <f t="shared" si="118"/>
        <v/>
      </c>
      <c r="AQ176" s="20" t="str">
        <f t="shared" si="119"/>
        <v/>
      </c>
      <c r="AR176" s="6" t="str">
        <f t="shared" si="120"/>
        <v/>
      </c>
      <c r="AS176" s="3" t="str">
        <f t="shared" si="121"/>
        <v/>
      </c>
      <c r="AT176" s="20" t="str">
        <f t="shared" si="122"/>
        <v/>
      </c>
      <c r="AU176" s="6" t="str">
        <f t="shared" si="123"/>
        <v/>
      </c>
      <c r="AV176" s="3" t="str">
        <f t="shared" si="133"/>
        <v/>
      </c>
      <c r="AW176" s="20" t="str">
        <f t="shared" si="134"/>
        <v/>
      </c>
      <c r="AX176" s="6" t="str">
        <f t="shared" si="135"/>
        <v/>
      </c>
      <c r="AY176" s="3" t="str">
        <f t="shared" si="136"/>
        <v/>
      </c>
      <c r="AZ176" s="20" t="str">
        <f t="shared" si="137"/>
        <v/>
      </c>
      <c r="BA176" s="6" t="str">
        <f t="shared" si="138"/>
        <v/>
      </c>
    </row>
    <row r="177" spans="1:53" ht="12.75" thickBot="1" x14ac:dyDescent="0.25">
      <c r="A177" s="82">
        <v>40457</v>
      </c>
      <c r="B177" s="81" t="s">
        <v>13</v>
      </c>
      <c r="C177" s="81" t="s">
        <v>14</v>
      </c>
      <c r="D177" s="81">
        <v>682</v>
      </c>
      <c r="E177" s="81" t="s">
        <v>77</v>
      </c>
      <c r="F177" s="85">
        <f t="shared" si="124"/>
        <v>1</v>
      </c>
      <c r="G177" s="90">
        <f t="shared" si="125"/>
        <v>10</v>
      </c>
      <c r="H177" s="90">
        <f t="shared" si="93"/>
        <v>2010</v>
      </c>
      <c r="I177" s="2" t="str">
        <f t="shared" si="94"/>
        <v>Fall</v>
      </c>
      <c r="K177" s="3" t="str">
        <f t="shared" si="95"/>
        <v/>
      </c>
      <c r="L177" s="20" t="str">
        <f t="shared" si="96"/>
        <v/>
      </c>
      <c r="M177" s="6" t="str">
        <f t="shared" si="97"/>
        <v/>
      </c>
      <c r="N177" s="3" t="str">
        <f t="shared" si="98"/>
        <v/>
      </c>
      <c r="O177" s="20" t="str">
        <f t="shared" si="99"/>
        <v/>
      </c>
      <c r="P177" s="6" t="str">
        <f t="shared" si="100"/>
        <v/>
      </c>
      <c r="Q177" s="3" t="str">
        <f t="shared" si="101"/>
        <v/>
      </c>
      <c r="R177" s="20" t="str">
        <f t="shared" si="102"/>
        <v/>
      </c>
      <c r="S177" s="6">
        <f t="shared" si="103"/>
        <v>682</v>
      </c>
      <c r="T177" s="3" t="str">
        <f t="shared" si="104"/>
        <v/>
      </c>
      <c r="U177" s="20" t="str">
        <f t="shared" si="126"/>
        <v/>
      </c>
      <c r="V177" s="6" t="str">
        <f t="shared" si="105"/>
        <v/>
      </c>
      <c r="W177" s="3" t="str">
        <f t="shared" si="106"/>
        <v/>
      </c>
      <c r="X177" s="20" t="str">
        <f t="shared" si="107"/>
        <v/>
      </c>
      <c r="Y177" s="6" t="str">
        <f t="shared" si="108"/>
        <v/>
      </c>
      <c r="Z177" s="3" t="str">
        <f t="shared" si="127"/>
        <v/>
      </c>
      <c r="AA177" s="20" t="str">
        <f t="shared" si="128"/>
        <v/>
      </c>
      <c r="AB177" s="6" t="str">
        <f t="shared" si="129"/>
        <v/>
      </c>
      <c r="AC177" s="3" t="str">
        <f t="shared" si="130"/>
        <v/>
      </c>
      <c r="AD177" s="20" t="str">
        <f t="shared" si="131"/>
        <v/>
      </c>
      <c r="AE177" s="6" t="str">
        <f t="shared" si="132"/>
        <v/>
      </c>
      <c r="AG177" s="3" t="str">
        <f t="shared" si="109"/>
        <v/>
      </c>
      <c r="AH177" s="20" t="str">
        <f t="shared" si="110"/>
        <v/>
      </c>
      <c r="AI177" s="6" t="str">
        <f t="shared" si="111"/>
        <v/>
      </c>
      <c r="AJ177" s="3" t="str">
        <f t="shared" si="112"/>
        <v/>
      </c>
      <c r="AK177" s="20" t="str">
        <f t="shared" si="113"/>
        <v/>
      </c>
      <c r="AL177" s="6" t="str">
        <f t="shared" si="114"/>
        <v/>
      </c>
      <c r="AM177" s="3" t="str">
        <f t="shared" si="115"/>
        <v/>
      </c>
      <c r="AN177" s="20" t="str">
        <f t="shared" si="116"/>
        <v/>
      </c>
      <c r="AO177" s="6" t="str">
        <f t="shared" si="117"/>
        <v>AD</v>
      </c>
      <c r="AP177" s="3" t="str">
        <f t="shared" si="118"/>
        <v/>
      </c>
      <c r="AQ177" s="20" t="str">
        <f t="shared" si="119"/>
        <v/>
      </c>
      <c r="AR177" s="6" t="str">
        <f t="shared" si="120"/>
        <v/>
      </c>
      <c r="AS177" s="3" t="str">
        <f t="shared" si="121"/>
        <v/>
      </c>
      <c r="AT177" s="20" t="str">
        <f t="shared" si="122"/>
        <v/>
      </c>
      <c r="AU177" s="6" t="str">
        <f t="shared" si="123"/>
        <v/>
      </c>
      <c r="AV177" s="3" t="str">
        <f t="shared" si="133"/>
        <v/>
      </c>
      <c r="AW177" s="20" t="str">
        <f t="shared" si="134"/>
        <v/>
      </c>
      <c r="AX177" s="6" t="str">
        <f t="shared" si="135"/>
        <v/>
      </c>
      <c r="AY177" s="3" t="str">
        <f t="shared" si="136"/>
        <v/>
      </c>
      <c r="AZ177" s="20" t="str">
        <f t="shared" si="137"/>
        <v/>
      </c>
      <c r="BA177" s="6" t="str">
        <f t="shared" si="138"/>
        <v/>
      </c>
    </row>
    <row r="178" spans="1:53" ht="12.75" thickBot="1" x14ac:dyDescent="0.25">
      <c r="A178" s="82">
        <v>40388</v>
      </c>
      <c r="B178" s="81" t="s">
        <v>13</v>
      </c>
      <c r="C178" s="81" t="s">
        <v>14</v>
      </c>
      <c r="D178" s="81">
        <v>613</v>
      </c>
      <c r="E178" s="81">
        <v>6.55</v>
      </c>
      <c r="F178" s="85">
        <f t="shared" si="124"/>
        <v>1</v>
      </c>
      <c r="G178" s="90">
        <f t="shared" si="125"/>
        <v>7</v>
      </c>
      <c r="H178" s="90">
        <f t="shared" si="93"/>
        <v>2010</v>
      </c>
      <c r="I178" s="2" t="str">
        <f t="shared" si="94"/>
        <v>Summer</v>
      </c>
      <c r="K178" s="3" t="str">
        <f t="shared" si="95"/>
        <v/>
      </c>
      <c r="L178" s="20" t="str">
        <f t="shared" si="96"/>
        <v/>
      </c>
      <c r="M178" s="6" t="str">
        <f t="shared" si="97"/>
        <v/>
      </c>
      <c r="N178" s="3" t="str">
        <f t="shared" si="98"/>
        <v/>
      </c>
      <c r="O178" s="20" t="str">
        <f t="shared" si="99"/>
        <v/>
      </c>
      <c r="P178" s="6" t="str">
        <f t="shared" si="100"/>
        <v/>
      </c>
      <c r="Q178" s="3" t="str">
        <f t="shared" si="101"/>
        <v/>
      </c>
      <c r="R178" s="20">
        <f t="shared" si="102"/>
        <v>613</v>
      </c>
      <c r="S178" s="6" t="str">
        <f t="shared" si="103"/>
        <v/>
      </c>
      <c r="T178" s="3" t="str">
        <f t="shared" si="104"/>
        <v/>
      </c>
      <c r="U178" s="20" t="str">
        <f t="shared" si="126"/>
        <v/>
      </c>
      <c r="V178" s="6" t="str">
        <f t="shared" si="105"/>
        <v/>
      </c>
      <c r="W178" s="3" t="str">
        <f t="shared" si="106"/>
        <v/>
      </c>
      <c r="X178" s="20" t="str">
        <f t="shared" si="107"/>
        <v/>
      </c>
      <c r="Y178" s="6" t="str">
        <f t="shared" si="108"/>
        <v/>
      </c>
      <c r="Z178" s="3" t="str">
        <f t="shared" si="127"/>
        <v/>
      </c>
      <c r="AA178" s="20" t="str">
        <f t="shared" si="128"/>
        <v/>
      </c>
      <c r="AB178" s="6" t="str">
        <f t="shared" si="129"/>
        <v/>
      </c>
      <c r="AC178" s="3" t="str">
        <f t="shared" si="130"/>
        <v/>
      </c>
      <c r="AD178" s="20" t="str">
        <f t="shared" si="131"/>
        <v/>
      </c>
      <c r="AE178" s="6" t="str">
        <f t="shared" si="132"/>
        <v/>
      </c>
      <c r="AG178" s="3" t="str">
        <f t="shared" si="109"/>
        <v/>
      </c>
      <c r="AH178" s="20" t="str">
        <f t="shared" si="110"/>
        <v/>
      </c>
      <c r="AI178" s="6" t="str">
        <f t="shared" si="111"/>
        <v/>
      </c>
      <c r="AJ178" s="3" t="str">
        <f t="shared" si="112"/>
        <v/>
      </c>
      <c r="AK178" s="20" t="str">
        <f t="shared" si="113"/>
        <v/>
      </c>
      <c r="AL178" s="6" t="str">
        <f t="shared" si="114"/>
        <v/>
      </c>
      <c r="AM178" s="3" t="str">
        <f t="shared" si="115"/>
        <v/>
      </c>
      <c r="AN178" s="20">
        <f t="shared" si="116"/>
        <v>6.55</v>
      </c>
      <c r="AO178" s="6" t="str">
        <f t="shared" si="117"/>
        <v/>
      </c>
      <c r="AP178" s="3" t="str">
        <f t="shared" si="118"/>
        <v/>
      </c>
      <c r="AQ178" s="20" t="str">
        <f t="shared" si="119"/>
        <v/>
      </c>
      <c r="AR178" s="6" t="str">
        <f t="shared" si="120"/>
        <v/>
      </c>
      <c r="AS178" s="3" t="str">
        <f t="shared" si="121"/>
        <v/>
      </c>
      <c r="AT178" s="20" t="str">
        <f t="shared" si="122"/>
        <v/>
      </c>
      <c r="AU178" s="6" t="str">
        <f t="shared" si="123"/>
        <v/>
      </c>
      <c r="AV178" s="3" t="str">
        <f t="shared" si="133"/>
        <v/>
      </c>
      <c r="AW178" s="20" t="str">
        <f t="shared" si="134"/>
        <v/>
      </c>
      <c r="AX178" s="6" t="str">
        <f t="shared" si="135"/>
        <v/>
      </c>
      <c r="AY178" s="3" t="str">
        <f t="shared" si="136"/>
        <v/>
      </c>
      <c r="AZ178" s="20" t="str">
        <f t="shared" si="137"/>
        <v/>
      </c>
      <c r="BA178" s="6" t="str">
        <f t="shared" si="138"/>
        <v/>
      </c>
    </row>
    <row r="179" spans="1:53" ht="12.75" thickBot="1" x14ac:dyDescent="0.25">
      <c r="A179" s="82">
        <v>40316</v>
      </c>
      <c r="B179" s="81" t="s">
        <v>13</v>
      </c>
      <c r="C179" s="81" t="s">
        <v>14</v>
      </c>
      <c r="D179" s="81">
        <v>756</v>
      </c>
      <c r="E179" s="81">
        <v>12.22</v>
      </c>
      <c r="F179" s="85">
        <f t="shared" si="124"/>
        <v>1</v>
      </c>
      <c r="G179" s="90">
        <f t="shared" si="125"/>
        <v>5</v>
      </c>
      <c r="H179" s="90">
        <f t="shared" si="93"/>
        <v>2010</v>
      </c>
      <c r="I179" s="2" t="str">
        <f t="shared" si="94"/>
        <v>Spring</v>
      </c>
      <c r="K179" s="3" t="str">
        <f t="shared" si="95"/>
        <v/>
      </c>
      <c r="L179" s="20" t="str">
        <f t="shared" si="96"/>
        <v/>
      </c>
      <c r="M179" s="6" t="str">
        <f t="shared" si="97"/>
        <v/>
      </c>
      <c r="N179" s="3" t="str">
        <f t="shared" si="98"/>
        <v/>
      </c>
      <c r="O179" s="20" t="str">
        <f t="shared" si="99"/>
        <v/>
      </c>
      <c r="P179" s="6" t="str">
        <f t="shared" si="100"/>
        <v/>
      </c>
      <c r="Q179" s="3">
        <f t="shared" si="101"/>
        <v>756</v>
      </c>
      <c r="R179" s="20" t="str">
        <f t="shared" si="102"/>
        <v/>
      </c>
      <c r="S179" s="6" t="str">
        <f t="shared" si="103"/>
        <v/>
      </c>
      <c r="T179" s="3" t="str">
        <f t="shared" si="104"/>
        <v/>
      </c>
      <c r="U179" s="20" t="str">
        <f t="shared" si="126"/>
        <v/>
      </c>
      <c r="V179" s="6" t="str">
        <f t="shared" si="105"/>
        <v/>
      </c>
      <c r="W179" s="3" t="str">
        <f t="shared" si="106"/>
        <v/>
      </c>
      <c r="X179" s="20" t="str">
        <f t="shared" si="107"/>
        <v/>
      </c>
      <c r="Y179" s="6" t="str">
        <f t="shared" si="108"/>
        <v/>
      </c>
      <c r="Z179" s="3" t="str">
        <f t="shared" si="127"/>
        <v/>
      </c>
      <c r="AA179" s="20" t="str">
        <f t="shared" si="128"/>
        <v/>
      </c>
      <c r="AB179" s="6" t="str">
        <f t="shared" si="129"/>
        <v/>
      </c>
      <c r="AC179" s="3" t="str">
        <f t="shared" si="130"/>
        <v/>
      </c>
      <c r="AD179" s="20" t="str">
        <f t="shared" si="131"/>
        <v/>
      </c>
      <c r="AE179" s="6" t="str">
        <f t="shared" si="132"/>
        <v/>
      </c>
      <c r="AG179" s="3" t="str">
        <f t="shared" si="109"/>
        <v/>
      </c>
      <c r="AH179" s="20" t="str">
        <f t="shared" si="110"/>
        <v/>
      </c>
      <c r="AI179" s="6" t="str">
        <f t="shared" si="111"/>
        <v/>
      </c>
      <c r="AJ179" s="3" t="str">
        <f t="shared" si="112"/>
        <v/>
      </c>
      <c r="AK179" s="20" t="str">
        <f t="shared" si="113"/>
        <v/>
      </c>
      <c r="AL179" s="6" t="str">
        <f t="shared" si="114"/>
        <v/>
      </c>
      <c r="AM179" s="3">
        <f t="shared" si="115"/>
        <v>12.22</v>
      </c>
      <c r="AN179" s="20" t="str">
        <f t="shared" si="116"/>
        <v/>
      </c>
      <c r="AO179" s="6" t="str">
        <f t="shared" si="117"/>
        <v/>
      </c>
      <c r="AP179" s="3" t="str">
        <f t="shared" si="118"/>
        <v/>
      </c>
      <c r="AQ179" s="20" t="str">
        <f t="shared" si="119"/>
        <v/>
      </c>
      <c r="AR179" s="6" t="str">
        <f t="shared" si="120"/>
        <v/>
      </c>
      <c r="AS179" s="3" t="str">
        <f t="shared" si="121"/>
        <v/>
      </c>
      <c r="AT179" s="20" t="str">
        <f t="shared" si="122"/>
        <v/>
      </c>
      <c r="AU179" s="6" t="str">
        <f t="shared" si="123"/>
        <v/>
      </c>
      <c r="AV179" s="3" t="str">
        <f t="shared" si="133"/>
        <v/>
      </c>
      <c r="AW179" s="20" t="str">
        <f t="shared" si="134"/>
        <v/>
      </c>
      <c r="AX179" s="6" t="str">
        <f t="shared" si="135"/>
        <v/>
      </c>
      <c r="AY179" s="3" t="str">
        <f t="shared" si="136"/>
        <v/>
      </c>
      <c r="AZ179" s="20" t="str">
        <f t="shared" si="137"/>
        <v/>
      </c>
      <c r="BA179" s="6" t="str">
        <f t="shared" si="138"/>
        <v/>
      </c>
    </row>
    <row r="180" spans="1:53" ht="12.75" thickBot="1" x14ac:dyDescent="0.25">
      <c r="A180" s="82">
        <v>40016</v>
      </c>
      <c r="B180" s="81" t="s">
        <v>13</v>
      </c>
      <c r="C180" s="81" t="s">
        <v>14</v>
      </c>
      <c r="D180" s="81">
        <v>951</v>
      </c>
      <c r="E180" s="81">
        <v>7.61</v>
      </c>
      <c r="F180" s="85">
        <f t="shared" si="124"/>
        <v>1</v>
      </c>
      <c r="G180" s="90">
        <f t="shared" si="125"/>
        <v>7</v>
      </c>
      <c r="H180" s="90">
        <f t="shared" si="93"/>
        <v>2009</v>
      </c>
      <c r="I180" s="2" t="str">
        <f t="shared" si="94"/>
        <v>Summer</v>
      </c>
      <c r="K180" s="3" t="str">
        <f t="shared" si="95"/>
        <v/>
      </c>
      <c r="L180" s="20" t="str">
        <f t="shared" si="96"/>
        <v/>
      </c>
      <c r="M180" s="6" t="str">
        <f t="shared" si="97"/>
        <v/>
      </c>
      <c r="N180" s="3" t="str">
        <f t="shared" si="98"/>
        <v/>
      </c>
      <c r="O180" s="20" t="str">
        <f t="shared" si="99"/>
        <v/>
      </c>
      <c r="P180" s="6" t="str">
        <f t="shared" si="100"/>
        <v/>
      </c>
      <c r="Q180" s="3" t="str">
        <f t="shared" si="101"/>
        <v/>
      </c>
      <c r="R180" s="20">
        <f t="shared" si="102"/>
        <v>951</v>
      </c>
      <c r="S180" s="6" t="str">
        <f t="shared" si="103"/>
        <v/>
      </c>
      <c r="T180" s="3" t="str">
        <f t="shared" si="104"/>
        <v/>
      </c>
      <c r="U180" s="20" t="str">
        <f t="shared" si="126"/>
        <v/>
      </c>
      <c r="V180" s="6" t="str">
        <f t="shared" si="105"/>
        <v/>
      </c>
      <c r="W180" s="3" t="str">
        <f t="shared" si="106"/>
        <v/>
      </c>
      <c r="X180" s="20" t="str">
        <f t="shared" si="107"/>
        <v/>
      </c>
      <c r="Y180" s="6" t="str">
        <f t="shared" si="108"/>
        <v/>
      </c>
      <c r="Z180" s="3" t="str">
        <f t="shared" si="127"/>
        <v/>
      </c>
      <c r="AA180" s="20" t="str">
        <f t="shared" si="128"/>
        <v/>
      </c>
      <c r="AB180" s="6" t="str">
        <f t="shared" si="129"/>
        <v/>
      </c>
      <c r="AC180" s="3" t="str">
        <f t="shared" si="130"/>
        <v/>
      </c>
      <c r="AD180" s="20" t="str">
        <f t="shared" si="131"/>
        <v/>
      </c>
      <c r="AE180" s="6" t="str">
        <f t="shared" si="132"/>
        <v/>
      </c>
      <c r="AG180" s="3" t="str">
        <f t="shared" si="109"/>
        <v/>
      </c>
      <c r="AH180" s="20" t="str">
        <f t="shared" si="110"/>
        <v/>
      </c>
      <c r="AI180" s="6" t="str">
        <f t="shared" si="111"/>
        <v/>
      </c>
      <c r="AJ180" s="3" t="str">
        <f t="shared" si="112"/>
        <v/>
      </c>
      <c r="AK180" s="20" t="str">
        <f t="shared" si="113"/>
        <v/>
      </c>
      <c r="AL180" s="6" t="str">
        <f t="shared" si="114"/>
        <v/>
      </c>
      <c r="AM180" s="3" t="str">
        <f t="shared" si="115"/>
        <v/>
      </c>
      <c r="AN180" s="20">
        <f t="shared" si="116"/>
        <v>7.61</v>
      </c>
      <c r="AO180" s="6" t="str">
        <f t="shared" si="117"/>
        <v/>
      </c>
      <c r="AP180" s="3" t="str">
        <f t="shared" si="118"/>
        <v/>
      </c>
      <c r="AQ180" s="20" t="str">
        <f t="shared" si="119"/>
        <v/>
      </c>
      <c r="AR180" s="6" t="str">
        <f t="shared" si="120"/>
        <v/>
      </c>
      <c r="AS180" s="3" t="str">
        <f t="shared" si="121"/>
        <v/>
      </c>
      <c r="AT180" s="20" t="str">
        <f t="shared" si="122"/>
        <v/>
      </c>
      <c r="AU180" s="6" t="str">
        <f t="shared" si="123"/>
        <v/>
      </c>
      <c r="AV180" s="3" t="str">
        <f t="shared" si="133"/>
        <v/>
      </c>
      <c r="AW180" s="20" t="str">
        <f t="shared" si="134"/>
        <v/>
      </c>
      <c r="AX180" s="6" t="str">
        <f t="shared" si="135"/>
        <v/>
      </c>
      <c r="AY180" s="3" t="str">
        <f t="shared" si="136"/>
        <v/>
      </c>
      <c r="AZ180" s="20" t="str">
        <f t="shared" si="137"/>
        <v/>
      </c>
      <c r="BA180" s="6" t="str">
        <f t="shared" si="138"/>
        <v/>
      </c>
    </row>
    <row r="181" spans="1:53" ht="12.75" thickBot="1" x14ac:dyDescent="0.25">
      <c r="A181" s="82">
        <v>39945</v>
      </c>
      <c r="B181" s="81" t="s">
        <v>13</v>
      </c>
      <c r="C181" s="81" t="s">
        <v>14</v>
      </c>
      <c r="D181" s="81">
        <v>817</v>
      </c>
      <c r="E181" s="81">
        <v>1.06</v>
      </c>
      <c r="F181" s="85">
        <f t="shared" si="124"/>
        <v>1</v>
      </c>
      <c r="G181" s="90">
        <f t="shared" si="125"/>
        <v>5</v>
      </c>
      <c r="H181" s="90">
        <f t="shared" si="93"/>
        <v>2009</v>
      </c>
      <c r="I181" s="2" t="str">
        <f t="shared" si="94"/>
        <v>Spring</v>
      </c>
      <c r="K181" s="3" t="str">
        <f t="shared" si="95"/>
        <v/>
      </c>
      <c r="L181" s="20" t="str">
        <f t="shared" si="96"/>
        <v/>
      </c>
      <c r="M181" s="6" t="str">
        <f t="shared" si="97"/>
        <v/>
      </c>
      <c r="N181" s="3" t="str">
        <f t="shared" si="98"/>
        <v/>
      </c>
      <c r="O181" s="20" t="str">
        <f t="shared" si="99"/>
        <v/>
      </c>
      <c r="P181" s="6" t="str">
        <f t="shared" si="100"/>
        <v/>
      </c>
      <c r="Q181" s="3">
        <f t="shared" si="101"/>
        <v>817</v>
      </c>
      <c r="R181" s="20" t="str">
        <f t="shared" si="102"/>
        <v/>
      </c>
      <c r="S181" s="6" t="str">
        <f t="shared" si="103"/>
        <v/>
      </c>
      <c r="T181" s="3" t="str">
        <f t="shared" si="104"/>
        <v/>
      </c>
      <c r="U181" s="20" t="str">
        <f t="shared" si="126"/>
        <v/>
      </c>
      <c r="V181" s="6" t="str">
        <f t="shared" si="105"/>
        <v/>
      </c>
      <c r="W181" s="3" t="str">
        <f t="shared" si="106"/>
        <v/>
      </c>
      <c r="X181" s="20" t="str">
        <f t="shared" si="107"/>
        <v/>
      </c>
      <c r="Y181" s="6" t="str">
        <f t="shared" si="108"/>
        <v/>
      </c>
      <c r="Z181" s="3" t="str">
        <f t="shared" si="127"/>
        <v/>
      </c>
      <c r="AA181" s="20" t="str">
        <f t="shared" si="128"/>
        <v/>
      </c>
      <c r="AB181" s="6" t="str">
        <f t="shared" si="129"/>
        <v/>
      </c>
      <c r="AC181" s="3" t="str">
        <f t="shared" si="130"/>
        <v/>
      </c>
      <c r="AD181" s="20" t="str">
        <f t="shared" si="131"/>
        <v/>
      </c>
      <c r="AE181" s="6" t="str">
        <f t="shared" si="132"/>
        <v/>
      </c>
      <c r="AG181" s="3" t="str">
        <f t="shared" si="109"/>
        <v/>
      </c>
      <c r="AH181" s="20" t="str">
        <f t="shared" si="110"/>
        <v/>
      </c>
      <c r="AI181" s="6" t="str">
        <f t="shared" si="111"/>
        <v/>
      </c>
      <c r="AJ181" s="3" t="str">
        <f t="shared" si="112"/>
        <v/>
      </c>
      <c r="AK181" s="20" t="str">
        <f t="shared" si="113"/>
        <v/>
      </c>
      <c r="AL181" s="6" t="str">
        <f t="shared" si="114"/>
        <v/>
      </c>
      <c r="AM181" s="3">
        <f t="shared" si="115"/>
        <v>1.06</v>
      </c>
      <c r="AN181" s="20" t="str">
        <f t="shared" si="116"/>
        <v/>
      </c>
      <c r="AO181" s="6" t="str">
        <f t="shared" si="117"/>
        <v/>
      </c>
      <c r="AP181" s="3" t="str">
        <f t="shared" si="118"/>
        <v/>
      </c>
      <c r="AQ181" s="20" t="str">
        <f t="shared" si="119"/>
        <v/>
      </c>
      <c r="AR181" s="6" t="str">
        <f t="shared" si="120"/>
        <v/>
      </c>
      <c r="AS181" s="3" t="str">
        <f t="shared" si="121"/>
        <v/>
      </c>
      <c r="AT181" s="20" t="str">
        <f t="shared" si="122"/>
        <v/>
      </c>
      <c r="AU181" s="6" t="str">
        <f t="shared" si="123"/>
        <v/>
      </c>
      <c r="AV181" s="3" t="str">
        <f t="shared" si="133"/>
        <v/>
      </c>
      <c r="AW181" s="20" t="str">
        <f t="shared" si="134"/>
        <v/>
      </c>
      <c r="AX181" s="6" t="str">
        <f t="shared" si="135"/>
        <v/>
      </c>
      <c r="AY181" s="3" t="str">
        <f t="shared" si="136"/>
        <v/>
      </c>
      <c r="AZ181" s="20" t="str">
        <f t="shared" si="137"/>
        <v/>
      </c>
      <c r="BA181" s="6" t="str">
        <f t="shared" si="138"/>
        <v/>
      </c>
    </row>
    <row r="182" spans="1:53" ht="12.75" thickBot="1" x14ac:dyDescent="0.25">
      <c r="A182" s="82">
        <v>39715</v>
      </c>
      <c r="B182" s="81" t="s">
        <v>13</v>
      </c>
      <c r="C182" s="81" t="s">
        <v>14</v>
      </c>
      <c r="D182" s="81">
        <v>923</v>
      </c>
      <c r="E182" s="81">
        <v>9.33</v>
      </c>
      <c r="F182" s="85">
        <f t="shared" si="124"/>
        <v>1</v>
      </c>
      <c r="G182" s="90">
        <f t="shared" si="125"/>
        <v>9</v>
      </c>
      <c r="H182" s="90">
        <f t="shared" si="93"/>
        <v>2008</v>
      </c>
      <c r="I182" s="2" t="str">
        <f t="shared" si="94"/>
        <v>Fall</v>
      </c>
      <c r="K182" s="3" t="str">
        <f t="shared" si="95"/>
        <v/>
      </c>
      <c r="L182" s="20" t="str">
        <f t="shared" si="96"/>
        <v/>
      </c>
      <c r="M182" s="6" t="str">
        <f t="shared" si="97"/>
        <v/>
      </c>
      <c r="N182" s="3" t="str">
        <f t="shared" si="98"/>
        <v/>
      </c>
      <c r="O182" s="20" t="str">
        <f t="shared" si="99"/>
        <v/>
      </c>
      <c r="P182" s="6" t="str">
        <f t="shared" si="100"/>
        <v/>
      </c>
      <c r="Q182" s="3" t="str">
        <f t="shared" si="101"/>
        <v/>
      </c>
      <c r="R182" s="20" t="str">
        <f t="shared" si="102"/>
        <v/>
      </c>
      <c r="S182" s="6">
        <f t="shared" si="103"/>
        <v>923</v>
      </c>
      <c r="T182" s="3" t="str">
        <f t="shared" si="104"/>
        <v/>
      </c>
      <c r="U182" s="20" t="str">
        <f t="shared" si="126"/>
        <v/>
      </c>
      <c r="V182" s="6" t="str">
        <f t="shared" si="105"/>
        <v/>
      </c>
      <c r="W182" s="3" t="str">
        <f t="shared" si="106"/>
        <v/>
      </c>
      <c r="X182" s="20" t="str">
        <f t="shared" si="107"/>
        <v/>
      </c>
      <c r="Y182" s="6" t="str">
        <f t="shared" si="108"/>
        <v/>
      </c>
      <c r="Z182" s="3" t="str">
        <f t="shared" si="127"/>
        <v/>
      </c>
      <c r="AA182" s="20" t="str">
        <f t="shared" si="128"/>
        <v/>
      </c>
      <c r="AB182" s="6" t="str">
        <f t="shared" si="129"/>
        <v/>
      </c>
      <c r="AC182" s="3" t="str">
        <f t="shared" si="130"/>
        <v/>
      </c>
      <c r="AD182" s="20" t="str">
        <f t="shared" si="131"/>
        <v/>
      </c>
      <c r="AE182" s="6" t="str">
        <f t="shared" si="132"/>
        <v/>
      </c>
      <c r="AG182" s="3" t="str">
        <f t="shared" si="109"/>
        <v/>
      </c>
      <c r="AH182" s="20" t="str">
        <f t="shared" si="110"/>
        <v/>
      </c>
      <c r="AI182" s="6" t="str">
        <f t="shared" si="111"/>
        <v/>
      </c>
      <c r="AJ182" s="3" t="str">
        <f t="shared" si="112"/>
        <v/>
      </c>
      <c r="AK182" s="20" t="str">
        <f t="shared" si="113"/>
        <v/>
      </c>
      <c r="AL182" s="6" t="str">
        <f t="shared" si="114"/>
        <v/>
      </c>
      <c r="AM182" s="3" t="str">
        <f t="shared" si="115"/>
        <v/>
      </c>
      <c r="AN182" s="20" t="str">
        <f t="shared" si="116"/>
        <v/>
      </c>
      <c r="AO182" s="6">
        <f t="shared" si="117"/>
        <v>9.33</v>
      </c>
      <c r="AP182" s="3" t="str">
        <f t="shared" si="118"/>
        <v/>
      </c>
      <c r="AQ182" s="20" t="str">
        <f t="shared" si="119"/>
        <v/>
      </c>
      <c r="AR182" s="6" t="str">
        <f t="shared" si="120"/>
        <v/>
      </c>
      <c r="AS182" s="3" t="str">
        <f t="shared" si="121"/>
        <v/>
      </c>
      <c r="AT182" s="20" t="str">
        <f t="shared" si="122"/>
        <v/>
      </c>
      <c r="AU182" s="6" t="str">
        <f t="shared" si="123"/>
        <v/>
      </c>
      <c r="AV182" s="3" t="str">
        <f t="shared" si="133"/>
        <v/>
      </c>
      <c r="AW182" s="20" t="str">
        <f t="shared" si="134"/>
        <v/>
      </c>
      <c r="AX182" s="6" t="str">
        <f t="shared" si="135"/>
        <v/>
      </c>
      <c r="AY182" s="3" t="str">
        <f t="shared" si="136"/>
        <v/>
      </c>
      <c r="AZ182" s="20" t="str">
        <f t="shared" si="137"/>
        <v/>
      </c>
      <c r="BA182" s="6" t="str">
        <f t="shared" si="138"/>
        <v/>
      </c>
    </row>
    <row r="183" spans="1:53" ht="12.75" thickBot="1" x14ac:dyDescent="0.25">
      <c r="A183" s="82">
        <v>39645</v>
      </c>
      <c r="B183" s="81" t="s">
        <v>13</v>
      </c>
      <c r="C183" s="81" t="s">
        <v>14</v>
      </c>
      <c r="D183" s="81">
        <v>752</v>
      </c>
      <c r="E183" s="81">
        <v>8.4700000000000006</v>
      </c>
      <c r="F183" s="85">
        <f t="shared" si="124"/>
        <v>1</v>
      </c>
      <c r="G183" s="90">
        <f t="shared" si="125"/>
        <v>7</v>
      </c>
      <c r="H183" s="90">
        <f t="shared" si="93"/>
        <v>2008</v>
      </c>
      <c r="I183" s="2" t="str">
        <f t="shared" si="94"/>
        <v>Summer</v>
      </c>
      <c r="K183" s="3" t="str">
        <f t="shared" si="95"/>
        <v/>
      </c>
      <c r="L183" s="20" t="str">
        <f t="shared" si="96"/>
        <v/>
      </c>
      <c r="M183" s="6" t="str">
        <f t="shared" si="97"/>
        <v/>
      </c>
      <c r="N183" s="3" t="str">
        <f t="shared" si="98"/>
        <v/>
      </c>
      <c r="O183" s="20" t="str">
        <f t="shared" si="99"/>
        <v/>
      </c>
      <c r="P183" s="6" t="str">
        <f t="shared" si="100"/>
        <v/>
      </c>
      <c r="Q183" s="3" t="str">
        <f t="shared" si="101"/>
        <v/>
      </c>
      <c r="R183" s="20">
        <f t="shared" si="102"/>
        <v>752</v>
      </c>
      <c r="S183" s="6" t="str">
        <f t="shared" si="103"/>
        <v/>
      </c>
      <c r="T183" s="3" t="str">
        <f t="shared" si="104"/>
        <v/>
      </c>
      <c r="U183" s="20" t="str">
        <f t="shared" si="126"/>
        <v/>
      </c>
      <c r="V183" s="6" t="str">
        <f t="shared" si="105"/>
        <v/>
      </c>
      <c r="W183" s="3" t="str">
        <f t="shared" si="106"/>
        <v/>
      </c>
      <c r="X183" s="20" t="str">
        <f t="shared" si="107"/>
        <v/>
      </c>
      <c r="Y183" s="6" t="str">
        <f t="shared" si="108"/>
        <v/>
      </c>
      <c r="Z183" s="3" t="str">
        <f t="shared" si="127"/>
        <v/>
      </c>
      <c r="AA183" s="20" t="str">
        <f t="shared" si="128"/>
        <v/>
      </c>
      <c r="AB183" s="6" t="str">
        <f t="shared" si="129"/>
        <v/>
      </c>
      <c r="AC183" s="3" t="str">
        <f t="shared" si="130"/>
        <v/>
      </c>
      <c r="AD183" s="20" t="str">
        <f t="shared" si="131"/>
        <v/>
      </c>
      <c r="AE183" s="6" t="str">
        <f t="shared" si="132"/>
        <v/>
      </c>
      <c r="AG183" s="3" t="str">
        <f t="shared" si="109"/>
        <v/>
      </c>
      <c r="AH183" s="20" t="str">
        <f t="shared" si="110"/>
        <v/>
      </c>
      <c r="AI183" s="6" t="str">
        <f t="shared" si="111"/>
        <v/>
      </c>
      <c r="AJ183" s="3" t="str">
        <f t="shared" si="112"/>
        <v/>
      </c>
      <c r="AK183" s="20" t="str">
        <f t="shared" si="113"/>
        <v/>
      </c>
      <c r="AL183" s="6" t="str">
        <f t="shared" si="114"/>
        <v/>
      </c>
      <c r="AM183" s="3" t="str">
        <f t="shared" si="115"/>
        <v/>
      </c>
      <c r="AN183" s="20">
        <f t="shared" si="116"/>
        <v>8.4700000000000006</v>
      </c>
      <c r="AO183" s="6" t="str">
        <f t="shared" si="117"/>
        <v/>
      </c>
      <c r="AP183" s="3" t="str">
        <f t="shared" si="118"/>
        <v/>
      </c>
      <c r="AQ183" s="20" t="str">
        <f t="shared" si="119"/>
        <v/>
      </c>
      <c r="AR183" s="6" t="str">
        <f t="shared" si="120"/>
        <v/>
      </c>
      <c r="AS183" s="3" t="str">
        <f t="shared" si="121"/>
        <v/>
      </c>
      <c r="AT183" s="20" t="str">
        <f t="shared" si="122"/>
        <v/>
      </c>
      <c r="AU183" s="6" t="str">
        <f t="shared" si="123"/>
        <v/>
      </c>
      <c r="AV183" s="3" t="str">
        <f t="shared" si="133"/>
        <v/>
      </c>
      <c r="AW183" s="20" t="str">
        <f t="shared" si="134"/>
        <v/>
      </c>
      <c r="AX183" s="6" t="str">
        <f t="shared" si="135"/>
        <v/>
      </c>
      <c r="AY183" s="3" t="str">
        <f t="shared" si="136"/>
        <v/>
      </c>
      <c r="AZ183" s="20" t="str">
        <f t="shared" si="137"/>
        <v/>
      </c>
      <c r="BA183" s="6" t="str">
        <f t="shared" si="138"/>
        <v/>
      </c>
    </row>
    <row r="184" spans="1:53" ht="12.75" thickBot="1" x14ac:dyDescent="0.25">
      <c r="A184" s="82">
        <v>39569</v>
      </c>
      <c r="B184" s="81" t="s">
        <v>13</v>
      </c>
      <c r="C184" s="81" t="s">
        <v>14</v>
      </c>
      <c r="D184" s="81">
        <v>743</v>
      </c>
      <c r="E184" s="81">
        <v>15.34</v>
      </c>
      <c r="F184" s="85">
        <f t="shared" si="124"/>
        <v>1</v>
      </c>
      <c r="G184" s="90">
        <f t="shared" si="125"/>
        <v>5</v>
      </c>
      <c r="H184" s="90">
        <f t="shared" si="93"/>
        <v>2008</v>
      </c>
      <c r="I184" s="2" t="str">
        <f t="shared" si="94"/>
        <v>Spring</v>
      </c>
      <c r="K184" s="3" t="str">
        <f t="shared" si="95"/>
        <v/>
      </c>
      <c r="L184" s="20" t="str">
        <f t="shared" si="96"/>
        <v/>
      </c>
      <c r="M184" s="6" t="str">
        <f t="shared" si="97"/>
        <v/>
      </c>
      <c r="N184" s="3" t="str">
        <f t="shared" si="98"/>
        <v/>
      </c>
      <c r="O184" s="20" t="str">
        <f t="shared" si="99"/>
        <v/>
      </c>
      <c r="P184" s="6" t="str">
        <f t="shared" si="100"/>
        <v/>
      </c>
      <c r="Q184" s="3">
        <f t="shared" si="101"/>
        <v>743</v>
      </c>
      <c r="R184" s="20" t="str">
        <f t="shared" si="102"/>
        <v/>
      </c>
      <c r="S184" s="6" t="str">
        <f t="shared" si="103"/>
        <v/>
      </c>
      <c r="T184" s="3" t="str">
        <f t="shared" si="104"/>
        <v/>
      </c>
      <c r="U184" s="20" t="str">
        <f t="shared" si="126"/>
        <v/>
      </c>
      <c r="V184" s="6" t="str">
        <f t="shared" si="105"/>
        <v/>
      </c>
      <c r="W184" s="3" t="str">
        <f t="shared" si="106"/>
        <v/>
      </c>
      <c r="X184" s="20" t="str">
        <f t="shared" si="107"/>
        <v/>
      </c>
      <c r="Y184" s="6" t="str">
        <f t="shared" si="108"/>
        <v/>
      </c>
      <c r="Z184" s="3" t="str">
        <f t="shared" si="127"/>
        <v/>
      </c>
      <c r="AA184" s="20" t="str">
        <f t="shared" si="128"/>
        <v/>
      </c>
      <c r="AB184" s="6" t="str">
        <f t="shared" si="129"/>
        <v/>
      </c>
      <c r="AC184" s="3" t="str">
        <f t="shared" si="130"/>
        <v/>
      </c>
      <c r="AD184" s="20" t="str">
        <f t="shared" si="131"/>
        <v/>
      </c>
      <c r="AE184" s="6" t="str">
        <f t="shared" si="132"/>
        <v/>
      </c>
      <c r="AG184" s="3" t="str">
        <f t="shared" si="109"/>
        <v/>
      </c>
      <c r="AH184" s="20" t="str">
        <f t="shared" si="110"/>
        <v/>
      </c>
      <c r="AI184" s="6" t="str">
        <f t="shared" si="111"/>
        <v/>
      </c>
      <c r="AJ184" s="3" t="str">
        <f t="shared" si="112"/>
        <v/>
      </c>
      <c r="AK184" s="20" t="str">
        <f t="shared" si="113"/>
        <v/>
      </c>
      <c r="AL184" s="6" t="str">
        <f t="shared" si="114"/>
        <v/>
      </c>
      <c r="AM184" s="3">
        <f t="shared" si="115"/>
        <v>15.34</v>
      </c>
      <c r="AN184" s="20" t="str">
        <f t="shared" si="116"/>
        <v/>
      </c>
      <c r="AO184" s="6" t="str">
        <f t="shared" si="117"/>
        <v/>
      </c>
      <c r="AP184" s="3" t="str">
        <f t="shared" si="118"/>
        <v/>
      </c>
      <c r="AQ184" s="20" t="str">
        <f t="shared" si="119"/>
        <v/>
      </c>
      <c r="AR184" s="6" t="str">
        <f t="shared" si="120"/>
        <v/>
      </c>
      <c r="AS184" s="3" t="str">
        <f t="shared" si="121"/>
        <v/>
      </c>
      <c r="AT184" s="20" t="str">
        <f t="shared" si="122"/>
        <v/>
      </c>
      <c r="AU184" s="6" t="str">
        <f t="shared" si="123"/>
        <v/>
      </c>
      <c r="AV184" s="3" t="str">
        <f t="shared" si="133"/>
        <v/>
      </c>
      <c r="AW184" s="20" t="str">
        <f t="shared" si="134"/>
        <v/>
      </c>
      <c r="AX184" s="6" t="str">
        <f t="shared" si="135"/>
        <v/>
      </c>
      <c r="AY184" s="3" t="str">
        <f t="shared" si="136"/>
        <v/>
      </c>
      <c r="AZ184" s="20" t="str">
        <f t="shared" si="137"/>
        <v/>
      </c>
      <c r="BA184" s="6" t="str">
        <f t="shared" si="138"/>
        <v/>
      </c>
    </row>
    <row r="185" spans="1:53" ht="12.75" thickBot="1" x14ac:dyDescent="0.25">
      <c r="A185" s="82">
        <v>39340</v>
      </c>
      <c r="B185" s="81" t="s">
        <v>13</v>
      </c>
      <c r="C185" s="81" t="s">
        <v>14</v>
      </c>
      <c r="D185" s="81">
        <v>917</v>
      </c>
      <c r="E185" s="81" t="s">
        <v>3</v>
      </c>
      <c r="F185" s="85">
        <f t="shared" si="124"/>
        <v>1</v>
      </c>
      <c r="G185" s="90">
        <f t="shared" si="125"/>
        <v>9</v>
      </c>
      <c r="H185" s="90">
        <f t="shared" si="93"/>
        <v>2007</v>
      </c>
      <c r="I185" s="2" t="str">
        <f t="shared" si="94"/>
        <v>Fall</v>
      </c>
      <c r="K185" s="3" t="str">
        <f t="shared" si="95"/>
        <v/>
      </c>
      <c r="L185" s="20" t="str">
        <f t="shared" si="96"/>
        <v/>
      </c>
      <c r="M185" s="6" t="str">
        <f t="shared" si="97"/>
        <v/>
      </c>
      <c r="N185" s="3" t="str">
        <f t="shared" si="98"/>
        <v/>
      </c>
      <c r="O185" s="20" t="str">
        <f t="shared" si="99"/>
        <v/>
      </c>
      <c r="P185" s="6" t="str">
        <f t="shared" si="100"/>
        <v/>
      </c>
      <c r="Q185" s="3" t="str">
        <f t="shared" si="101"/>
        <v/>
      </c>
      <c r="R185" s="20" t="str">
        <f t="shared" si="102"/>
        <v/>
      </c>
      <c r="S185" s="6">
        <f t="shared" si="103"/>
        <v>917</v>
      </c>
      <c r="T185" s="3" t="str">
        <f t="shared" si="104"/>
        <v/>
      </c>
      <c r="U185" s="20" t="str">
        <f t="shared" si="126"/>
        <v/>
      </c>
      <c r="V185" s="6" t="str">
        <f t="shared" si="105"/>
        <v/>
      </c>
      <c r="W185" s="3" t="str">
        <f t="shared" si="106"/>
        <v/>
      </c>
      <c r="X185" s="20" t="str">
        <f t="shared" si="107"/>
        <v/>
      </c>
      <c r="Y185" s="6" t="str">
        <f t="shared" si="108"/>
        <v/>
      </c>
      <c r="Z185" s="3" t="str">
        <f t="shared" si="127"/>
        <v/>
      </c>
      <c r="AA185" s="20" t="str">
        <f t="shared" si="128"/>
        <v/>
      </c>
      <c r="AB185" s="6" t="str">
        <f t="shared" si="129"/>
        <v/>
      </c>
      <c r="AC185" s="3" t="str">
        <f t="shared" si="130"/>
        <v/>
      </c>
      <c r="AD185" s="20" t="str">
        <f t="shared" si="131"/>
        <v/>
      </c>
      <c r="AE185" s="6" t="str">
        <f t="shared" si="132"/>
        <v/>
      </c>
      <c r="AG185" s="3" t="str">
        <f t="shared" si="109"/>
        <v/>
      </c>
      <c r="AH185" s="20" t="str">
        <f t="shared" si="110"/>
        <v/>
      </c>
      <c r="AI185" s="6" t="str">
        <f t="shared" si="111"/>
        <v/>
      </c>
      <c r="AJ185" s="3" t="str">
        <f t="shared" si="112"/>
        <v/>
      </c>
      <c r="AK185" s="20" t="str">
        <f t="shared" si="113"/>
        <v/>
      </c>
      <c r="AL185" s="6" t="str">
        <f t="shared" si="114"/>
        <v/>
      </c>
      <c r="AM185" s="3" t="str">
        <f t="shared" si="115"/>
        <v/>
      </c>
      <c r="AN185" s="20" t="str">
        <f t="shared" si="116"/>
        <v/>
      </c>
      <c r="AO185" s="6" t="str">
        <f t="shared" si="117"/>
        <v>ns</v>
      </c>
      <c r="AP185" s="3" t="str">
        <f t="shared" si="118"/>
        <v/>
      </c>
      <c r="AQ185" s="20" t="str">
        <f t="shared" si="119"/>
        <v/>
      </c>
      <c r="AR185" s="6" t="str">
        <f t="shared" si="120"/>
        <v/>
      </c>
      <c r="AS185" s="3" t="str">
        <f t="shared" si="121"/>
        <v/>
      </c>
      <c r="AT185" s="20" t="str">
        <f t="shared" si="122"/>
        <v/>
      </c>
      <c r="AU185" s="6" t="str">
        <f t="shared" si="123"/>
        <v/>
      </c>
      <c r="AV185" s="3" t="str">
        <f t="shared" si="133"/>
        <v/>
      </c>
      <c r="AW185" s="20" t="str">
        <f t="shared" si="134"/>
        <v/>
      </c>
      <c r="AX185" s="6" t="str">
        <f t="shared" si="135"/>
        <v/>
      </c>
      <c r="AY185" s="3" t="str">
        <f t="shared" si="136"/>
        <v/>
      </c>
      <c r="AZ185" s="20" t="str">
        <f t="shared" si="137"/>
        <v/>
      </c>
      <c r="BA185" s="6" t="str">
        <f t="shared" si="138"/>
        <v/>
      </c>
    </row>
    <row r="186" spans="1:53" ht="12.75" thickBot="1" x14ac:dyDescent="0.25">
      <c r="A186" s="82">
        <v>39296</v>
      </c>
      <c r="B186" s="81" t="s">
        <v>13</v>
      </c>
      <c r="C186" s="81" t="s">
        <v>14</v>
      </c>
      <c r="D186" s="81">
        <v>765</v>
      </c>
      <c r="E186" s="81">
        <v>5.49</v>
      </c>
      <c r="F186" s="85">
        <f t="shared" si="124"/>
        <v>1</v>
      </c>
      <c r="G186" s="90">
        <f t="shared" si="125"/>
        <v>8</v>
      </c>
      <c r="H186" s="90">
        <f t="shared" si="93"/>
        <v>2007</v>
      </c>
      <c r="I186" s="2" t="str">
        <f t="shared" si="94"/>
        <v>Summer</v>
      </c>
      <c r="K186" s="3" t="str">
        <f t="shared" si="95"/>
        <v/>
      </c>
      <c r="L186" s="20" t="str">
        <f t="shared" si="96"/>
        <v/>
      </c>
      <c r="M186" s="6" t="str">
        <f t="shared" si="97"/>
        <v/>
      </c>
      <c r="N186" s="3" t="str">
        <f t="shared" si="98"/>
        <v/>
      </c>
      <c r="O186" s="20" t="str">
        <f t="shared" si="99"/>
        <v/>
      </c>
      <c r="P186" s="6" t="str">
        <f t="shared" si="100"/>
        <v/>
      </c>
      <c r="Q186" s="3" t="str">
        <f t="shared" si="101"/>
        <v/>
      </c>
      <c r="R186" s="20">
        <f t="shared" si="102"/>
        <v>765</v>
      </c>
      <c r="S186" s="6" t="str">
        <f t="shared" si="103"/>
        <v/>
      </c>
      <c r="T186" s="3" t="str">
        <f t="shared" si="104"/>
        <v/>
      </c>
      <c r="U186" s="20" t="str">
        <f t="shared" si="126"/>
        <v/>
      </c>
      <c r="V186" s="6" t="str">
        <f t="shared" si="105"/>
        <v/>
      </c>
      <c r="W186" s="3" t="str">
        <f t="shared" si="106"/>
        <v/>
      </c>
      <c r="X186" s="20" t="str">
        <f t="shared" si="107"/>
        <v/>
      </c>
      <c r="Y186" s="6" t="str">
        <f t="shared" si="108"/>
        <v/>
      </c>
      <c r="Z186" s="3" t="str">
        <f t="shared" si="127"/>
        <v/>
      </c>
      <c r="AA186" s="20" t="str">
        <f t="shared" si="128"/>
        <v/>
      </c>
      <c r="AB186" s="6" t="str">
        <f t="shared" si="129"/>
        <v/>
      </c>
      <c r="AC186" s="3" t="str">
        <f t="shared" si="130"/>
        <v/>
      </c>
      <c r="AD186" s="20" t="str">
        <f t="shared" si="131"/>
        <v/>
      </c>
      <c r="AE186" s="6" t="str">
        <f t="shared" si="132"/>
        <v/>
      </c>
      <c r="AG186" s="3" t="str">
        <f t="shared" si="109"/>
        <v/>
      </c>
      <c r="AH186" s="20" t="str">
        <f t="shared" si="110"/>
        <v/>
      </c>
      <c r="AI186" s="6" t="str">
        <f t="shared" si="111"/>
        <v/>
      </c>
      <c r="AJ186" s="3" t="str">
        <f t="shared" si="112"/>
        <v/>
      </c>
      <c r="AK186" s="20" t="str">
        <f t="shared" si="113"/>
        <v/>
      </c>
      <c r="AL186" s="6" t="str">
        <f t="shared" si="114"/>
        <v/>
      </c>
      <c r="AM186" s="3" t="str">
        <f t="shared" si="115"/>
        <v/>
      </c>
      <c r="AN186" s="20">
        <f t="shared" si="116"/>
        <v>5.49</v>
      </c>
      <c r="AO186" s="6" t="str">
        <f t="shared" si="117"/>
        <v/>
      </c>
      <c r="AP186" s="3" t="str">
        <f t="shared" si="118"/>
        <v/>
      </c>
      <c r="AQ186" s="20" t="str">
        <f t="shared" si="119"/>
        <v/>
      </c>
      <c r="AR186" s="6" t="str">
        <f t="shared" si="120"/>
        <v/>
      </c>
      <c r="AS186" s="3" t="str">
        <f t="shared" si="121"/>
        <v/>
      </c>
      <c r="AT186" s="20" t="str">
        <f t="shared" si="122"/>
        <v/>
      </c>
      <c r="AU186" s="6" t="str">
        <f t="shared" si="123"/>
        <v/>
      </c>
      <c r="AV186" s="3" t="str">
        <f t="shared" si="133"/>
        <v/>
      </c>
      <c r="AW186" s="20" t="str">
        <f t="shared" si="134"/>
        <v/>
      </c>
      <c r="AX186" s="6" t="str">
        <f t="shared" si="135"/>
        <v/>
      </c>
      <c r="AY186" s="3" t="str">
        <f t="shared" si="136"/>
        <v/>
      </c>
      <c r="AZ186" s="20" t="str">
        <f t="shared" si="137"/>
        <v/>
      </c>
      <c r="BA186" s="6" t="str">
        <f t="shared" si="138"/>
        <v/>
      </c>
    </row>
    <row r="187" spans="1:53" ht="12.75" thickBot="1" x14ac:dyDescent="0.25">
      <c r="A187" s="82">
        <v>39210</v>
      </c>
      <c r="B187" s="81" t="s">
        <v>13</v>
      </c>
      <c r="C187" s="81" t="s">
        <v>14</v>
      </c>
      <c r="D187" s="81">
        <v>895</v>
      </c>
      <c r="E187" s="81">
        <v>6.17</v>
      </c>
      <c r="F187" s="85">
        <f t="shared" si="124"/>
        <v>1</v>
      </c>
      <c r="G187" s="90">
        <f t="shared" si="125"/>
        <v>5</v>
      </c>
      <c r="H187" s="90">
        <f t="shared" si="93"/>
        <v>2007</v>
      </c>
      <c r="I187" s="2" t="str">
        <f t="shared" si="94"/>
        <v>Spring</v>
      </c>
      <c r="K187" s="3" t="str">
        <f t="shared" si="95"/>
        <v/>
      </c>
      <c r="L187" s="20" t="str">
        <f t="shared" si="96"/>
        <v/>
      </c>
      <c r="M187" s="6" t="str">
        <f t="shared" si="97"/>
        <v/>
      </c>
      <c r="N187" s="3" t="str">
        <f t="shared" si="98"/>
        <v/>
      </c>
      <c r="O187" s="20" t="str">
        <f t="shared" si="99"/>
        <v/>
      </c>
      <c r="P187" s="6" t="str">
        <f t="shared" si="100"/>
        <v/>
      </c>
      <c r="Q187" s="3">
        <f t="shared" si="101"/>
        <v>895</v>
      </c>
      <c r="R187" s="20" t="str">
        <f t="shared" si="102"/>
        <v/>
      </c>
      <c r="S187" s="6" t="str">
        <f t="shared" si="103"/>
        <v/>
      </c>
      <c r="T187" s="3" t="str">
        <f t="shared" si="104"/>
        <v/>
      </c>
      <c r="U187" s="20" t="str">
        <f t="shared" si="126"/>
        <v/>
      </c>
      <c r="V187" s="6" t="str">
        <f t="shared" si="105"/>
        <v/>
      </c>
      <c r="W187" s="3" t="str">
        <f t="shared" si="106"/>
        <v/>
      </c>
      <c r="X187" s="20" t="str">
        <f t="shared" si="107"/>
        <v/>
      </c>
      <c r="Y187" s="6" t="str">
        <f t="shared" si="108"/>
        <v/>
      </c>
      <c r="Z187" s="3" t="str">
        <f t="shared" si="127"/>
        <v/>
      </c>
      <c r="AA187" s="20" t="str">
        <f t="shared" si="128"/>
        <v/>
      </c>
      <c r="AB187" s="6" t="str">
        <f t="shared" si="129"/>
        <v/>
      </c>
      <c r="AC187" s="3" t="str">
        <f t="shared" si="130"/>
        <v/>
      </c>
      <c r="AD187" s="20" t="str">
        <f t="shared" si="131"/>
        <v/>
      </c>
      <c r="AE187" s="6" t="str">
        <f t="shared" si="132"/>
        <v/>
      </c>
      <c r="AG187" s="3" t="str">
        <f t="shared" si="109"/>
        <v/>
      </c>
      <c r="AH187" s="20" t="str">
        <f t="shared" si="110"/>
        <v/>
      </c>
      <c r="AI187" s="6" t="str">
        <f t="shared" si="111"/>
        <v/>
      </c>
      <c r="AJ187" s="3" t="str">
        <f t="shared" si="112"/>
        <v/>
      </c>
      <c r="AK187" s="20" t="str">
        <f t="shared" si="113"/>
        <v/>
      </c>
      <c r="AL187" s="6" t="str">
        <f t="shared" si="114"/>
        <v/>
      </c>
      <c r="AM187" s="3">
        <f t="shared" si="115"/>
        <v>6.17</v>
      </c>
      <c r="AN187" s="20" t="str">
        <f t="shared" si="116"/>
        <v/>
      </c>
      <c r="AO187" s="6" t="str">
        <f t="shared" si="117"/>
        <v/>
      </c>
      <c r="AP187" s="3" t="str">
        <f t="shared" si="118"/>
        <v/>
      </c>
      <c r="AQ187" s="20" t="str">
        <f t="shared" si="119"/>
        <v/>
      </c>
      <c r="AR187" s="6" t="str">
        <f t="shared" si="120"/>
        <v/>
      </c>
      <c r="AS187" s="3" t="str">
        <f t="shared" si="121"/>
        <v/>
      </c>
      <c r="AT187" s="20" t="str">
        <f t="shared" si="122"/>
        <v/>
      </c>
      <c r="AU187" s="6" t="str">
        <f t="shared" si="123"/>
        <v/>
      </c>
      <c r="AV187" s="3" t="str">
        <f t="shared" si="133"/>
        <v/>
      </c>
      <c r="AW187" s="20" t="str">
        <f t="shared" si="134"/>
        <v/>
      </c>
      <c r="AX187" s="6" t="str">
        <f t="shared" si="135"/>
        <v/>
      </c>
      <c r="AY187" s="3" t="str">
        <f t="shared" si="136"/>
        <v/>
      </c>
      <c r="AZ187" s="20" t="str">
        <f t="shared" si="137"/>
        <v/>
      </c>
      <c r="BA187" s="6" t="str">
        <f t="shared" si="138"/>
        <v/>
      </c>
    </row>
    <row r="188" spans="1:53" ht="12.75" thickBot="1" x14ac:dyDescent="0.25">
      <c r="A188" s="82">
        <v>38983</v>
      </c>
      <c r="B188" s="81" t="s">
        <v>13</v>
      </c>
      <c r="C188" s="81" t="s">
        <v>14</v>
      </c>
      <c r="D188" s="81">
        <v>1236</v>
      </c>
      <c r="E188" s="81">
        <v>8.6999999999999993</v>
      </c>
      <c r="F188" s="85">
        <f t="shared" si="124"/>
        <v>1</v>
      </c>
      <c r="G188" s="90">
        <f t="shared" si="125"/>
        <v>9</v>
      </c>
      <c r="H188" s="90">
        <f t="shared" si="93"/>
        <v>2006</v>
      </c>
      <c r="I188" s="2" t="str">
        <f t="shared" si="94"/>
        <v>Fall</v>
      </c>
      <c r="K188" s="3" t="str">
        <f t="shared" si="95"/>
        <v/>
      </c>
      <c r="L188" s="20" t="str">
        <f t="shared" si="96"/>
        <v/>
      </c>
      <c r="M188" s="6" t="str">
        <f t="shared" si="97"/>
        <v/>
      </c>
      <c r="N188" s="3" t="str">
        <f t="shared" si="98"/>
        <v/>
      </c>
      <c r="O188" s="20" t="str">
        <f t="shared" si="99"/>
        <v/>
      </c>
      <c r="P188" s="6" t="str">
        <f t="shared" si="100"/>
        <v/>
      </c>
      <c r="Q188" s="3" t="str">
        <f t="shared" si="101"/>
        <v/>
      </c>
      <c r="R188" s="20" t="str">
        <f t="shared" si="102"/>
        <v/>
      </c>
      <c r="S188" s="6">
        <f t="shared" si="103"/>
        <v>1236</v>
      </c>
      <c r="T188" s="3" t="str">
        <f t="shared" si="104"/>
        <v/>
      </c>
      <c r="U188" s="20" t="str">
        <f t="shared" si="126"/>
        <v/>
      </c>
      <c r="V188" s="6" t="str">
        <f t="shared" si="105"/>
        <v/>
      </c>
      <c r="W188" s="3" t="str">
        <f t="shared" si="106"/>
        <v/>
      </c>
      <c r="X188" s="20" t="str">
        <f t="shared" si="107"/>
        <v/>
      </c>
      <c r="Y188" s="6" t="str">
        <f t="shared" si="108"/>
        <v/>
      </c>
      <c r="Z188" s="3" t="str">
        <f t="shared" si="127"/>
        <v/>
      </c>
      <c r="AA188" s="20" t="str">
        <f t="shared" si="128"/>
        <v/>
      </c>
      <c r="AB188" s="6" t="str">
        <f t="shared" si="129"/>
        <v/>
      </c>
      <c r="AC188" s="3" t="str">
        <f t="shared" si="130"/>
        <v/>
      </c>
      <c r="AD188" s="20" t="str">
        <f t="shared" si="131"/>
        <v/>
      </c>
      <c r="AE188" s="6" t="str">
        <f t="shared" si="132"/>
        <v/>
      </c>
      <c r="AG188" s="3" t="str">
        <f t="shared" si="109"/>
        <v/>
      </c>
      <c r="AH188" s="20" t="str">
        <f t="shared" si="110"/>
        <v/>
      </c>
      <c r="AI188" s="6" t="str">
        <f t="shared" si="111"/>
        <v/>
      </c>
      <c r="AJ188" s="3" t="str">
        <f t="shared" si="112"/>
        <v/>
      </c>
      <c r="AK188" s="20" t="str">
        <f t="shared" si="113"/>
        <v/>
      </c>
      <c r="AL188" s="6" t="str">
        <f t="shared" si="114"/>
        <v/>
      </c>
      <c r="AM188" s="3" t="str">
        <f t="shared" si="115"/>
        <v/>
      </c>
      <c r="AN188" s="20" t="str">
        <f t="shared" si="116"/>
        <v/>
      </c>
      <c r="AO188" s="6">
        <f t="shared" si="117"/>
        <v>8.6999999999999993</v>
      </c>
      <c r="AP188" s="3" t="str">
        <f t="shared" si="118"/>
        <v/>
      </c>
      <c r="AQ188" s="20" t="str">
        <f t="shared" si="119"/>
        <v/>
      </c>
      <c r="AR188" s="6" t="str">
        <f t="shared" si="120"/>
        <v/>
      </c>
      <c r="AS188" s="3" t="str">
        <f t="shared" si="121"/>
        <v/>
      </c>
      <c r="AT188" s="20" t="str">
        <f t="shared" si="122"/>
        <v/>
      </c>
      <c r="AU188" s="6" t="str">
        <f t="shared" si="123"/>
        <v/>
      </c>
      <c r="AV188" s="3" t="str">
        <f t="shared" si="133"/>
        <v/>
      </c>
      <c r="AW188" s="20" t="str">
        <f t="shared" si="134"/>
        <v/>
      </c>
      <c r="AX188" s="6" t="str">
        <f t="shared" si="135"/>
        <v/>
      </c>
      <c r="AY188" s="3" t="str">
        <f t="shared" si="136"/>
        <v/>
      </c>
      <c r="AZ188" s="20" t="str">
        <f t="shared" si="137"/>
        <v/>
      </c>
      <c r="BA188" s="6" t="str">
        <f t="shared" si="138"/>
        <v/>
      </c>
    </row>
    <row r="189" spans="1:53" ht="12.75" thickBot="1" x14ac:dyDescent="0.25">
      <c r="A189" s="82">
        <v>38909</v>
      </c>
      <c r="B189" s="81" t="s">
        <v>13</v>
      </c>
      <c r="C189" s="81" t="s">
        <v>14</v>
      </c>
      <c r="D189" s="81">
        <v>926</v>
      </c>
      <c r="E189" s="81">
        <v>9.4</v>
      </c>
      <c r="F189" s="85">
        <f t="shared" si="124"/>
        <v>1</v>
      </c>
      <c r="G189" s="90">
        <f t="shared" si="125"/>
        <v>7</v>
      </c>
      <c r="H189" s="90">
        <f t="shared" si="93"/>
        <v>2006</v>
      </c>
      <c r="I189" s="2" t="str">
        <f t="shared" si="94"/>
        <v>Summer</v>
      </c>
      <c r="K189" s="3" t="str">
        <f t="shared" si="95"/>
        <v/>
      </c>
      <c r="L189" s="20" t="str">
        <f t="shared" si="96"/>
        <v/>
      </c>
      <c r="M189" s="6" t="str">
        <f t="shared" si="97"/>
        <v/>
      </c>
      <c r="N189" s="3" t="str">
        <f t="shared" si="98"/>
        <v/>
      </c>
      <c r="O189" s="20" t="str">
        <f t="shared" si="99"/>
        <v/>
      </c>
      <c r="P189" s="6" t="str">
        <f t="shared" si="100"/>
        <v/>
      </c>
      <c r="Q189" s="3" t="str">
        <f t="shared" si="101"/>
        <v/>
      </c>
      <c r="R189" s="20">
        <f t="shared" si="102"/>
        <v>926</v>
      </c>
      <c r="S189" s="6" t="str">
        <f t="shared" si="103"/>
        <v/>
      </c>
      <c r="T189" s="3" t="str">
        <f t="shared" si="104"/>
        <v/>
      </c>
      <c r="U189" s="20" t="str">
        <f t="shared" si="126"/>
        <v/>
      </c>
      <c r="V189" s="6" t="str">
        <f t="shared" si="105"/>
        <v/>
      </c>
      <c r="W189" s="3" t="str">
        <f t="shared" si="106"/>
        <v/>
      </c>
      <c r="X189" s="20" t="str">
        <f t="shared" si="107"/>
        <v/>
      </c>
      <c r="Y189" s="6" t="str">
        <f t="shared" si="108"/>
        <v/>
      </c>
      <c r="Z189" s="3" t="str">
        <f t="shared" si="127"/>
        <v/>
      </c>
      <c r="AA189" s="20" t="str">
        <f t="shared" si="128"/>
        <v/>
      </c>
      <c r="AB189" s="6" t="str">
        <f t="shared" si="129"/>
        <v/>
      </c>
      <c r="AC189" s="3" t="str">
        <f t="shared" si="130"/>
        <v/>
      </c>
      <c r="AD189" s="20" t="str">
        <f t="shared" si="131"/>
        <v/>
      </c>
      <c r="AE189" s="6" t="str">
        <f t="shared" si="132"/>
        <v/>
      </c>
      <c r="AG189" s="3" t="str">
        <f t="shared" si="109"/>
        <v/>
      </c>
      <c r="AH189" s="20" t="str">
        <f t="shared" si="110"/>
        <v/>
      </c>
      <c r="AI189" s="6" t="str">
        <f t="shared" si="111"/>
        <v/>
      </c>
      <c r="AJ189" s="3" t="str">
        <f t="shared" si="112"/>
        <v/>
      </c>
      <c r="AK189" s="20" t="str">
        <f t="shared" si="113"/>
        <v/>
      </c>
      <c r="AL189" s="6" t="str">
        <f t="shared" si="114"/>
        <v/>
      </c>
      <c r="AM189" s="3" t="str">
        <f t="shared" si="115"/>
        <v/>
      </c>
      <c r="AN189" s="20">
        <f t="shared" si="116"/>
        <v>9.4</v>
      </c>
      <c r="AO189" s="6" t="str">
        <f t="shared" si="117"/>
        <v/>
      </c>
      <c r="AP189" s="3" t="str">
        <f t="shared" si="118"/>
        <v/>
      </c>
      <c r="AQ189" s="20" t="str">
        <f t="shared" si="119"/>
        <v/>
      </c>
      <c r="AR189" s="6" t="str">
        <f t="shared" si="120"/>
        <v/>
      </c>
      <c r="AS189" s="3" t="str">
        <f t="shared" si="121"/>
        <v/>
      </c>
      <c r="AT189" s="20" t="str">
        <f t="shared" si="122"/>
        <v/>
      </c>
      <c r="AU189" s="6" t="str">
        <f t="shared" si="123"/>
        <v/>
      </c>
      <c r="AV189" s="3" t="str">
        <f t="shared" si="133"/>
        <v/>
      </c>
      <c r="AW189" s="20" t="str">
        <f t="shared" si="134"/>
        <v/>
      </c>
      <c r="AX189" s="6" t="str">
        <f t="shared" si="135"/>
        <v/>
      </c>
      <c r="AY189" s="3" t="str">
        <f t="shared" si="136"/>
        <v/>
      </c>
      <c r="AZ189" s="20" t="str">
        <f t="shared" si="137"/>
        <v/>
      </c>
      <c r="BA189" s="6" t="str">
        <f t="shared" si="138"/>
        <v/>
      </c>
    </row>
    <row r="190" spans="1:53" ht="12.75" thickBot="1" x14ac:dyDescent="0.25">
      <c r="A190" s="82">
        <v>38836</v>
      </c>
      <c r="B190" s="81" t="s">
        <v>13</v>
      </c>
      <c r="C190" s="81" t="s">
        <v>14</v>
      </c>
      <c r="D190" s="81">
        <v>946</v>
      </c>
      <c r="E190" s="81" t="s">
        <v>3</v>
      </c>
      <c r="F190" s="85">
        <f t="shared" si="124"/>
        <v>1</v>
      </c>
      <c r="G190" s="90">
        <f t="shared" si="125"/>
        <v>4</v>
      </c>
      <c r="H190" s="90">
        <f t="shared" si="93"/>
        <v>2006</v>
      </c>
      <c r="I190" s="2" t="str">
        <f t="shared" si="94"/>
        <v>Spring</v>
      </c>
      <c r="K190" s="3" t="str">
        <f t="shared" si="95"/>
        <v/>
      </c>
      <c r="L190" s="20" t="str">
        <f t="shared" si="96"/>
        <v/>
      </c>
      <c r="M190" s="6" t="str">
        <f t="shared" si="97"/>
        <v/>
      </c>
      <c r="N190" s="3" t="str">
        <f t="shared" si="98"/>
        <v/>
      </c>
      <c r="O190" s="20" t="str">
        <f t="shared" si="99"/>
        <v/>
      </c>
      <c r="P190" s="6" t="str">
        <f t="shared" si="100"/>
        <v/>
      </c>
      <c r="Q190" s="3">
        <f t="shared" si="101"/>
        <v>946</v>
      </c>
      <c r="R190" s="20" t="str">
        <f t="shared" si="102"/>
        <v/>
      </c>
      <c r="S190" s="6" t="str">
        <f t="shared" si="103"/>
        <v/>
      </c>
      <c r="T190" s="3" t="str">
        <f t="shared" si="104"/>
        <v/>
      </c>
      <c r="U190" s="20" t="str">
        <f t="shared" si="126"/>
        <v/>
      </c>
      <c r="V190" s="6" t="str">
        <f t="shared" si="105"/>
        <v/>
      </c>
      <c r="W190" s="3" t="str">
        <f t="shared" si="106"/>
        <v/>
      </c>
      <c r="X190" s="20" t="str">
        <f t="shared" si="107"/>
        <v/>
      </c>
      <c r="Y190" s="6" t="str">
        <f t="shared" si="108"/>
        <v/>
      </c>
      <c r="Z190" s="3" t="str">
        <f t="shared" si="127"/>
        <v/>
      </c>
      <c r="AA190" s="20" t="str">
        <f t="shared" si="128"/>
        <v/>
      </c>
      <c r="AB190" s="6" t="str">
        <f t="shared" si="129"/>
        <v/>
      </c>
      <c r="AC190" s="3" t="str">
        <f t="shared" si="130"/>
        <v/>
      </c>
      <c r="AD190" s="20" t="str">
        <f t="shared" si="131"/>
        <v/>
      </c>
      <c r="AE190" s="6" t="str">
        <f t="shared" si="132"/>
        <v/>
      </c>
      <c r="AG190" s="3" t="str">
        <f t="shared" si="109"/>
        <v/>
      </c>
      <c r="AH190" s="20" t="str">
        <f t="shared" si="110"/>
        <v/>
      </c>
      <c r="AI190" s="6" t="str">
        <f t="shared" si="111"/>
        <v/>
      </c>
      <c r="AJ190" s="3" t="str">
        <f t="shared" si="112"/>
        <v/>
      </c>
      <c r="AK190" s="20" t="str">
        <f t="shared" si="113"/>
        <v/>
      </c>
      <c r="AL190" s="6" t="str">
        <f t="shared" si="114"/>
        <v/>
      </c>
      <c r="AM190" s="3" t="str">
        <f t="shared" si="115"/>
        <v>ns</v>
      </c>
      <c r="AN190" s="20" t="str">
        <f t="shared" si="116"/>
        <v/>
      </c>
      <c r="AO190" s="6" t="str">
        <f t="shared" si="117"/>
        <v/>
      </c>
      <c r="AP190" s="3" t="str">
        <f t="shared" si="118"/>
        <v/>
      </c>
      <c r="AQ190" s="20" t="str">
        <f t="shared" si="119"/>
        <v/>
      </c>
      <c r="AR190" s="6" t="str">
        <f t="shared" si="120"/>
        <v/>
      </c>
      <c r="AS190" s="3" t="str">
        <f t="shared" si="121"/>
        <v/>
      </c>
      <c r="AT190" s="20" t="str">
        <f t="shared" si="122"/>
        <v/>
      </c>
      <c r="AU190" s="6" t="str">
        <f t="shared" si="123"/>
        <v/>
      </c>
      <c r="AV190" s="3" t="str">
        <f t="shared" si="133"/>
        <v/>
      </c>
      <c r="AW190" s="20" t="str">
        <f t="shared" si="134"/>
        <v/>
      </c>
      <c r="AX190" s="6" t="str">
        <f t="shared" si="135"/>
        <v/>
      </c>
      <c r="AY190" s="3" t="str">
        <f t="shared" si="136"/>
        <v/>
      </c>
      <c r="AZ190" s="20" t="str">
        <f t="shared" si="137"/>
        <v/>
      </c>
      <c r="BA190" s="6" t="str">
        <f t="shared" si="138"/>
        <v/>
      </c>
    </row>
    <row r="191" spans="1:53" ht="12.75" thickBot="1" x14ac:dyDescent="0.25">
      <c r="A191" s="82">
        <v>38619</v>
      </c>
      <c r="B191" s="81" t="s">
        <v>13</v>
      </c>
      <c r="C191" s="81" t="s">
        <v>14</v>
      </c>
      <c r="D191" s="81">
        <v>1006</v>
      </c>
      <c r="E191" s="81">
        <v>8.6</v>
      </c>
      <c r="F191" s="85">
        <f t="shared" si="124"/>
        <v>1</v>
      </c>
      <c r="G191" s="90">
        <f t="shared" si="125"/>
        <v>9</v>
      </c>
      <c r="H191" s="90">
        <f t="shared" si="93"/>
        <v>2005</v>
      </c>
      <c r="I191" s="2" t="str">
        <f t="shared" si="94"/>
        <v>Fall</v>
      </c>
      <c r="K191" s="3" t="str">
        <f t="shared" si="95"/>
        <v/>
      </c>
      <c r="L191" s="20" t="str">
        <f t="shared" si="96"/>
        <v/>
      </c>
      <c r="M191" s="6" t="str">
        <f t="shared" si="97"/>
        <v/>
      </c>
      <c r="N191" s="3" t="str">
        <f t="shared" si="98"/>
        <v/>
      </c>
      <c r="O191" s="20" t="str">
        <f t="shared" si="99"/>
        <v/>
      </c>
      <c r="P191" s="6" t="str">
        <f t="shared" si="100"/>
        <v/>
      </c>
      <c r="Q191" s="3" t="str">
        <f t="shared" si="101"/>
        <v/>
      </c>
      <c r="R191" s="20" t="str">
        <f t="shared" si="102"/>
        <v/>
      </c>
      <c r="S191" s="6">
        <f t="shared" si="103"/>
        <v>1006</v>
      </c>
      <c r="T191" s="3" t="str">
        <f t="shared" si="104"/>
        <v/>
      </c>
      <c r="U191" s="20" t="str">
        <f t="shared" si="126"/>
        <v/>
      </c>
      <c r="V191" s="6" t="str">
        <f t="shared" si="105"/>
        <v/>
      </c>
      <c r="W191" s="3" t="str">
        <f t="shared" si="106"/>
        <v/>
      </c>
      <c r="X191" s="20" t="str">
        <f t="shared" si="107"/>
        <v/>
      </c>
      <c r="Y191" s="6" t="str">
        <f t="shared" si="108"/>
        <v/>
      </c>
      <c r="Z191" s="3" t="str">
        <f t="shared" si="127"/>
        <v/>
      </c>
      <c r="AA191" s="20" t="str">
        <f t="shared" si="128"/>
        <v/>
      </c>
      <c r="AB191" s="6" t="str">
        <f t="shared" si="129"/>
        <v/>
      </c>
      <c r="AC191" s="3" t="str">
        <f t="shared" si="130"/>
        <v/>
      </c>
      <c r="AD191" s="20" t="str">
        <f t="shared" si="131"/>
        <v/>
      </c>
      <c r="AE191" s="6" t="str">
        <f t="shared" si="132"/>
        <v/>
      </c>
      <c r="AG191" s="3" t="str">
        <f t="shared" si="109"/>
        <v/>
      </c>
      <c r="AH191" s="20" t="str">
        <f t="shared" si="110"/>
        <v/>
      </c>
      <c r="AI191" s="6" t="str">
        <f t="shared" si="111"/>
        <v/>
      </c>
      <c r="AJ191" s="3" t="str">
        <f t="shared" si="112"/>
        <v/>
      </c>
      <c r="AK191" s="20" t="str">
        <f t="shared" si="113"/>
        <v/>
      </c>
      <c r="AL191" s="6" t="str">
        <f t="shared" si="114"/>
        <v/>
      </c>
      <c r="AM191" s="3" t="str">
        <f t="shared" si="115"/>
        <v/>
      </c>
      <c r="AN191" s="20" t="str">
        <f t="shared" si="116"/>
        <v/>
      </c>
      <c r="AO191" s="6">
        <f t="shared" si="117"/>
        <v>8.6</v>
      </c>
      <c r="AP191" s="3" t="str">
        <f t="shared" si="118"/>
        <v/>
      </c>
      <c r="AQ191" s="20" t="str">
        <f t="shared" si="119"/>
        <v/>
      </c>
      <c r="AR191" s="6" t="str">
        <f t="shared" si="120"/>
        <v/>
      </c>
      <c r="AS191" s="3" t="str">
        <f t="shared" si="121"/>
        <v/>
      </c>
      <c r="AT191" s="20" t="str">
        <f t="shared" si="122"/>
        <v/>
      </c>
      <c r="AU191" s="6" t="str">
        <f t="shared" si="123"/>
        <v/>
      </c>
      <c r="AV191" s="3" t="str">
        <f t="shared" si="133"/>
        <v/>
      </c>
      <c r="AW191" s="20" t="str">
        <f t="shared" si="134"/>
        <v/>
      </c>
      <c r="AX191" s="6" t="str">
        <f t="shared" si="135"/>
        <v/>
      </c>
      <c r="AY191" s="3" t="str">
        <f t="shared" si="136"/>
        <v/>
      </c>
      <c r="AZ191" s="20" t="str">
        <f t="shared" si="137"/>
        <v/>
      </c>
      <c r="BA191" s="6" t="str">
        <f t="shared" si="138"/>
        <v/>
      </c>
    </row>
    <row r="192" spans="1:53" ht="12.75" thickBot="1" x14ac:dyDescent="0.25">
      <c r="A192" s="82">
        <v>38553</v>
      </c>
      <c r="B192" s="81" t="s">
        <v>13</v>
      </c>
      <c r="C192" s="81" t="s">
        <v>14</v>
      </c>
      <c r="D192" s="81">
        <v>884</v>
      </c>
      <c r="E192" s="81">
        <v>7.7</v>
      </c>
      <c r="F192" s="85">
        <f t="shared" si="124"/>
        <v>1</v>
      </c>
      <c r="G192" s="90">
        <f t="shared" si="125"/>
        <v>7</v>
      </c>
      <c r="H192" s="90">
        <f t="shared" si="93"/>
        <v>2005</v>
      </c>
      <c r="I192" s="2" t="str">
        <f t="shared" si="94"/>
        <v>Summer</v>
      </c>
      <c r="K192" s="3" t="str">
        <f t="shared" si="95"/>
        <v/>
      </c>
      <c r="L192" s="20" t="str">
        <f t="shared" si="96"/>
        <v/>
      </c>
      <c r="M192" s="6" t="str">
        <f t="shared" si="97"/>
        <v/>
      </c>
      <c r="N192" s="3" t="str">
        <f t="shared" si="98"/>
        <v/>
      </c>
      <c r="O192" s="20" t="str">
        <f t="shared" si="99"/>
        <v/>
      </c>
      <c r="P192" s="6" t="str">
        <f t="shared" si="100"/>
        <v/>
      </c>
      <c r="Q192" s="3" t="str">
        <f t="shared" si="101"/>
        <v/>
      </c>
      <c r="R192" s="20">
        <f t="shared" si="102"/>
        <v>884</v>
      </c>
      <c r="S192" s="6" t="str">
        <f t="shared" si="103"/>
        <v/>
      </c>
      <c r="T192" s="3" t="str">
        <f t="shared" si="104"/>
        <v/>
      </c>
      <c r="U192" s="20" t="str">
        <f t="shared" si="126"/>
        <v/>
      </c>
      <c r="V192" s="6" t="str">
        <f t="shared" si="105"/>
        <v/>
      </c>
      <c r="W192" s="3" t="str">
        <f t="shared" si="106"/>
        <v/>
      </c>
      <c r="X192" s="20" t="str">
        <f t="shared" si="107"/>
        <v/>
      </c>
      <c r="Y192" s="6" t="str">
        <f t="shared" si="108"/>
        <v/>
      </c>
      <c r="Z192" s="3" t="str">
        <f t="shared" si="127"/>
        <v/>
      </c>
      <c r="AA192" s="20" t="str">
        <f t="shared" si="128"/>
        <v/>
      </c>
      <c r="AB192" s="6" t="str">
        <f t="shared" si="129"/>
        <v/>
      </c>
      <c r="AC192" s="3" t="str">
        <f t="shared" si="130"/>
        <v/>
      </c>
      <c r="AD192" s="20" t="str">
        <f t="shared" si="131"/>
        <v/>
      </c>
      <c r="AE192" s="6" t="str">
        <f t="shared" si="132"/>
        <v/>
      </c>
      <c r="AG192" s="3" t="str">
        <f t="shared" si="109"/>
        <v/>
      </c>
      <c r="AH192" s="20" t="str">
        <f t="shared" si="110"/>
        <v/>
      </c>
      <c r="AI192" s="6" t="str">
        <f t="shared" si="111"/>
        <v/>
      </c>
      <c r="AJ192" s="3" t="str">
        <f t="shared" si="112"/>
        <v/>
      </c>
      <c r="AK192" s="20" t="str">
        <f t="shared" si="113"/>
        <v/>
      </c>
      <c r="AL192" s="6" t="str">
        <f t="shared" si="114"/>
        <v/>
      </c>
      <c r="AM192" s="3" t="str">
        <f t="shared" si="115"/>
        <v/>
      </c>
      <c r="AN192" s="20">
        <f t="shared" si="116"/>
        <v>7.7</v>
      </c>
      <c r="AO192" s="6" t="str">
        <f t="shared" si="117"/>
        <v/>
      </c>
      <c r="AP192" s="3" t="str">
        <f t="shared" si="118"/>
        <v/>
      </c>
      <c r="AQ192" s="20" t="str">
        <f t="shared" si="119"/>
        <v/>
      </c>
      <c r="AR192" s="6" t="str">
        <f t="shared" si="120"/>
        <v/>
      </c>
      <c r="AS192" s="3" t="str">
        <f t="shared" si="121"/>
        <v/>
      </c>
      <c r="AT192" s="20" t="str">
        <f t="shared" si="122"/>
        <v/>
      </c>
      <c r="AU192" s="6" t="str">
        <f t="shared" si="123"/>
        <v/>
      </c>
      <c r="AV192" s="3" t="str">
        <f t="shared" si="133"/>
        <v/>
      </c>
      <c r="AW192" s="20" t="str">
        <f t="shared" si="134"/>
        <v/>
      </c>
      <c r="AX192" s="6" t="str">
        <f t="shared" si="135"/>
        <v/>
      </c>
      <c r="AY192" s="3" t="str">
        <f t="shared" si="136"/>
        <v/>
      </c>
      <c r="AZ192" s="20" t="str">
        <f t="shared" si="137"/>
        <v/>
      </c>
      <c r="BA192" s="6" t="str">
        <f t="shared" si="138"/>
        <v/>
      </c>
    </row>
    <row r="193" spans="1:53" ht="12.75" thickBot="1" x14ac:dyDescent="0.25">
      <c r="A193" s="82">
        <v>38493</v>
      </c>
      <c r="B193" s="81" t="s">
        <v>13</v>
      </c>
      <c r="C193" s="81" t="s">
        <v>14</v>
      </c>
      <c r="D193" s="81">
        <v>921.4</v>
      </c>
      <c r="E193" s="81" t="s">
        <v>24</v>
      </c>
      <c r="F193" s="85">
        <f t="shared" si="124"/>
        <v>1</v>
      </c>
      <c r="G193" s="90">
        <f t="shared" si="125"/>
        <v>5</v>
      </c>
      <c r="H193" s="90">
        <f t="shared" si="93"/>
        <v>2005</v>
      </c>
      <c r="I193" s="2" t="str">
        <f t="shared" si="94"/>
        <v>Spring</v>
      </c>
      <c r="K193" s="3" t="str">
        <f t="shared" si="95"/>
        <v/>
      </c>
      <c r="L193" s="20" t="str">
        <f t="shared" si="96"/>
        <v/>
      </c>
      <c r="M193" s="6" t="str">
        <f t="shared" si="97"/>
        <v/>
      </c>
      <c r="N193" s="3" t="str">
        <f t="shared" si="98"/>
        <v/>
      </c>
      <c r="O193" s="20" t="str">
        <f t="shared" si="99"/>
        <v/>
      </c>
      <c r="P193" s="6" t="str">
        <f t="shared" si="100"/>
        <v/>
      </c>
      <c r="Q193" s="3">
        <f t="shared" si="101"/>
        <v>921.4</v>
      </c>
      <c r="R193" s="20" t="str">
        <f t="shared" si="102"/>
        <v/>
      </c>
      <c r="S193" s="6" t="str">
        <f t="shared" si="103"/>
        <v/>
      </c>
      <c r="T193" s="3" t="str">
        <f t="shared" si="104"/>
        <v/>
      </c>
      <c r="U193" s="20" t="str">
        <f t="shared" si="126"/>
        <v/>
      </c>
      <c r="V193" s="6" t="str">
        <f t="shared" si="105"/>
        <v/>
      </c>
      <c r="W193" s="3" t="str">
        <f t="shared" si="106"/>
        <v/>
      </c>
      <c r="X193" s="20" t="str">
        <f t="shared" si="107"/>
        <v/>
      </c>
      <c r="Y193" s="6" t="str">
        <f t="shared" si="108"/>
        <v/>
      </c>
      <c r="Z193" s="3" t="str">
        <f t="shared" si="127"/>
        <v/>
      </c>
      <c r="AA193" s="20" t="str">
        <f t="shared" si="128"/>
        <v/>
      </c>
      <c r="AB193" s="6" t="str">
        <f t="shared" si="129"/>
        <v/>
      </c>
      <c r="AC193" s="3" t="str">
        <f t="shared" si="130"/>
        <v/>
      </c>
      <c r="AD193" s="20" t="str">
        <f t="shared" si="131"/>
        <v/>
      </c>
      <c r="AE193" s="6" t="str">
        <f t="shared" si="132"/>
        <v/>
      </c>
      <c r="AG193" s="3" t="str">
        <f t="shared" si="109"/>
        <v/>
      </c>
      <c r="AH193" s="20" t="str">
        <f t="shared" si="110"/>
        <v/>
      </c>
      <c r="AI193" s="6" t="str">
        <f t="shared" si="111"/>
        <v/>
      </c>
      <c r="AJ193" s="3" t="str">
        <f t="shared" si="112"/>
        <v/>
      </c>
      <c r="AK193" s="20" t="str">
        <f t="shared" si="113"/>
        <v/>
      </c>
      <c r="AL193" s="6" t="str">
        <f t="shared" si="114"/>
        <v/>
      </c>
      <c r="AM193" s="3" t="str">
        <f t="shared" si="115"/>
        <v>NS</v>
      </c>
      <c r="AN193" s="20" t="str">
        <f t="shared" si="116"/>
        <v/>
      </c>
      <c r="AO193" s="6" t="str">
        <f t="shared" si="117"/>
        <v/>
      </c>
      <c r="AP193" s="3" t="str">
        <f t="shared" si="118"/>
        <v/>
      </c>
      <c r="AQ193" s="20" t="str">
        <f t="shared" si="119"/>
        <v/>
      </c>
      <c r="AR193" s="6" t="str">
        <f t="shared" si="120"/>
        <v/>
      </c>
      <c r="AS193" s="3" t="str">
        <f t="shared" si="121"/>
        <v/>
      </c>
      <c r="AT193" s="20" t="str">
        <f t="shared" si="122"/>
        <v/>
      </c>
      <c r="AU193" s="6" t="str">
        <f t="shared" si="123"/>
        <v/>
      </c>
      <c r="AV193" s="3" t="str">
        <f t="shared" si="133"/>
        <v/>
      </c>
      <c r="AW193" s="20" t="str">
        <f t="shared" si="134"/>
        <v/>
      </c>
      <c r="AX193" s="6" t="str">
        <f t="shared" si="135"/>
        <v/>
      </c>
      <c r="AY193" s="3" t="str">
        <f t="shared" si="136"/>
        <v/>
      </c>
      <c r="AZ193" s="20" t="str">
        <f t="shared" si="137"/>
        <v/>
      </c>
      <c r="BA193" s="6" t="str">
        <f t="shared" si="138"/>
        <v/>
      </c>
    </row>
    <row r="194" spans="1:53" ht="12.75" thickBot="1" x14ac:dyDescent="0.25">
      <c r="A194" s="82">
        <v>38277</v>
      </c>
      <c r="B194" s="81" t="s">
        <v>13</v>
      </c>
      <c r="C194" s="81" t="s">
        <v>14</v>
      </c>
      <c r="D194" s="81" t="s">
        <v>77</v>
      </c>
      <c r="E194" s="81">
        <v>11.52</v>
      </c>
      <c r="F194" s="85">
        <f t="shared" si="124"/>
        <v>1</v>
      </c>
      <c r="G194" s="90">
        <f t="shared" si="125"/>
        <v>10</v>
      </c>
      <c r="H194" s="90">
        <f t="shared" si="93"/>
        <v>2004</v>
      </c>
      <c r="I194" s="2" t="str">
        <f t="shared" si="94"/>
        <v>Fall</v>
      </c>
      <c r="K194" s="3" t="str">
        <f t="shared" si="95"/>
        <v/>
      </c>
      <c r="L194" s="20" t="str">
        <f t="shared" si="96"/>
        <v/>
      </c>
      <c r="M194" s="6" t="str">
        <f t="shared" si="97"/>
        <v/>
      </c>
      <c r="N194" s="3" t="str">
        <f t="shared" si="98"/>
        <v/>
      </c>
      <c r="O194" s="20" t="str">
        <f t="shared" si="99"/>
        <v/>
      </c>
      <c r="P194" s="6" t="str">
        <f t="shared" si="100"/>
        <v/>
      </c>
      <c r="Q194" s="3" t="str">
        <f t="shared" si="101"/>
        <v/>
      </c>
      <c r="R194" s="20" t="str">
        <f t="shared" si="102"/>
        <v/>
      </c>
      <c r="S194" s="6" t="str">
        <f t="shared" si="103"/>
        <v>AD</v>
      </c>
      <c r="T194" s="3" t="str">
        <f t="shared" si="104"/>
        <v/>
      </c>
      <c r="U194" s="20" t="str">
        <f t="shared" si="126"/>
        <v/>
      </c>
      <c r="V194" s="6" t="str">
        <f t="shared" si="105"/>
        <v/>
      </c>
      <c r="W194" s="3" t="str">
        <f t="shared" si="106"/>
        <v/>
      </c>
      <c r="X194" s="20" t="str">
        <f t="shared" si="107"/>
        <v/>
      </c>
      <c r="Y194" s="6" t="str">
        <f t="shared" si="108"/>
        <v/>
      </c>
      <c r="Z194" s="3" t="str">
        <f t="shared" si="127"/>
        <v/>
      </c>
      <c r="AA194" s="20" t="str">
        <f t="shared" si="128"/>
        <v/>
      </c>
      <c r="AB194" s="6" t="str">
        <f t="shared" si="129"/>
        <v/>
      </c>
      <c r="AC194" s="3" t="str">
        <f t="shared" si="130"/>
        <v/>
      </c>
      <c r="AD194" s="20" t="str">
        <f t="shared" si="131"/>
        <v/>
      </c>
      <c r="AE194" s="6" t="str">
        <f t="shared" si="132"/>
        <v/>
      </c>
      <c r="AG194" s="3" t="str">
        <f t="shared" si="109"/>
        <v/>
      </c>
      <c r="AH194" s="20" t="str">
        <f t="shared" si="110"/>
        <v/>
      </c>
      <c r="AI194" s="6" t="str">
        <f t="shared" si="111"/>
        <v/>
      </c>
      <c r="AJ194" s="3" t="str">
        <f t="shared" si="112"/>
        <v/>
      </c>
      <c r="AK194" s="20" t="str">
        <f t="shared" si="113"/>
        <v/>
      </c>
      <c r="AL194" s="6" t="str">
        <f t="shared" si="114"/>
        <v/>
      </c>
      <c r="AM194" s="3" t="str">
        <f t="shared" si="115"/>
        <v/>
      </c>
      <c r="AN194" s="20" t="str">
        <f t="shared" si="116"/>
        <v/>
      </c>
      <c r="AO194" s="6">
        <f t="shared" si="117"/>
        <v>11.52</v>
      </c>
      <c r="AP194" s="3" t="str">
        <f t="shared" si="118"/>
        <v/>
      </c>
      <c r="AQ194" s="20" t="str">
        <f t="shared" si="119"/>
        <v/>
      </c>
      <c r="AR194" s="6" t="str">
        <f t="shared" si="120"/>
        <v/>
      </c>
      <c r="AS194" s="3" t="str">
        <f t="shared" si="121"/>
        <v/>
      </c>
      <c r="AT194" s="20" t="str">
        <f t="shared" si="122"/>
        <v/>
      </c>
      <c r="AU194" s="6" t="str">
        <f t="shared" si="123"/>
        <v/>
      </c>
      <c r="AV194" s="3" t="str">
        <f t="shared" si="133"/>
        <v/>
      </c>
      <c r="AW194" s="20" t="str">
        <f t="shared" si="134"/>
        <v/>
      </c>
      <c r="AX194" s="6" t="str">
        <f t="shared" si="135"/>
        <v/>
      </c>
      <c r="AY194" s="3" t="str">
        <f t="shared" si="136"/>
        <v/>
      </c>
      <c r="AZ194" s="20" t="str">
        <f t="shared" si="137"/>
        <v/>
      </c>
      <c r="BA194" s="6" t="str">
        <f t="shared" si="138"/>
        <v/>
      </c>
    </row>
    <row r="195" spans="1:53" ht="12.75" thickBot="1" x14ac:dyDescent="0.25">
      <c r="A195" s="82">
        <v>38190</v>
      </c>
      <c r="B195" s="81" t="s">
        <v>13</v>
      </c>
      <c r="C195" s="81" t="s">
        <v>14</v>
      </c>
      <c r="D195" s="81">
        <v>930</v>
      </c>
      <c r="E195" s="81">
        <v>8.64</v>
      </c>
      <c r="F195" s="85">
        <f t="shared" si="124"/>
        <v>1</v>
      </c>
      <c r="G195" s="90">
        <f t="shared" si="125"/>
        <v>7</v>
      </c>
      <c r="H195" s="90">
        <f t="shared" si="93"/>
        <v>2004</v>
      </c>
      <c r="I195" s="2" t="str">
        <f t="shared" si="94"/>
        <v>Summer</v>
      </c>
      <c r="K195" s="3" t="str">
        <f t="shared" si="95"/>
        <v/>
      </c>
      <c r="L195" s="20" t="str">
        <f t="shared" si="96"/>
        <v/>
      </c>
      <c r="M195" s="6" t="str">
        <f t="shared" si="97"/>
        <v/>
      </c>
      <c r="N195" s="3" t="str">
        <f t="shared" si="98"/>
        <v/>
      </c>
      <c r="O195" s="20" t="str">
        <f t="shared" si="99"/>
        <v/>
      </c>
      <c r="P195" s="6" t="str">
        <f t="shared" si="100"/>
        <v/>
      </c>
      <c r="Q195" s="3" t="str">
        <f t="shared" si="101"/>
        <v/>
      </c>
      <c r="R195" s="20">
        <f t="shared" si="102"/>
        <v>930</v>
      </c>
      <c r="S195" s="6" t="str">
        <f t="shared" si="103"/>
        <v/>
      </c>
      <c r="T195" s="3" t="str">
        <f t="shared" si="104"/>
        <v/>
      </c>
      <c r="U195" s="20" t="str">
        <f t="shared" si="126"/>
        <v/>
      </c>
      <c r="V195" s="6" t="str">
        <f t="shared" si="105"/>
        <v/>
      </c>
      <c r="W195" s="3" t="str">
        <f t="shared" si="106"/>
        <v/>
      </c>
      <c r="X195" s="20" t="str">
        <f t="shared" si="107"/>
        <v/>
      </c>
      <c r="Y195" s="6" t="str">
        <f t="shared" si="108"/>
        <v/>
      </c>
      <c r="Z195" s="3" t="str">
        <f t="shared" si="127"/>
        <v/>
      </c>
      <c r="AA195" s="20" t="str">
        <f t="shared" si="128"/>
        <v/>
      </c>
      <c r="AB195" s="6" t="str">
        <f t="shared" si="129"/>
        <v/>
      </c>
      <c r="AC195" s="3" t="str">
        <f t="shared" si="130"/>
        <v/>
      </c>
      <c r="AD195" s="20" t="str">
        <f t="shared" si="131"/>
        <v/>
      </c>
      <c r="AE195" s="6" t="str">
        <f t="shared" si="132"/>
        <v/>
      </c>
      <c r="AG195" s="3" t="str">
        <f t="shared" si="109"/>
        <v/>
      </c>
      <c r="AH195" s="20" t="str">
        <f t="shared" si="110"/>
        <v/>
      </c>
      <c r="AI195" s="6" t="str">
        <f t="shared" si="111"/>
        <v/>
      </c>
      <c r="AJ195" s="3" t="str">
        <f t="shared" si="112"/>
        <v/>
      </c>
      <c r="AK195" s="20" t="str">
        <f t="shared" si="113"/>
        <v/>
      </c>
      <c r="AL195" s="6" t="str">
        <f t="shared" si="114"/>
        <v/>
      </c>
      <c r="AM195" s="3" t="str">
        <f t="shared" si="115"/>
        <v/>
      </c>
      <c r="AN195" s="20">
        <f t="shared" si="116"/>
        <v>8.64</v>
      </c>
      <c r="AO195" s="6" t="str">
        <f t="shared" si="117"/>
        <v/>
      </c>
      <c r="AP195" s="3" t="str">
        <f t="shared" si="118"/>
        <v/>
      </c>
      <c r="AQ195" s="20" t="str">
        <f t="shared" si="119"/>
        <v/>
      </c>
      <c r="AR195" s="6" t="str">
        <f t="shared" si="120"/>
        <v/>
      </c>
      <c r="AS195" s="3" t="str">
        <f t="shared" si="121"/>
        <v/>
      </c>
      <c r="AT195" s="20" t="str">
        <f t="shared" si="122"/>
        <v/>
      </c>
      <c r="AU195" s="6" t="str">
        <f t="shared" si="123"/>
        <v/>
      </c>
      <c r="AV195" s="3" t="str">
        <f t="shared" si="133"/>
        <v/>
      </c>
      <c r="AW195" s="20" t="str">
        <f t="shared" si="134"/>
        <v/>
      </c>
      <c r="AX195" s="6" t="str">
        <f t="shared" si="135"/>
        <v/>
      </c>
      <c r="AY195" s="3" t="str">
        <f t="shared" si="136"/>
        <v/>
      </c>
      <c r="AZ195" s="20" t="str">
        <f t="shared" si="137"/>
        <v/>
      </c>
      <c r="BA195" s="6" t="str">
        <f t="shared" si="138"/>
        <v/>
      </c>
    </row>
    <row r="196" spans="1:53" ht="12.75" thickBot="1" x14ac:dyDescent="0.25">
      <c r="A196" s="82">
        <v>38163</v>
      </c>
      <c r="B196" s="81" t="s">
        <v>13</v>
      </c>
      <c r="C196" s="81" t="s">
        <v>14</v>
      </c>
      <c r="D196" s="81">
        <v>609</v>
      </c>
      <c r="E196" s="81">
        <v>9.4499999999999993</v>
      </c>
      <c r="F196" s="85">
        <f t="shared" si="124"/>
        <v>1</v>
      </c>
      <c r="G196" s="90">
        <f t="shared" si="125"/>
        <v>6</v>
      </c>
      <c r="H196" s="90">
        <f t="shared" si="93"/>
        <v>2004</v>
      </c>
      <c r="I196" s="2" t="str">
        <f t="shared" si="94"/>
        <v>Spring</v>
      </c>
      <c r="K196" s="3" t="str">
        <f t="shared" si="95"/>
        <v/>
      </c>
      <c r="L196" s="20" t="str">
        <f t="shared" si="96"/>
        <v/>
      </c>
      <c r="M196" s="6" t="str">
        <f t="shared" si="97"/>
        <v/>
      </c>
      <c r="N196" s="3" t="str">
        <f t="shared" si="98"/>
        <v/>
      </c>
      <c r="O196" s="20" t="str">
        <f t="shared" si="99"/>
        <v/>
      </c>
      <c r="P196" s="6" t="str">
        <f t="shared" si="100"/>
        <v/>
      </c>
      <c r="Q196" s="3">
        <f t="shared" si="101"/>
        <v>609</v>
      </c>
      <c r="R196" s="20" t="str">
        <f t="shared" si="102"/>
        <v/>
      </c>
      <c r="S196" s="6" t="str">
        <f t="shared" si="103"/>
        <v/>
      </c>
      <c r="T196" s="3" t="str">
        <f t="shared" si="104"/>
        <v/>
      </c>
      <c r="U196" s="20" t="str">
        <f t="shared" si="126"/>
        <v/>
      </c>
      <c r="V196" s="6" t="str">
        <f t="shared" si="105"/>
        <v/>
      </c>
      <c r="W196" s="3" t="str">
        <f t="shared" si="106"/>
        <v/>
      </c>
      <c r="X196" s="20" t="str">
        <f t="shared" si="107"/>
        <v/>
      </c>
      <c r="Y196" s="6" t="str">
        <f t="shared" si="108"/>
        <v/>
      </c>
      <c r="Z196" s="3" t="str">
        <f t="shared" si="127"/>
        <v/>
      </c>
      <c r="AA196" s="20" t="str">
        <f t="shared" si="128"/>
        <v/>
      </c>
      <c r="AB196" s="6" t="str">
        <f t="shared" si="129"/>
        <v/>
      </c>
      <c r="AC196" s="3" t="str">
        <f t="shared" si="130"/>
        <v/>
      </c>
      <c r="AD196" s="20" t="str">
        <f t="shared" si="131"/>
        <v/>
      </c>
      <c r="AE196" s="6" t="str">
        <f t="shared" si="132"/>
        <v/>
      </c>
      <c r="AG196" s="3" t="str">
        <f t="shared" si="109"/>
        <v/>
      </c>
      <c r="AH196" s="20" t="str">
        <f t="shared" si="110"/>
        <v/>
      </c>
      <c r="AI196" s="6" t="str">
        <f t="shared" si="111"/>
        <v/>
      </c>
      <c r="AJ196" s="3" t="str">
        <f t="shared" si="112"/>
        <v/>
      </c>
      <c r="AK196" s="20" t="str">
        <f t="shared" si="113"/>
        <v/>
      </c>
      <c r="AL196" s="6" t="str">
        <f t="shared" si="114"/>
        <v/>
      </c>
      <c r="AM196" s="3">
        <f t="shared" si="115"/>
        <v>9.4499999999999993</v>
      </c>
      <c r="AN196" s="20" t="str">
        <f t="shared" si="116"/>
        <v/>
      </c>
      <c r="AO196" s="6" t="str">
        <f t="shared" si="117"/>
        <v/>
      </c>
      <c r="AP196" s="3" t="str">
        <f t="shared" si="118"/>
        <v/>
      </c>
      <c r="AQ196" s="20" t="str">
        <f t="shared" si="119"/>
        <v/>
      </c>
      <c r="AR196" s="6" t="str">
        <f t="shared" si="120"/>
        <v/>
      </c>
      <c r="AS196" s="3" t="str">
        <f t="shared" si="121"/>
        <v/>
      </c>
      <c r="AT196" s="20" t="str">
        <f t="shared" si="122"/>
        <v/>
      </c>
      <c r="AU196" s="6" t="str">
        <f t="shared" si="123"/>
        <v/>
      </c>
      <c r="AV196" s="3" t="str">
        <f t="shared" si="133"/>
        <v/>
      </c>
      <c r="AW196" s="20" t="str">
        <f t="shared" si="134"/>
        <v/>
      </c>
      <c r="AX196" s="6" t="str">
        <f t="shared" si="135"/>
        <v/>
      </c>
      <c r="AY196" s="3" t="str">
        <f t="shared" si="136"/>
        <v/>
      </c>
      <c r="AZ196" s="20" t="str">
        <f t="shared" si="137"/>
        <v/>
      </c>
      <c r="BA196" s="6" t="str">
        <f t="shared" si="138"/>
        <v/>
      </c>
    </row>
    <row r="197" spans="1:53" ht="12.75" thickBot="1" x14ac:dyDescent="0.25">
      <c r="A197" s="82">
        <v>38120</v>
      </c>
      <c r="B197" s="81" t="s">
        <v>13</v>
      </c>
      <c r="C197" s="81" t="s">
        <v>14</v>
      </c>
      <c r="D197" s="81">
        <v>834</v>
      </c>
      <c r="E197" s="81">
        <v>9.27</v>
      </c>
      <c r="F197" s="85">
        <f t="shared" si="124"/>
        <v>1</v>
      </c>
      <c r="G197" s="90">
        <f t="shared" si="125"/>
        <v>5</v>
      </c>
      <c r="H197" s="90">
        <f t="shared" si="93"/>
        <v>2004</v>
      </c>
      <c r="I197" s="2" t="str">
        <f t="shared" si="94"/>
        <v>Spring</v>
      </c>
      <c r="K197" s="3" t="str">
        <f t="shared" si="95"/>
        <v/>
      </c>
      <c r="L197" s="20" t="str">
        <f t="shared" si="96"/>
        <v/>
      </c>
      <c r="M197" s="6" t="str">
        <f t="shared" si="97"/>
        <v/>
      </c>
      <c r="N197" s="3" t="str">
        <f t="shared" si="98"/>
        <v/>
      </c>
      <c r="O197" s="20" t="str">
        <f t="shared" si="99"/>
        <v/>
      </c>
      <c r="P197" s="6" t="str">
        <f t="shared" si="100"/>
        <v/>
      </c>
      <c r="Q197" s="3">
        <f t="shared" si="101"/>
        <v>834</v>
      </c>
      <c r="R197" s="20" t="str">
        <f t="shared" si="102"/>
        <v/>
      </c>
      <c r="S197" s="6" t="str">
        <f t="shared" si="103"/>
        <v/>
      </c>
      <c r="T197" s="3" t="str">
        <f t="shared" si="104"/>
        <v/>
      </c>
      <c r="U197" s="20" t="str">
        <f t="shared" si="126"/>
        <v/>
      </c>
      <c r="V197" s="6" t="str">
        <f t="shared" si="105"/>
        <v/>
      </c>
      <c r="W197" s="3" t="str">
        <f t="shared" si="106"/>
        <v/>
      </c>
      <c r="X197" s="20" t="str">
        <f t="shared" si="107"/>
        <v/>
      </c>
      <c r="Y197" s="6" t="str">
        <f t="shared" si="108"/>
        <v/>
      </c>
      <c r="Z197" s="3" t="str">
        <f t="shared" si="127"/>
        <v/>
      </c>
      <c r="AA197" s="20" t="str">
        <f t="shared" si="128"/>
        <v/>
      </c>
      <c r="AB197" s="6" t="str">
        <f t="shared" si="129"/>
        <v/>
      </c>
      <c r="AC197" s="3" t="str">
        <f t="shared" si="130"/>
        <v/>
      </c>
      <c r="AD197" s="20" t="str">
        <f t="shared" si="131"/>
        <v/>
      </c>
      <c r="AE197" s="6" t="str">
        <f t="shared" si="132"/>
        <v/>
      </c>
      <c r="AG197" s="3" t="str">
        <f t="shared" si="109"/>
        <v/>
      </c>
      <c r="AH197" s="20" t="str">
        <f t="shared" si="110"/>
        <v/>
      </c>
      <c r="AI197" s="6" t="str">
        <f t="shared" si="111"/>
        <v/>
      </c>
      <c r="AJ197" s="3" t="str">
        <f t="shared" si="112"/>
        <v/>
      </c>
      <c r="AK197" s="20" t="str">
        <f t="shared" si="113"/>
        <v/>
      </c>
      <c r="AL197" s="6" t="str">
        <f t="shared" si="114"/>
        <v/>
      </c>
      <c r="AM197" s="3">
        <f t="shared" si="115"/>
        <v>9.27</v>
      </c>
      <c r="AN197" s="20" t="str">
        <f t="shared" si="116"/>
        <v/>
      </c>
      <c r="AO197" s="6" t="str">
        <f t="shared" si="117"/>
        <v/>
      </c>
      <c r="AP197" s="3" t="str">
        <f t="shared" si="118"/>
        <v/>
      </c>
      <c r="AQ197" s="20" t="str">
        <f t="shared" si="119"/>
        <v/>
      </c>
      <c r="AR197" s="6" t="str">
        <f t="shared" si="120"/>
        <v/>
      </c>
      <c r="AS197" s="3" t="str">
        <f t="shared" si="121"/>
        <v/>
      </c>
      <c r="AT197" s="20" t="str">
        <f t="shared" si="122"/>
        <v/>
      </c>
      <c r="AU197" s="6" t="str">
        <f t="shared" si="123"/>
        <v/>
      </c>
      <c r="AV197" s="3" t="str">
        <f t="shared" si="133"/>
        <v/>
      </c>
      <c r="AW197" s="20" t="str">
        <f t="shared" si="134"/>
        <v/>
      </c>
      <c r="AX197" s="6" t="str">
        <f t="shared" si="135"/>
        <v/>
      </c>
      <c r="AY197" s="3" t="str">
        <f t="shared" si="136"/>
        <v/>
      </c>
      <c r="AZ197" s="20" t="str">
        <f t="shared" si="137"/>
        <v/>
      </c>
      <c r="BA197" s="6" t="str">
        <f t="shared" si="138"/>
        <v/>
      </c>
    </row>
    <row r="198" spans="1:53" ht="12.75" thickBot="1" x14ac:dyDescent="0.25">
      <c r="A198" s="82">
        <v>37905</v>
      </c>
      <c r="B198" s="81" t="s">
        <v>13</v>
      </c>
      <c r="C198" s="81" t="s">
        <v>14</v>
      </c>
      <c r="D198" s="81">
        <v>954</v>
      </c>
      <c r="E198" s="81" t="s">
        <v>77</v>
      </c>
      <c r="F198" s="85">
        <f t="shared" si="124"/>
        <v>1</v>
      </c>
      <c r="G198" s="90">
        <f t="shared" si="125"/>
        <v>10</v>
      </c>
      <c r="H198" s="90">
        <f t="shared" ref="H198:H261" si="139">IF(A198="","",YEAR(A198))</f>
        <v>2003</v>
      </c>
      <c r="I198" s="2" t="str">
        <f t="shared" ref="I198:I261" si="140">IF($G198="","",IF($G198&lt;7,"Spring",IF($G198&lt;9,"Summer","Fall")))</f>
        <v>Fall</v>
      </c>
      <c r="K198" s="3" t="str">
        <f t="shared" ref="K198:K280" si="141">IF($C198="Apple Creek",IF($I198="Spring",IF(LEFT($D198,1)="&lt;",VALUE(MID($D198,2,4)),IF(LEFT($D198,1)="&gt;",VALUE(MID($D198,2,4)),$D198)),""),"")</f>
        <v/>
      </c>
      <c r="L198" s="20" t="str">
        <f t="shared" ref="L198:L280" si="142">IF($C198="Apple Creek",IF($I198="Summer",IF(LEFT($D198,1)="&lt;",VALUE(MID($D198,2,4)),IF(LEFT($D198,1)="&gt;",VALUE(MID($D198,2,4)),$D198)),""),"")</f>
        <v/>
      </c>
      <c r="M198" s="6" t="str">
        <f t="shared" ref="M198:M280" si="143">IF($C198="Apple Creek",IF($I198="Fall",IF(LEFT($D198,1)="&lt;",VALUE(MID($D198,2,4)),IF(LEFT($D198,1)="&gt;",VALUE(MID($D198,2,4)),$D198)),""),"")</f>
        <v/>
      </c>
      <c r="N198" s="3" t="str">
        <f t="shared" ref="N198:N280" si="144">IF($C198="Ashwaubenon Creek",IF($I198="Spring",IF(LEFT($D198,1)="&lt;",VALUE(MID($D198,2,4)),IF(LEFT($D198,1)="&gt;",VALUE(MID($D198,2,4)),$D198)),""),"")</f>
        <v/>
      </c>
      <c r="O198" s="20" t="str">
        <f t="shared" ref="O198:O280" si="145">IF($C198="Ashwaubenon Creek",IF($I198="Summer",IF(LEFT($D198,1)="&lt;",VALUE(MID($D198,2,4)),IF(LEFT($D198,1)="&gt;",VALUE(MID($D198,2,4)),$D198)),""),"")</f>
        <v/>
      </c>
      <c r="P198" s="6" t="str">
        <f t="shared" ref="P198:P280" si="146">IF($C198="Ashwaubenon Creek",IF($I198="Fall",IF(LEFT($D198,1)="&lt;",VALUE(MID($D198,2,4)),IF(LEFT($D198,1)="&gt;",VALUE(MID($D198,2,4)),$D198)),""),"")</f>
        <v/>
      </c>
      <c r="Q198" s="3" t="str">
        <f t="shared" ref="Q198:Q280" si="147">IF($C198="Baird Creek",IF($I198="Spring",IF(LEFT($D198,1)="&lt;",VALUE(MID($D198,2,4)),IF(LEFT($D198,1)="&gt;",VALUE(MID($D198,2,4)),$D198)),""),"")</f>
        <v/>
      </c>
      <c r="R198" s="20" t="str">
        <f t="shared" ref="R198:R280" si="148">IF($C198="Baird Creek",IF($I198="Summer",IF(LEFT($D198,1)="&lt;",VALUE(MID($D198,2,4)),IF(LEFT($D198,1)="&gt;",VALUE(MID($D198,2,4)),$D198)),""),"")</f>
        <v/>
      </c>
      <c r="S198" s="6">
        <f t="shared" ref="S198:S280" si="149">IF($C198="Baird Creek",IF($I198="Fall",IF(LEFT($D198,1)="&lt;",VALUE(MID($D198,2,4)),IF(LEFT($D198,1)="&gt;",VALUE(MID($D198,2,4)),$D198)),""),"")</f>
        <v>954</v>
      </c>
      <c r="T198" s="3" t="str">
        <f t="shared" ref="T198:T280" si="150">IF($C198="Duck Creek",IF($I198="Spring",IF(LEFT($D198,1)="&lt;",VALUE(MID($D198,2,4)),IF(LEFT($D198,1)="&gt;",VALUE(MID($D198,2,4)),$D198)),""),"")</f>
        <v/>
      </c>
      <c r="U198" s="20" t="str">
        <f t="shared" si="126"/>
        <v/>
      </c>
      <c r="V198" s="6" t="str">
        <f t="shared" ref="V198:V261" si="151">IF($C198="Duck Creek",IF($I198="Fall",IF(LEFT($D198,1)="&lt;",VALUE(MID($D198,2,4)),IF(LEFT($D198,1)="&gt;",VALUE(MID($D198,2,4)),$D198)),""),"")</f>
        <v/>
      </c>
      <c r="W198" s="3" t="str">
        <f t="shared" ref="W198:W261" si="152">IF($C198="Spring Brook",IF($I198="Spring",IF(LEFT($D198,1)="&lt;",VALUE(MID($D198,2,4)),IF(LEFT($D198,1)="&gt;",VALUE(MID($D198,2,4)),$D198)),""),"")</f>
        <v/>
      </c>
      <c r="X198" s="20" t="str">
        <f t="shared" ref="X198:X261" si="153">IF($C198="Spring Brook",IF($I198="Summer",IF(LEFT($D198,1)="&lt;",VALUE(MID($D198,2,4)),IF(LEFT($D198,1)="&gt;",VALUE(MID($D198,2,4)),$D198)),""),"")</f>
        <v/>
      </c>
      <c r="Y198" s="6" t="str">
        <f t="shared" ref="Y198:Y261" si="154">IF($C198="Spring Brook",IF($I198="Fall",IF(LEFT($D198,1)="&lt;",VALUE(MID($D198,2,4)),IF(LEFT($D198,1)="&gt;",VALUE(MID($D198,2,4)),$D198)),""),"")</f>
        <v/>
      </c>
      <c r="Z198" s="3" t="str">
        <f t="shared" si="127"/>
        <v/>
      </c>
      <c r="AA198" s="20" t="str">
        <f t="shared" si="128"/>
        <v/>
      </c>
      <c r="AB198" s="6" t="str">
        <f t="shared" si="129"/>
        <v/>
      </c>
      <c r="AC198" s="3" t="str">
        <f t="shared" si="130"/>
        <v/>
      </c>
      <c r="AD198" s="20" t="str">
        <f t="shared" si="131"/>
        <v/>
      </c>
      <c r="AE198" s="6" t="str">
        <f t="shared" si="132"/>
        <v/>
      </c>
      <c r="AG198" s="3" t="str">
        <f t="shared" ref="AG198:AG261" si="155">IF($C198="Apple Creek",IF($I198="Spring",IF(LEFT($E198,1)="&lt;",VALUE(MID($E198,2,4)),IF(LEFT($E198,1)="&gt;",VALUE(MID($E198,2,4)),$E198)),""),"")</f>
        <v/>
      </c>
      <c r="AH198" s="20" t="str">
        <f t="shared" ref="AH198:AH261" si="156">IF($C198="Apple Creek",IF($I198="Summer",IF(LEFT($E198,1)="&lt;",VALUE(MID($E198,2,4)),IF(LEFT($E198,1)="&gt;",VALUE(MID($E198,2,4)),$E198)),""),"")</f>
        <v/>
      </c>
      <c r="AI198" s="6" t="str">
        <f t="shared" ref="AI198:AI261" si="157">IF($C198="Apple Creek",IF($I198="Fall",IF(LEFT($E198,1)="&lt;",VALUE(MID($E198,2,4)),IF(LEFT($E198,1)="&gt;",VALUE(MID($E198,2,4)),$E198)),""),"")</f>
        <v/>
      </c>
      <c r="AJ198" s="3" t="str">
        <f t="shared" ref="AJ198:AJ261" si="158">IF($C198="Ashwaubenon Creek",IF($I198="Spring",IF(LEFT($E198,1)="&lt;",VALUE(MID($E198,2,4)),IF(LEFT($E198,1)="&gt;",VALUE(MID($E198,2,4)),$E198)),""),"")</f>
        <v/>
      </c>
      <c r="AK198" s="20" t="str">
        <f t="shared" ref="AK198:AK261" si="159">IF($C198="Ashwaubenon Creek",IF($I198="Summer",IF(LEFT($E198,1)="&lt;",VALUE(MID($E198,2,4)),IF(LEFT($E198,1)="&gt;",VALUE(MID($E198,2,4)),$E198)),""),"")</f>
        <v/>
      </c>
      <c r="AL198" s="6" t="str">
        <f t="shared" ref="AL198:AL261" si="160">IF($C198="Ashwaubenon Creek",IF($I198="Fall",IF(LEFT($E198,1)="&lt;",VALUE(MID($E198,2,4)),IF(LEFT($E198,1)="&gt;",VALUE(MID($E198,2,4)),$E198)),""),"")</f>
        <v/>
      </c>
      <c r="AM198" s="3" t="str">
        <f t="shared" ref="AM198:AM261" si="161">IF($C198="Baird Creek",IF($I198="Spring",IF(LEFT($E198,1)="&lt;",VALUE(MID($E198,2,4)),IF(LEFT($E198,1)="&gt;",VALUE(MID($E198,2,4)),$E198)),""),"")</f>
        <v/>
      </c>
      <c r="AN198" s="20" t="str">
        <f t="shared" ref="AN198:AN261" si="162">IF($C198="Baird Creek",IF($I198="Summer",IF(LEFT($E198,1)="&lt;",VALUE(MID($E198,2,4)),IF(LEFT($E198,1)="&gt;",VALUE(MID($E198,2,4)),$E198)),""),"")</f>
        <v/>
      </c>
      <c r="AO198" s="6" t="str">
        <f t="shared" ref="AO198:AO261" si="163">IF($C198="Baird Creek",IF($I198="Fall",IF(LEFT($E198,1)="&lt;",VALUE(MID($E198,2,4)),IF(LEFT($E198,1)="&gt;",VALUE(MID($E198,2,4)),$E198)),""),"")</f>
        <v>AD</v>
      </c>
      <c r="AP198" s="3" t="str">
        <f t="shared" ref="AP198:AP261" si="164">IF($C198="Duck Creek",IF($I198="Spring",IF(LEFT($E198,1)="&lt;",VALUE(MID($E198,2,4)),IF(LEFT($E198,1)="&gt;",VALUE(MID($E198,2,4)),$E198)),""),"")</f>
        <v/>
      </c>
      <c r="AQ198" s="20" t="str">
        <f t="shared" ref="AQ198:AQ261" si="165">IF($C198="Duck Creek",IF($I198="Summer",IF(LEFT($E198,1)="&lt;",VALUE(MID($E198,2,4)),IF(LEFT($E198,1)="&gt;",VALUE(MID($E198,2,4)),$E198)),""),"")</f>
        <v/>
      </c>
      <c r="AR198" s="6" t="str">
        <f t="shared" ref="AR198:AR261" si="166">IF($C198="Duck Creek",IF($I198="Fall",IF(LEFT($E198,1)="&lt;",VALUE(MID($E198,2,4)),IF(LEFT($E198,1)="&gt;",VALUE(MID($E198,2,4)),$E198)),""),"")</f>
        <v/>
      </c>
      <c r="AS198" s="3" t="str">
        <f t="shared" ref="AS198:AS261" si="167">IF($C198="Spring Brook",IF($I198="Spring",IF(LEFT($E198,1)="&lt;",VALUE(MID($E198,2,4)),IF(LEFT($E198,1)="&gt;",VALUE(MID($E198,2,4)),$E198)),""),"")</f>
        <v/>
      </c>
      <c r="AT198" s="20" t="str">
        <f t="shared" ref="AT198:AT261" si="168">IF($C198="Spring Brook",IF($I198="Summer",IF(LEFT($E198,1)="&lt;",VALUE(MID($E198,2,4)),IF(LEFT($E198,1)="&gt;",VALUE(MID($E198,2,4)),$E198)),""),"")</f>
        <v/>
      </c>
      <c r="AU198" s="6" t="str">
        <f t="shared" ref="AU198:AU261" si="169">IF($C198="Spring Brook",IF($I198="Fall",IF(LEFT($E198,1)="&lt;",VALUE(MID($E198,2,4)),IF(LEFT($E198,1)="&gt;",VALUE(MID($E198,2,4)),$E198)),""),"")</f>
        <v/>
      </c>
      <c r="AV198" s="3" t="str">
        <f t="shared" si="133"/>
        <v/>
      </c>
      <c r="AW198" s="20" t="str">
        <f t="shared" si="134"/>
        <v/>
      </c>
      <c r="AX198" s="6" t="str">
        <f t="shared" si="135"/>
        <v/>
      </c>
      <c r="AY198" s="3" t="str">
        <f t="shared" si="136"/>
        <v/>
      </c>
      <c r="AZ198" s="20" t="str">
        <f t="shared" si="137"/>
        <v/>
      </c>
      <c r="BA198" s="6" t="str">
        <f t="shared" si="138"/>
        <v/>
      </c>
    </row>
    <row r="199" spans="1:53" ht="12.75" thickBot="1" x14ac:dyDescent="0.25">
      <c r="A199" s="82">
        <v>42206</v>
      </c>
      <c r="B199" s="81" t="s">
        <v>15</v>
      </c>
      <c r="C199" s="81" t="s">
        <v>14</v>
      </c>
      <c r="D199" s="81">
        <v>872</v>
      </c>
      <c r="E199" s="81">
        <v>3.43</v>
      </c>
      <c r="F199" s="85">
        <f t="shared" ref="F199:F262" si="170">IF(A199="","",VLOOKUP(B199,$CY$2:$CZ$16,2,FALSE))</f>
        <v>2</v>
      </c>
      <c r="G199" s="90">
        <f t="shared" ref="G199:G262" si="171">IF(A199="","",MONTH(A199))</f>
        <v>7</v>
      </c>
      <c r="H199" s="90">
        <f t="shared" si="139"/>
        <v>2015</v>
      </c>
      <c r="I199" s="2" t="str">
        <f t="shared" si="140"/>
        <v>Summer</v>
      </c>
      <c r="K199" s="3" t="str">
        <f t="shared" si="141"/>
        <v/>
      </c>
      <c r="L199" s="20" t="str">
        <f t="shared" si="142"/>
        <v/>
      </c>
      <c r="M199" s="6" t="str">
        <f t="shared" si="143"/>
        <v/>
      </c>
      <c r="N199" s="3" t="str">
        <f t="shared" si="144"/>
        <v/>
      </c>
      <c r="O199" s="20" t="str">
        <f t="shared" si="145"/>
        <v/>
      </c>
      <c r="P199" s="6" t="str">
        <f t="shared" si="146"/>
        <v/>
      </c>
      <c r="Q199" s="3" t="str">
        <f t="shared" si="147"/>
        <v/>
      </c>
      <c r="R199" s="20">
        <f t="shared" si="148"/>
        <v>872</v>
      </c>
      <c r="S199" s="6" t="str">
        <f t="shared" si="149"/>
        <v/>
      </c>
      <c r="T199" s="3" t="str">
        <f t="shared" si="150"/>
        <v/>
      </c>
      <c r="U199" s="20" t="str">
        <f t="shared" ref="U199:U280" si="172">IF($C199="Duck Creek",IF($I199="Summer",IF(LEFT($D199,1)="&lt;",VALUE(MID($D199,2,4)),IF(LEFT($D199,1)="&gt;",VALUE(MID($D199,2,4)),$D199)),""),"")</f>
        <v/>
      </c>
      <c r="V199" s="6" t="str">
        <f t="shared" si="151"/>
        <v/>
      </c>
      <c r="W199" s="3" t="str">
        <f t="shared" si="152"/>
        <v/>
      </c>
      <c r="X199" s="20" t="str">
        <f t="shared" si="153"/>
        <v/>
      </c>
      <c r="Y199" s="6" t="str">
        <f t="shared" si="154"/>
        <v/>
      </c>
      <c r="Z199" s="3" t="str">
        <f t="shared" ref="Z199:Z262" si="173">IF($C199="Dutchman Creek",IF($I199="Spring",IF(LEFT($D199,1)="&lt;",VALUE(MID($D199,2,4)),IF(LEFT($D199,1)="&gt;",VALUE(MID($D199,2,4)),$D199)),""),"")</f>
        <v/>
      </c>
      <c r="AA199" s="20" t="str">
        <f t="shared" ref="AA199:AA262" si="174">IF($C199="Dutchman Creek",IF($I199="Summer",IF(LEFT($D199,1)="&lt;",VALUE(MID($D199,2,4)),IF(LEFT($D199,1)="&gt;",VALUE(MID($D199,2,4)),$D199)),""),"")</f>
        <v/>
      </c>
      <c r="AB199" s="6" t="str">
        <f t="shared" ref="AB199:AB262" si="175">IF($C199="Dutchman Creek",IF($I199="Fall",IF(LEFT($D199,1)="&lt;",VALUE(MID($D199,2,4)),IF(LEFT($D199,1)="&gt;",VALUE(MID($D199,2,4)),$D199)),""),"")</f>
        <v/>
      </c>
      <c r="AC199" s="3" t="str">
        <f t="shared" ref="AC199:AC262" si="176">IF($C199="Trout Creek",IF($I199="Spring",IF(LEFT($D199,1)="&lt;",VALUE(MID($D199,2,4)),IF(LEFT($D199,1)="&gt;",VALUE(MID($D199,2,4)),$D199)),""),"")</f>
        <v/>
      </c>
      <c r="AD199" s="20" t="str">
        <f t="shared" ref="AD199:AD262" si="177">IF($C199="Trout Creek",IF($I199="Summer",IF(LEFT($D199,1)="&lt;",VALUE(MID($D199,2,4)),IF(LEFT($D199,1)="&gt;",VALUE(MID($D199,2,4)),$D199)),""),"")</f>
        <v/>
      </c>
      <c r="AE199" s="6" t="str">
        <f t="shared" ref="AE199:AE262" si="178">IF($C199="Trout Creek",IF($I199="Fall",IF(LEFT($D199,1)="&lt;",VALUE(MID($D199,2,4)),IF(LEFT($D199,1)="&gt;",VALUE(MID($D199,2,4)),$D199)),""),"")</f>
        <v/>
      </c>
      <c r="AG199" s="3" t="str">
        <f t="shared" si="155"/>
        <v/>
      </c>
      <c r="AH199" s="20" t="str">
        <f t="shared" si="156"/>
        <v/>
      </c>
      <c r="AI199" s="6" t="str">
        <f t="shared" si="157"/>
        <v/>
      </c>
      <c r="AJ199" s="3" t="str">
        <f t="shared" si="158"/>
        <v/>
      </c>
      <c r="AK199" s="20" t="str">
        <f t="shared" si="159"/>
        <v/>
      </c>
      <c r="AL199" s="6" t="str">
        <f t="shared" si="160"/>
        <v/>
      </c>
      <c r="AM199" s="3" t="str">
        <f t="shared" si="161"/>
        <v/>
      </c>
      <c r="AN199" s="20">
        <f t="shared" si="162"/>
        <v>3.43</v>
      </c>
      <c r="AO199" s="6" t="str">
        <f t="shared" si="163"/>
        <v/>
      </c>
      <c r="AP199" s="3" t="str">
        <f t="shared" si="164"/>
        <v/>
      </c>
      <c r="AQ199" s="20" t="str">
        <f t="shared" si="165"/>
        <v/>
      </c>
      <c r="AR199" s="6" t="str">
        <f t="shared" si="166"/>
        <v/>
      </c>
      <c r="AS199" s="3" t="str">
        <f t="shared" si="167"/>
        <v/>
      </c>
      <c r="AT199" s="20" t="str">
        <f t="shared" si="168"/>
        <v/>
      </c>
      <c r="AU199" s="6" t="str">
        <f t="shared" si="169"/>
        <v/>
      </c>
      <c r="AV199" s="3" t="str">
        <f t="shared" ref="AV199:AV262" si="179">IF($C199="Dutchman Creek",IF($I199="Spring",IF(LEFT($E199,1)="&lt;",VALUE(MID($E199,2,4)),IF(LEFT($E199,1)="&gt;",VALUE(MID($E199,2,4)),$E199)),""),"")</f>
        <v/>
      </c>
      <c r="AW199" s="20" t="str">
        <f t="shared" ref="AW199:AW262" si="180">IF($C199="Dutchman Creek",IF($I199="Summer",IF(LEFT($E199,1)="&lt;",VALUE(MID($E199,2,4)),IF(LEFT($E199,1)="&gt;",VALUE(MID($E199,2,4)),$E199)),""),"")</f>
        <v/>
      </c>
      <c r="AX199" s="6" t="str">
        <f t="shared" ref="AX199:AX262" si="181">IF($C199="Dutchman Creek",IF($I199="Fall",IF(LEFT($E199,1)="&lt;",VALUE(MID($E199,2,4)),IF(LEFT($E199,1)="&gt;",VALUE(MID($E199,2,4)),$E199)),""),"")</f>
        <v/>
      </c>
      <c r="AY199" s="3" t="str">
        <f t="shared" ref="AY199:AY262" si="182">IF($C199="Trout Creek",IF($I199="Spring",IF(LEFT($E199,1)="&lt;",VALUE(MID($E199,2,4)),IF(LEFT($E199,1)="&gt;",VALUE(MID($E199,2,4)),$E199)),""),"")</f>
        <v/>
      </c>
      <c r="AZ199" s="20" t="str">
        <f t="shared" ref="AZ199:AZ262" si="183">IF($C199="Trout Creek",IF($I199="Summer",IF(LEFT($E199,1)="&lt;",VALUE(MID($E199,2,4)),IF(LEFT($E199,1)="&gt;",VALUE(MID($E199,2,4)),$E199)),""),"")</f>
        <v/>
      </c>
      <c r="BA199" s="6" t="str">
        <f t="shared" ref="BA199:BA262" si="184">IF($C199="Trout Creek",IF($I199="Fall",IF(LEFT($E199,1)="&lt;",VALUE(MID($E199,2,4)),IF(LEFT($E199,1)="&gt;",VALUE(MID($E199,2,4)),$E199)),""),"")</f>
        <v/>
      </c>
    </row>
    <row r="200" spans="1:53" ht="12.75" thickBot="1" x14ac:dyDescent="0.25">
      <c r="A200" s="82">
        <v>41912</v>
      </c>
      <c r="B200" s="81" t="s">
        <v>15</v>
      </c>
      <c r="C200" s="81" t="s">
        <v>14</v>
      </c>
      <c r="D200" s="81">
        <v>718</v>
      </c>
      <c r="E200" s="81">
        <v>3.64</v>
      </c>
      <c r="F200" s="85">
        <f t="shared" si="170"/>
        <v>2</v>
      </c>
      <c r="G200" s="90">
        <f t="shared" si="171"/>
        <v>9</v>
      </c>
      <c r="H200" s="90">
        <f t="shared" si="139"/>
        <v>2014</v>
      </c>
      <c r="I200" s="2" t="str">
        <f t="shared" si="140"/>
        <v>Fall</v>
      </c>
      <c r="K200" s="3" t="str">
        <f t="shared" si="141"/>
        <v/>
      </c>
      <c r="L200" s="20" t="str">
        <f t="shared" si="142"/>
        <v/>
      </c>
      <c r="M200" s="6" t="str">
        <f t="shared" si="143"/>
        <v/>
      </c>
      <c r="N200" s="3" t="str">
        <f t="shared" si="144"/>
        <v/>
      </c>
      <c r="O200" s="20" t="str">
        <f t="shared" si="145"/>
        <v/>
      </c>
      <c r="P200" s="6" t="str">
        <f t="shared" si="146"/>
        <v/>
      </c>
      <c r="Q200" s="3" t="str">
        <f t="shared" si="147"/>
        <v/>
      </c>
      <c r="R200" s="20" t="str">
        <f t="shared" si="148"/>
        <v/>
      </c>
      <c r="S200" s="6">
        <f t="shared" si="149"/>
        <v>718</v>
      </c>
      <c r="T200" s="3" t="str">
        <f t="shared" si="150"/>
        <v/>
      </c>
      <c r="U200" s="20" t="str">
        <f t="shared" si="172"/>
        <v/>
      </c>
      <c r="V200" s="6" t="str">
        <f t="shared" si="151"/>
        <v/>
      </c>
      <c r="W200" s="3" t="str">
        <f t="shared" si="152"/>
        <v/>
      </c>
      <c r="X200" s="20" t="str">
        <f t="shared" si="153"/>
        <v/>
      </c>
      <c r="Y200" s="6" t="str">
        <f t="shared" si="154"/>
        <v/>
      </c>
      <c r="Z200" s="3" t="str">
        <f t="shared" si="173"/>
        <v/>
      </c>
      <c r="AA200" s="20" t="str">
        <f t="shared" si="174"/>
        <v/>
      </c>
      <c r="AB200" s="6" t="str">
        <f t="shared" si="175"/>
        <v/>
      </c>
      <c r="AC200" s="3" t="str">
        <f t="shared" si="176"/>
        <v/>
      </c>
      <c r="AD200" s="20" t="str">
        <f t="shared" si="177"/>
        <v/>
      </c>
      <c r="AE200" s="6" t="str">
        <f t="shared" si="178"/>
        <v/>
      </c>
      <c r="AG200" s="3" t="str">
        <f t="shared" si="155"/>
        <v/>
      </c>
      <c r="AH200" s="20" t="str">
        <f t="shared" si="156"/>
        <v/>
      </c>
      <c r="AI200" s="6" t="str">
        <f t="shared" si="157"/>
        <v/>
      </c>
      <c r="AJ200" s="3" t="str">
        <f t="shared" si="158"/>
        <v/>
      </c>
      <c r="AK200" s="20" t="str">
        <f t="shared" si="159"/>
        <v/>
      </c>
      <c r="AL200" s="6" t="str">
        <f t="shared" si="160"/>
        <v/>
      </c>
      <c r="AM200" s="3" t="str">
        <f t="shared" si="161"/>
        <v/>
      </c>
      <c r="AN200" s="20" t="str">
        <f t="shared" si="162"/>
        <v/>
      </c>
      <c r="AO200" s="6">
        <f t="shared" si="163"/>
        <v>3.64</v>
      </c>
      <c r="AP200" s="3" t="str">
        <f t="shared" si="164"/>
        <v/>
      </c>
      <c r="AQ200" s="20" t="str">
        <f t="shared" si="165"/>
        <v/>
      </c>
      <c r="AR200" s="6" t="str">
        <f t="shared" si="166"/>
        <v/>
      </c>
      <c r="AS200" s="3" t="str">
        <f t="shared" si="167"/>
        <v/>
      </c>
      <c r="AT200" s="20" t="str">
        <f t="shared" si="168"/>
        <v/>
      </c>
      <c r="AU200" s="6" t="str">
        <f t="shared" si="169"/>
        <v/>
      </c>
      <c r="AV200" s="3" t="str">
        <f t="shared" si="179"/>
        <v/>
      </c>
      <c r="AW200" s="20" t="str">
        <f t="shared" si="180"/>
        <v/>
      </c>
      <c r="AX200" s="6" t="str">
        <f t="shared" si="181"/>
        <v/>
      </c>
      <c r="AY200" s="3" t="str">
        <f t="shared" si="182"/>
        <v/>
      </c>
      <c r="AZ200" s="20" t="str">
        <f t="shared" si="183"/>
        <v/>
      </c>
      <c r="BA200" s="6" t="str">
        <f t="shared" si="184"/>
        <v/>
      </c>
    </row>
    <row r="201" spans="1:53" ht="12.75" thickBot="1" x14ac:dyDescent="0.25">
      <c r="A201" s="82">
        <v>41837</v>
      </c>
      <c r="B201" s="81" t="s">
        <v>15</v>
      </c>
      <c r="C201" s="81" t="s">
        <v>14</v>
      </c>
      <c r="D201" s="81">
        <v>747</v>
      </c>
      <c r="E201" s="81">
        <v>3.45</v>
      </c>
      <c r="F201" s="85">
        <f t="shared" si="170"/>
        <v>2</v>
      </c>
      <c r="G201" s="90">
        <f t="shared" si="171"/>
        <v>7</v>
      </c>
      <c r="H201" s="90">
        <f t="shared" si="139"/>
        <v>2014</v>
      </c>
      <c r="I201" s="2" t="str">
        <f t="shared" si="140"/>
        <v>Summer</v>
      </c>
      <c r="K201" s="3" t="str">
        <f t="shared" si="141"/>
        <v/>
      </c>
      <c r="L201" s="20" t="str">
        <f t="shared" si="142"/>
        <v/>
      </c>
      <c r="M201" s="6" t="str">
        <f t="shared" si="143"/>
        <v/>
      </c>
      <c r="N201" s="3" t="str">
        <f t="shared" si="144"/>
        <v/>
      </c>
      <c r="O201" s="20" t="str">
        <f t="shared" si="145"/>
        <v/>
      </c>
      <c r="P201" s="6" t="str">
        <f t="shared" si="146"/>
        <v/>
      </c>
      <c r="Q201" s="3" t="str">
        <f t="shared" si="147"/>
        <v/>
      </c>
      <c r="R201" s="20">
        <f t="shared" si="148"/>
        <v>747</v>
      </c>
      <c r="S201" s="6" t="str">
        <f t="shared" si="149"/>
        <v/>
      </c>
      <c r="T201" s="3" t="str">
        <f t="shared" si="150"/>
        <v/>
      </c>
      <c r="U201" s="20" t="str">
        <f t="shared" si="172"/>
        <v/>
      </c>
      <c r="V201" s="6" t="str">
        <f t="shared" si="151"/>
        <v/>
      </c>
      <c r="W201" s="3" t="str">
        <f t="shared" si="152"/>
        <v/>
      </c>
      <c r="X201" s="20" t="str">
        <f t="shared" si="153"/>
        <v/>
      </c>
      <c r="Y201" s="6" t="str">
        <f t="shared" si="154"/>
        <v/>
      </c>
      <c r="Z201" s="3" t="str">
        <f t="shared" si="173"/>
        <v/>
      </c>
      <c r="AA201" s="20" t="str">
        <f t="shared" si="174"/>
        <v/>
      </c>
      <c r="AB201" s="6" t="str">
        <f t="shared" si="175"/>
        <v/>
      </c>
      <c r="AC201" s="3" t="str">
        <f t="shared" si="176"/>
        <v/>
      </c>
      <c r="AD201" s="20" t="str">
        <f t="shared" si="177"/>
        <v/>
      </c>
      <c r="AE201" s="6" t="str">
        <f t="shared" si="178"/>
        <v/>
      </c>
      <c r="AG201" s="3" t="str">
        <f t="shared" si="155"/>
        <v/>
      </c>
      <c r="AH201" s="20" t="str">
        <f t="shared" si="156"/>
        <v/>
      </c>
      <c r="AI201" s="6" t="str">
        <f t="shared" si="157"/>
        <v/>
      </c>
      <c r="AJ201" s="3" t="str">
        <f t="shared" si="158"/>
        <v/>
      </c>
      <c r="AK201" s="20" t="str">
        <f t="shared" si="159"/>
        <v/>
      </c>
      <c r="AL201" s="6" t="str">
        <f t="shared" si="160"/>
        <v/>
      </c>
      <c r="AM201" s="3" t="str">
        <f t="shared" si="161"/>
        <v/>
      </c>
      <c r="AN201" s="20">
        <f t="shared" si="162"/>
        <v>3.45</v>
      </c>
      <c r="AO201" s="6" t="str">
        <f t="shared" si="163"/>
        <v/>
      </c>
      <c r="AP201" s="3" t="str">
        <f t="shared" si="164"/>
        <v/>
      </c>
      <c r="AQ201" s="20" t="str">
        <f t="shared" si="165"/>
        <v/>
      </c>
      <c r="AR201" s="6" t="str">
        <f t="shared" si="166"/>
        <v/>
      </c>
      <c r="AS201" s="3" t="str">
        <f t="shared" si="167"/>
        <v/>
      </c>
      <c r="AT201" s="20" t="str">
        <f t="shared" si="168"/>
        <v/>
      </c>
      <c r="AU201" s="6" t="str">
        <f t="shared" si="169"/>
        <v/>
      </c>
      <c r="AV201" s="3" t="str">
        <f t="shared" si="179"/>
        <v/>
      </c>
      <c r="AW201" s="20" t="str">
        <f t="shared" si="180"/>
        <v/>
      </c>
      <c r="AX201" s="6" t="str">
        <f t="shared" si="181"/>
        <v/>
      </c>
      <c r="AY201" s="3" t="str">
        <f t="shared" si="182"/>
        <v/>
      </c>
      <c r="AZ201" s="20" t="str">
        <f t="shared" si="183"/>
        <v/>
      </c>
      <c r="BA201" s="6" t="str">
        <f t="shared" si="184"/>
        <v/>
      </c>
    </row>
    <row r="202" spans="1:53" ht="12.75" thickBot="1" x14ac:dyDescent="0.25">
      <c r="A202" s="82">
        <v>41766</v>
      </c>
      <c r="B202" s="81" t="s">
        <v>15</v>
      </c>
      <c r="C202" s="81" t="s">
        <v>14</v>
      </c>
      <c r="D202" s="81">
        <v>754</v>
      </c>
      <c r="E202" s="81">
        <v>6.88</v>
      </c>
      <c r="F202" s="85">
        <f t="shared" si="170"/>
        <v>2</v>
      </c>
      <c r="G202" s="90">
        <f t="shared" si="171"/>
        <v>5</v>
      </c>
      <c r="H202" s="90">
        <f t="shared" si="139"/>
        <v>2014</v>
      </c>
      <c r="I202" s="2" t="str">
        <f t="shared" si="140"/>
        <v>Spring</v>
      </c>
      <c r="K202" s="3" t="str">
        <f t="shared" si="141"/>
        <v/>
      </c>
      <c r="L202" s="20" t="str">
        <f t="shared" si="142"/>
        <v/>
      </c>
      <c r="M202" s="6" t="str">
        <f t="shared" si="143"/>
        <v/>
      </c>
      <c r="N202" s="3" t="str">
        <f t="shared" si="144"/>
        <v/>
      </c>
      <c r="O202" s="20" t="str">
        <f t="shared" si="145"/>
        <v/>
      </c>
      <c r="P202" s="6" t="str">
        <f t="shared" si="146"/>
        <v/>
      </c>
      <c r="Q202" s="3">
        <f t="shared" si="147"/>
        <v>754</v>
      </c>
      <c r="R202" s="20" t="str">
        <f t="shared" si="148"/>
        <v/>
      </c>
      <c r="S202" s="6" t="str">
        <f t="shared" si="149"/>
        <v/>
      </c>
      <c r="T202" s="3" t="str">
        <f t="shared" si="150"/>
        <v/>
      </c>
      <c r="U202" s="20" t="str">
        <f t="shared" si="172"/>
        <v/>
      </c>
      <c r="V202" s="6" t="str">
        <f t="shared" si="151"/>
        <v/>
      </c>
      <c r="W202" s="3" t="str">
        <f t="shared" si="152"/>
        <v/>
      </c>
      <c r="X202" s="20" t="str">
        <f t="shared" si="153"/>
        <v/>
      </c>
      <c r="Y202" s="6" t="str">
        <f t="shared" si="154"/>
        <v/>
      </c>
      <c r="Z202" s="3" t="str">
        <f t="shared" si="173"/>
        <v/>
      </c>
      <c r="AA202" s="20" t="str">
        <f t="shared" si="174"/>
        <v/>
      </c>
      <c r="AB202" s="6" t="str">
        <f t="shared" si="175"/>
        <v/>
      </c>
      <c r="AC202" s="3" t="str">
        <f t="shared" si="176"/>
        <v/>
      </c>
      <c r="AD202" s="20" t="str">
        <f t="shared" si="177"/>
        <v/>
      </c>
      <c r="AE202" s="6" t="str">
        <f t="shared" si="178"/>
        <v/>
      </c>
      <c r="AG202" s="3" t="str">
        <f t="shared" si="155"/>
        <v/>
      </c>
      <c r="AH202" s="20" t="str">
        <f t="shared" si="156"/>
        <v/>
      </c>
      <c r="AI202" s="6" t="str">
        <f t="shared" si="157"/>
        <v/>
      </c>
      <c r="AJ202" s="3" t="str">
        <f t="shared" si="158"/>
        <v/>
      </c>
      <c r="AK202" s="20" t="str">
        <f t="shared" si="159"/>
        <v/>
      </c>
      <c r="AL202" s="6" t="str">
        <f t="shared" si="160"/>
        <v/>
      </c>
      <c r="AM202" s="3">
        <f t="shared" si="161"/>
        <v>6.88</v>
      </c>
      <c r="AN202" s="20" t="str">
        <f t="shared" si="162"/>
        <v/>
      </c>
      <c r="AO202" s="6" t="str">
        <f t="shared" si="163"/>
        <v/>
      </c>
      <c r="AP202" s="3" t="str">
        <f t="shared" si="164"/>
        <v/>
      </c>
      <c r="AQ202" s="20" t="str">
        <f t="shared" si="165"/>
        <v/>
      </c>
      <c r="AR202" s="6" t="str">
        <f t="shared" si="166"/>
        <v/>
      </c>
      <c r="AS202" s="3" t="str">
        <f t="shared" si="167"/>
        <v/>
      </c>
      <c r="AT202" s="20" t="str">
        <f t="shared" si="168"/>
        <v/>
      </c>
      <c r="AU202" s="6" t="str">
        <f t="shared" si="169"/>
        <v/>
      </c>
      <c r="AV202" s="3" t="str">
        <f t="shared" si="179"/>
        <v/>
      </c>
      <c r="AW202" s="20" t="str">
        <f t="shared" si="180"/>
        <v/>
      </c>
      <c r="AX202" s="6" t="str">
        <f t="shared" si="181"/>
        <v/>
      </c>
      <c r="AY202" s="3" t="str">
        <f t="shared" si="182"/>
        <v/>
      </c>
      <c r="AZ202" s="20" t="str">
        <f t="shared" si="183"/>
        <v/>
      </c>
      <c r="BA202" s="6" t="str">
        <f t="shared" si="184"/>
        <v/>
      </c>
    </row>
    <row r="203" spans="1:53" ht="12.75" thickBot="1" x14ac:dyDescent="0.25">
      <c r="A203" s="82">
        <v>41542</v>
      </c>
      <c r="B203" s="81" t="s">
        <v>15</v>
      </c>
      <c r="C203" s="81" t="s">
        <v>14</v>
      </c>
      <c r="D203" s="81">
        <v>737</v>
      </c>
      <c r="E203" s="81" t="s">
        <v>77</v>
      </c>
      <c r="F203" s="85">
        <f t="shared" si="170"/>
        <v>2</v>
      </c>
      <c r="G203" s="90">
        <f t="shared" si="171"/>
        <v>9</v>
      </c>
      <c r="H203" s="90">
        <f t="shared" si="139"/>
        <v>2013</v>
      </c>
      <c r="I203" s="2" t="str">
        <f t="shared" si="140"/>
        <v>Fall</v>
      </c>
      <c r="K203" s="3" t="str">
        <f t="shared" si="141"/>
        <v/>
      </c>
      <c r="L203" s="20" t="str">
        <f t="shared" si="142"/>
        <v/>
      </c>
      <c r="M203" s="6" t="str">
        <f t="shared" si="143"/>
        <v/>
      </c>
      <c r="N203" s="3" t="str">
        <f t="shared" si="144"/>
        <v/>
      </c>
      <c r="O203" s="20" t="str">
        <f t="shared" si="145"/>
        <v/>
      </c>
      <c r="P203" s="6" t="str">
        <f t="shared" si="146"/>
        <v/>
      </c>
      <c r="Q203" s="3" t="str">
        <f t="shared" si="147"/>
        <v/>
      </c>
      <c r="R203" s="20" t="str">
        <f t="shared" si="148"/>
        <v/>
      </c>
      <c r="S203" s="6">
        <f t="shared" si="149"/>
        <v>737</v>
      </c>
      <c r="T203" s="3" t="str">
        <f t="shared" si="150"/>
        <v/>
      </c>
      <c r="U203" s="20" t="str">
        <f t="shared" si="172"/>
        <v/>
      </c>
      <c r="V203" s="6" t="str">
        <f t="shared" si="151"/>
        <v/>
      </c>
      <c r="W203" s="3" t="str">
        <f t="shared" si="152"/>
        <v/>
      </c>
      <c r="X203" s="20" t="str">
        <f t="shared" si="153"/>
        <v/>
      </c>
      <c r="Y203" s="6" t="str">
        <f t="shared" si="154"/>
        <v/>
      </c>
      <c r="Z203" s="3" t="str">
        <f t="shared" si="173"/>
        <v/>
      </c>
      <c r="AA203" s="20" t="str">
        <f t="shared" si="174"/>
        <v/>
      </c>
      <c r="AB203" s="6" t="str">
        <f t="shared" si="175"/>
        <v/>
      </c>
      <c r="AC203" s="3" t="str">
        <f t="shared" si="176"/>
        <v/>
      </c>
      <c r="AD203" s="20" t="str">
        <f t="shared" si="177"/>
        <v/>
      </c>
      <c r="AE203" s="6" t="str">
        <f t="shared" si="178"/>
        <v/>
      </c>
      <c r="AG203" s="3" t="str">
        <f t="shared" si="155"/>
        <v/>
      </c>
      <c r="AH203" s="20" t="str">
        <f t="shared" si="156"/>
        <v/>
      </c>
      <c r="AI203" s="6" t="str">
        <f t="shared" si="157"/>
        <v/>
      </c>
      <c r="AJ203" s="3" t="str">
        <f t="shared" si="158"/>
        <v/>
      </c>
      <c r="AK203" s="20" t="str">
        <f t="shared" si="159"/>
        <v/>
      </c>
      <c r="AL203" s="6" t="str">
        <f t="shared" si="160"/>
        <v/>
      </c>
      <c r="AM203" s="3" t="str">
        <f t="shared" si="161"/>
        <v/>
      </c>
      <c r="AN203" s="20" t="str">
        <f t="shared" si="162"/>
        <v/>
      </c>
      <c r="AO203" s="6" t="str">
        <f t="shared" si="163"/>
        <v>AD</v>
      </c>
      <c r="AP203" s="3" t="str">
        <f t="shared" si="164"/>
        <v/>
      </c>
      <c r="AQ203" s="20" t="str">
        <f t="shared" si="165"/>
        <v/>
      </c>
      <c r="AR203" s="6" t="str">
        <f t="shared" si="166"/>
        <v/>
      </c>
      <c r="AS203" s="3" t="str">
        <f t="shared" si="167"/>
        <v/>
      </c>
      <c r="AT203" s="20" t="str">
        <f t="shared" si="168"/>
        <v/>
      </c>
      <c r="AU203" s="6" t="str">
        <f t="shared" si="169"/>
        <v/>
      </c>
      <c r="AV203" s="3" t="str">
        <f t="shared" si="179"/>
        <v/>
      </c>
      <c r="AW203" s="20" t="str">
        <f t="shared" si="180"/>
        <v/>
      </c>
      <c r="AX203" s="6" t="str">
        <f t="shared" si="181"/>
        <v/>
      </c>
      <c r="AY203" s="3" t="str">
        <f t="shared" si="182"/>
        <v/>
      </c>
      <c r="AZ203" s="20" t="str">
        <f t="shared" si="183"/>
        <v/>
      </c>
      <c r="BA203" s="6" t="str">
        <f t="shared" si="184"/>
        <v/>
      </c>
    </row>
    <row r="204" spans="1:53" ht="12.75" thickBot="1" x14ac:dyDescent="0.25">
      <c r="A204" s="82">
        <v>41479</v>
      </c>
      <c r="B204" s="81" t="s">
        <v>15</v>
      </c>
      <c r="C204" s="81" t="s">
        <v>14</v>
      </c>
      <c r="D204" s="81" t="s">
        <v>3</v>
      </c>
      <c r="E204" s="81" t="s">
        <v>3</v>
      </c>
      <c r="F204" s="85">
        <f t="shared" si="170"/>
        <v>2</v>
      </c>
      <c r="G204" s="90">
        <f t="shared" si="171"/>
        <v>7</v>
      </c>
      <c r="H204" s="90">
        <f t="shared" si="139"/>
        <v>2013</v>
      </c>
      <c r="I204" s="2" t="str">
        <f t="shared" si="140"/>
        <v>Summer</v>
      </c>
      <c r="K204" s="3" t="str">
        <f t="shared" si="141"/>
        <v/>
      </c>
      <c r="L204" s="20" t="str">
        <f t="shared" si="142"/>
        <v/>
      </c>
      <c r="M204" s="6" t="str">
        <f t="shared" si="143"/>
        <v/>
      </c>
      <c r="N204" s="3" t="str">
        <f t="shared" si="144"/>
        <v/>
      </c>
      <c r="O204" s="20" t="str">
        <f t="shared" si="145"/>
        <v/>
      </c>
      <c r="P204" s="6" t="str">
        <f t="shared" si="146"/>
        <v/>
      </c>
      <c r="Q204" s="3" t="str">
        <f t="shared" si="147"/>
        <v/>
      </c>
      <c r="R204" s="20" t="str">
        <f t="shared" si="148"/>
        <v>ns</v>
      </c>
      <c r="S204" s="6" t="str">
        <f t="shared" si="149"/>
        <v/>
      </c>
      <c r="T204" s="3" t="str">
        <f t="shared" si="150"/>
        <v/>
      </c>
      <c r="U204" s="20" t="str">
        <f t="shared" si="172"/>
        <v/>
      </c>
      <c r="V204" s="6" t="str">
        <f t="shared" si="151"/>
        <v/>
      </c>
      <c r="W204" s="3" t="str">
        <f t="shared" si="152"/>
        <v/>
      </c>
      <c r="X204" s="20" t="str">
        <f t="shared" si="153"/>
        <v/>
      </c>
      <c r="Y204" s="6" t="str">
        <f t="shared" si="154"/>
        <v/>
      </c>
      <c r="Z204" s="3" t="str">
        <f t="shared" si="173"/>
        <v/>
      </c>
      <c r="AA204" s="20" t="str">
        <f t="shared" si="174"/>
        <v/>
      </c>
      <c r="AB204" s="6" t="str">
        <f t="shared" si="175"/>
        <v/>
      </c>
      <c r="AC204" s="3" t="str">
        <f t="shared" si="176"/>
        <v/>
      </c>
      <c r="AD204" s="20" t="str">
        <f t="shared" si="177"/>
        <v/>
      </c>
      <c r="AE204" s="6" t="str">
        <f t="shared" si="178"/>
        <v/>
      </c>
      <c r="AG204" s="3" t="str">
        <f t="shared" si="155"/>
        <v/>
      </c>
      <c r="AH204" s="20" t="str">
        <f t="shared" si="156"/>
        <v/>
      </c>
      <c r="AI204" s="6" t="str">
        <f t="shared" si="157"/>
        <v/>
      </c>
      <c r="AJ204" s="3" t="str">
        <f t="shared" si="158"/>
        <v/>
      </c>
      <c r="AK204" s="20" t="str">
        <f t="shared" si="159"/>
        <v/>
      </c>
      <c r="AL204" s="6" t="str">
        <f t="shared" si="160"/>
        <v/>
      </c>
      <c r="AM204" s="3" t="str">
        <f t="shared" si="161"/>
        <v/>
      </c>
      <c r="AN204" s="20" t="str">
        <f t="shared" si="162"/>
        <v>ns</v>
      </c>
      <c r="AO204" s="6" t="str">
        <f t="shared" si="163"/>
        <v/>
      </c>
      <c r="AP204" s="3" t="str">
        <f t="shared" si="164"/>
        <v/>
      </c>
      <c r="AQ204" s="20" t="str">
        <f t="shared" si="165"/>
        <v/>
      </c>
      <c r="AR204" s="6" t="str">
        <f t="shared" si="166"/>
        <v/>
      </c>
      <c r="AS204" s="3" t="str">
        <f t="shared" si="167"/>
        <v/>
      </c>
      <c r="AT204" s="20" t="str">
        <f t="shared" si="168"/>
        <v/>
      </c>
      <c r="AU204" s="6" t="str">
        <f t="shared" si="169"/>
        <v/>
      </c>
      <c r="AV204" s="3" t="str">
        <f t="shared" si="179"/>
        <v/>
      </c>
      <c r="AW204" s="20" t="str">
        <f t="shared" si="180"/>
        <v/>
      </c>
      <c r="AX204" s="6" t="str">
        <f t="shared" si="181"/>
        <v/>
      </c>
      <c r="AY204" s="3" t="str">
        <f t="shared" si="182"/>
        <v/>
      </c>
      <c r="AZ204" s="20" t="str">
        <f t="shared" si="183"/>
        <v/>
      </c>
      <c r="BA204" s="6" t="str">
        <f t="shared" si="184"/>
        <v/>
      </c>
    </row>
    <row r="205" spans="1:53" ht="12.75" thickBot="1" x14ac:dyDescent="0.25">
      <c r="A205" s="82">
        <v>41479</v>
      </c>
      <c r="B205" s="81" t="s">
        <v>15</v>
      </c>
      <c r="C205" s="81" t="s">
        <v>14</v>
      </c>
      <c r="D205" s="81">
        <v>906</v>
      </c>
      <c r="E205" s="81" t="s">
        <v>77</v>
      </c>
      <c r="F205" s="85">
        <f t="shared" si="170"/>
        <v>2</v>
      </c>
      <c r="G205" s="90">
        <f t="shared" si="171"/>
        <v>7</v>
      </c>
      <c r="H205" s="90">
        <f t="shared" si="139"/>
        <v>2013</v>
      </c>
      <c r="I205" s="2" t="str">
        <f t="shared" si="140"/>
        <v>Summer</v>
      </c>
      <c r="K205" s="3" t="str">
        <f t="shared" si="141"/>
        <v/>
      </c>
      <c r="L205" s="20" t="str">
        <f t="shared" si="142"/>
        <v/>
      </c>
      <c r="M205" s="6" t="str">
        <f t="shared" si="143"/>
        <v/>
      </c>
      <c r="N205" s="3" t="str">
        <f t="shared" si="144"/>
        <v/>
      </c>
      <c r="O205" s="20" t="str">
        <f t="shared" si="145"/>
        <v/>
      </c>
      <c r="P205" s="6" t="str">
        <f t="shared" si="146"/>
        <v/>
      </c>
      <c r="Q205" s="3" t="str">
        <f t="shared" si="147"/>
        <v/>
      </c>
      <c r="R205" s="20">
        <f t="shared" si="148"/>
        <v>906</v>
      </c>
      <c r="S205" s="6" t="str">
        <f t="shared" si="149"/>
        <v/>
      </c>
      <c r="T205" s="3" t="str">
        <f t="shared" si="150"/>
        <v/>
      </c>
      <c r="U205" s="20" t="str">
        <f t="shared" si="172"/>
        <v/>
      </c>
      <c r="V205" s="6" t="str">
        <f t="shared" si="151"/>
        <v/>
      </c>
      <c r="W205" s="3" t="str">
        <f t="shared" si="152"/>
        <v/>
      </c>
      <c r="X205" s="20" t="str">
        <f t="shared" si="153"/>
        <v/>
      </c>
      <c r="Y205" s="6" t="str">
        <f t="shared" si="154"/>
        <v/>
      </c>
      <c r="Z205" s="3" t="str">
        <f t="shared" si="173"/>
        <v/>
      </c>
      <c r="AA205" s="20" t="str">
        <f t="shared" si="174"/>
        <v/>
      </c>
      <c r="AB205" s="6" t="str">
        <f t="shared" si="175"/>
        <v/>
      </c>
      <c r="AC205" s="3" t="str">
        <f t="shared" si="176"/>
        <v/>
      </c>
      <c r="AD205" s="20" t="str">
        <f t="shared" si="177"/>
        <v/>
      </c>
      <c r="AE205" s="6" t="str">
        <f t="shared" si="178"/>
        <v/>
      </c>
      <c r="AG205" s="3" t="str">
        <f t="shared" si="155"/>
        <v/>
      </c>
      <c r="AH205" s="20" t="str">
        <f t="shared" si="156"/>
        <v/>
      </c>
      <c r="AI205" s="6" t="str">
        <f t="shared" si="157"/>
        <v/>
      </c>
      <c r="AJ205" s="3" t="str">
        <f t="shared" si="158"/>
        <v/>
      </c>
      <c r="AK205" s="20" t="str">
        <f t="shared" si="159"/>
        <v/>
      </c>
      <c r="AL205" s="6" t="str">
        <f t="shared" si="160"/>
        <v/>
      </c>
      <c r="AM205" s="3" t="str">
        <f t="shared" si="161"/>
        <v/>
      </c>
      <c r="AN205" s="20" t="str">
        <f t="shared" si="162"/>
        <v>AD</v>
      </c>
      <c r="AO205" s="6" t="str">
        <f t="shared" si="163"/>
        <v/>
      </c>
      <c r="AP205" s="3" t="str">
        <f t="shared" si="164"/>
        <v/>
      </c>
      <c r="AQ205" s="20" t="str">
        <f t="shared" si="165"/>
        <v/>
      </c>
      <c r="AR205" s="6" t="str">
        <f t="shared" si="166"/>
        <v/>
      </c>
      <c r="AS205" s="3" t="str">
        <f t="shared" si="167"/>
        <v/>
      </c>
      <c r="AT205" s="20" t="str">
        <f t="shared" si="168"/>
        <v/>
      </c>
      <c r="AU205" s="6" t="str">
        <f t="shared" si="169"/>
        <v/>
      </c>
      <c r="AV205" s="3" t="str">
        <f t="shared" si="179"/>
        <v/>
      </c>
      <c r="AW205" s="20" t="str">
        <f t="shared" si="180"/>
        <v/>
      </c>
      <c r="AX205" s="6" t="str">
        <f t="shared" si="181"/>
        <v/>
      </c>
      <c r="AY205" s="3" t="str">
        <f t="shared" si="182"/>
        <v/>
      </c>
      <c r="AZ205" s="20" t="str">
        <f t="shared" si="183"/>
        <v/>
      </c>
      <c r="BA205" s="6" t="str">
        <f t="shared" si="184"/>
        <v/>
      </c>
    </row>
    <row r="206" spans="1:53" ht="12.75" thickBot="1" x14ac:dyDescent="0.25">
      <c r="A206" s="82">
        <v>41402</v>
      </c>
      <c r="B206" s="81" t="s">
        <v>15</v>
      </c>
      <c r="C206" s="81" t="s">
        <v>14</v>
      </c>
      <c r="D206" s="81">
        <v>725</v>
      </c>
      <c r="E206" s="81" t="s">
        <v>77</v>
      </c>
      <c r="F206" s="85">
        <f t="shared" si="170"/>
        <v>2</v>
      </c>
      <c r="G206" s="90">
        <f t="shared" si="171"/>
        <v>5</v>
      </c>
      <c r="H206" s="90">
        <f t="shared" si="139"/>
        <v>2013</v>
      </c>
      <c r="I206" s="2" t="str">
        <f t="shared" si="140"/>
        <v>Spring</v>
      </c>
      <c r="K206" s="3" t="str">
        <f t="shared" si="141"/>
        <v/>
      </c>
      <c r="L206" s="20" t="str">
        <f t="shared" si="142"/>
        <v/>
      </c>
      <c r="M206" s="6" t="str">
        <f t="shared" si="143"/>
        <v/>
      </c>
      <c r="N206" s="3" t="str">
        <f t="shared" si="144"/>
        <v/>
      </c>
      <c r="O206" s="20" t="str">
        <f t="shared" si="145"/>
        <v/>
      </c>
      <c r="P206" s="6" t="str">
        <f t="shared" si="146"/>
        <v/>
      </c>
      <c r="Q206" s="3">
        <f t="shared" si="147"/>
        <v>725</v>
      </c>
      <c r="R206" s="20" t="str">
        <f t="shared" si="148"/>
        <v/>
      </c>
      <c r="S206" s="6" t="str">
        <f t="shared" si="149"/>
        <v/>
      </c>
      <c r="T206" s="3" t="str">
        <f t="shared" si="150"/>
        <v/>
      </c>
      <c r="U206" s="20" t="str">
        <f t="shared" si="172"/>
        <v/>
      </c>
      <c r="V206" s="6" t="str">
        <f t="shared" si="151"/>
        <v/>
      </c>
      <c r="W206" s="3" t="str">
        <f t="shared" si="152"/>
        <v/>
      </c>
      <c r="X206" s="20" t="str">
        <f t="shared" si="153"/>
        <v/>
      </c>
      <c r="Y206" s="6" t="str">
        <f t="shared" si="154"/>
        <v/>
      </c>
      <c r="Z206" s="3" t="str">
        <f t="shared" si="173"/>
        <v/>
      </c>
      <c r="AA206" s="20" t="str">
        <f t="shared" si="174"/>
        <v/>
      </c>
      <c r="AB206" s="6" t="str">
        <f t="shared" si="175"/>
        <v/>
      </c>
      <c r="AC206" s="3" t="str">
        <f t="shared" si="176"/>
        <v/>
      </c>
      <c r="AD206" s="20" t="str">
        <f t="shared" si="177"/>
        <v/>
      </c>
      <c r="AE206" s="6" t="str">
        <f t="shared" si="178"/>
        <v/>
      </c>
      <c r="AG206" s="3" t="str">
        <f t="shared" si="155"/>
        <v/>
      </c>
      <c r="AH206" s="20" t="str">
        <f t="shared" si="156"/>
        <v/>
      </c>
      <c r="AI206" s="6" t="str">
        <f t="shared" si="157"/>
        <v/>
      </c>
      <c r="AJ206" s="3" t="str">
        <f t="shared" si="158"/>
        <v/>
      </c>
      <c r="AK206" s="20" t="str">
        <f t="shared" si="159"/>
        <v/>
      </c>
      <c r="AL206" s="6" t="str">
        <f t="shared" si="160"/>
        <v/>
      </c>
      <c r="AM206" s="3" t="str">
        <f t="shared" si="161"/>
        <v>AD</v>
      </c>
      <c r="AN206" s="20" t="str">
        <f t="shared" si="162"/>
        <v/>
      </c>
      <c r="AO206" s="6" t="str">
        <f t="shared" si="163"/>
        <v/>
      </c>
      <c r="AP206" s="3" t="str">
        <f t="shared" si="164"/>
        <v/>
      </c>
      <c r="AQ206" s="20" t="str">
        <f t="shared" si="165"/>
        <v/>
      </c>
      <c r="AR206" s="6" t="str">
        <f t="shared" si="166"/>
        <v/>
      </c>
      <c r="AS206" s="3" t="str">
        <f t="shared" si="167"/>
        <v/>
      </c>
      <c r="AT206" s="20" t="str">
        <f t="shared" si="168"/>
        <v/>
      </c>
      <c r="AU206" s="6" t="str">
        <f t="shared" si="169"/>
        <v/>
      </c>
      <c r="AV206" s="3" t="str">
        <f t="shared" si="179"/>
        <v/>
      </c>
      <c r="AW206" s="20" t="str">
        <f t="shared" si="180"/>
        <v/>
      </c>
      <c r="AX206" s="6" t="str">
        <f t="shared" si="181"/>
        <v/>
      </c>
      <c r="AY206" s="3" t="str">
        <f t="shared" si="182"/>
        <v/>
      </c>
      <c r="AZ206" s="20" t="str">
        <f t="shared" si="183"/>
        <v/>
      </c>
      <c r="BA206" s="6" t="str">
        <f t="shared" si="184"/>
        <v/>
      </c>
    </row>
    <row r="207" spans="1:53" ht="12.75" thickBot="1" x14ac:dyDescent="0.25">
      <c r="A207" s="82">
        <v>41107</v>
      </c>
      <c r="B207" s="81" t="s">
        <v>15</v>
      </c>
      <c r="C207" s="81" t="s">
        <v>14</v>
      </c>
      <c r="D207" s="81" t="s">
        <v>3</v>
      </c>
      <c r="E207" s="81">
        <v>1.35</v>
      </c>
      <c r="F207" s="85">
        <f t="shared" si="170"/>
        <v>2</v>
      </c>
      <c r="G207" s="90">
        <f t="shared" si="171"/>
        <v>7</v>
      </c>
      <c r="H207" s="90">
        <f t="shared" si="139"/>
        <v>2012</v>
      </c>
      <c r="I207" s="2" t="str">
        <f t="shared" si="140"/>
        <v>Summer</v>
      </c>
      <c r="K207" s="3" t="str">
        <f t="shared" si="141"/>
        <v/>
      </c>
      <c r="L207" s="20" t="str">
        <f t="shared" si="142"/>
        <v/>
      </c>
      <c r="M207" s="6" t="str">
        <f t="shared" si="143"/>
        <v/>
      </c>
      <c r="N207" s="3" t="str">
        <f t="shared" si="144"/>
        <v/>
      </c>
      <c r="O207" s="20" t="str">
        <f t="shared" si="145"/>
        <v/>
      </c>
      <c r="P207" s="6" t="str">
        <f t="shared" si="146"/>
        <v/>
      </c>
      <c r="Q207" s="3" t="str">
        <f t="shared" si="147"/>
        <v/>
      </c>
      <c r="R207" s="20" t="str">
        <f t="shared" si="148"/>
        <v>ns</v>
      </c>
      <c r="S207" s="6" t="str">
        <f t="shared" si="149"/>
        <v/>
      </c>
      <c r="T207" s="3" t="str">
        <f t="shared" si="150"/>
        <v/>
      </c>
      <c r="U207" s="20" t="str">
        <f t="shared" si="172"/>
        <v/>
      </c>
      <c r="V207" s="6" t="str">
        <f t="shared" si="151"/>
        <v/>
      </c>
      <c r="W207" s="3" t="str">
        <f t="shared" si="152"/>
        <v/>
      </c>
      <c r="X207" s="20" t="str">
        <f t="shared" si="153"/>
        <v/>
      </c>
      <c r="Y207" s="6" t="str">
        <f t="shared" si="154"/>
        <v/>
      </c>
      <c r="Z207" s="3" t="str">
        <f t="shared" si="173"/>
        <v/>
      </c>
      <c r="AA207" s="20" t="str">
        <f t="shared" si="174"/>
        <v/>
      </c>
      <c r="AB207" s="6" t="str">
        <f t="shared" si="175"/>
        <v/>
      </c>
      <c r="AC207" s="3" t="str">
        <f t="shared" si="176"/>
        <v/>
      </c>
      <c r="AD207" s="20" t="str">
        <f t="shared" si="177"/>
        <v/>
      </c>
      <c r="AE207" s="6" t="str">
        <f t="shared" si="178"/>
        <v/>
      </c>
      <c r="AG207" s="3" t="str">
        <f t="shared" si="155"/>
        <v/>
      </c>
      <c r="AH207" s="20" t="str">
        <f t="shared" si="156"/>
        <v/>
      </c>
      <c r="AI207" s="6" t="str">
        <f t="shared" si="157"/>
        <v/>
      </c>
      <c r="AJ207" s="3" t="str">
        <f t="shared" si="158"/>
        <v/>
      </c>
      <c r="AK207" s="20" t="str">
        <f t="shared" si="159"/>
        <v/>
      </c>
      <c r="AL207" s="6" t="str">
        <f t="shared" si="160"/>
        <v/>
      </c>
      <c r="AM207" s="3" t="str">
        <f t="shared" si="161"/>
        <v/>
      </c>
      <c r="AN207" s="20">
        <f t="shared" si="162"/>
        <v>1.35</v>
      </c>
      <c r="AO207" s="6" t="str">
        <f t="shared" si="163"/>
        <v/>
      </c>
      <c r="AP207" s="3" t="str">
        <f t="shared" si="164"/>
        <v/>
      </c>
      <c r="AQ207" s="20" t="str">
        <f t="shared" si="165"/>
        <v/>
      </c>
      <c r="AR207" s="6" t="str">
        <f t="shared" si="166"/>
        <v/>
      </c>
      <c r="AS207" s="3" t="str">
        <f t="shared" si="167"/>
        <v/>
      </c>
      <c r="AT207" s="20" t="str">
        <f t="shared" si="168"/>
        <v/>
      </c>
      <c r="AU207" s="6" t="str">
        <f t="shared" si="169"/>
        <v/>
      </c>
      <c r="AV207" s="3" t="str">
        <f t="shared" si="179"/>
        <v/>
      </c>
      <c r="AW207" s="20" t="str">
        <f t="shared" si="180"/>
        <v/>
      </c>
      <c r="AX207" s="6" t="str">
        <f t="shared" si="181"/>
        <v/>
      </c>
      <c r="AY207" s="3" t="str">
        <f t="shared" si="182"/>
        <v/>
      </c>
      <c r="AZ207" s="20" t="str">
        <f t="shared" si="183"/>
        <v/>
      </c>
      <c r="BA207" s="6" t="str">
        <f t="shared" si="184"/>
        <v/>
      </c>
    </row>
    <row r="208" spans="1:53" ht="12.75" thickBot="1" x14ac:dyDescent="0.25">
      <c r="A208" s="82">
        <v>41031</v>
      </c>
      <c r="B208" s="81" t="s">
        <v>15</v>
      </c>
      <c r="C208" s="81" t="s">
        <v>14</v>
      </c>
      <c r="D208" s="81">
        <v>822</v>
      </c>
      <c r="E208" s="81">
        <v>13.1</v>
      </c>
      <c r="F208" s="85">
        <f t="shared" si="170"/>
        <v>2</v>
      </c>
      <c r="G208" s="90">
        <f t="shared" si="171"/>
        <v>5</v>
      </c>
      <c r="H208" s="90">
        <f t="shared" si="139"/>
        <v>2012</v>
      </c>
      <c r="I208" s="2" t="str">
        <f t="shared" si="140"/>
        <v>Spring</v>
      </c>
      <c r="K208" s="3" t="str">
        <f t="shared" si="141"/>
        <v/>
      </c>
      <c r="L208" s="20" t="str">
        <f t="shared" si="142"/>
        <v/>
      </c>
      <c r="M208" s="6" t="str">
        <f t="shared" si="143"/>
        <v/>
      </c>
      <c r="N208" s="3" t="str">
        <f t="shared" si="144"/>
        <v/>
      </c>
      <c r="O208" s="20" t="str">
        <f t="shared" si="145"/>
        <v/>
      </c>
      <c r="P208" s="6" t="str">
        <f t="shared" si="146"/>
        <v/>
      </c>
      <c r="Q208" s="3">
        <f t="shared" si="147"/>
        <v>822</v>
      </c>
      <c r="R208" s="20" t="str">
        <f t="shared" si="148"/>
        <v/>
      </c>
      <c r="S208" s="6" t="str">
        <f t="shared" si="149"/>
        <v/>
      </c>
      <c r="T208" s="3" t="str">
        <f t="shared" si="150"/>
        <v/>
      </c>
      <c r="U208" s="20" t="str">
        <f t="shared" si="172"/>
        <v/>
      </c>
      <c r="V208" s="6" t="str">
        <f t="shared" si="151"/>
        <v/>
      </c>
      <c r="W208" s="3" t="str">
        <f t="shared" si="152"/>
        <v/>
      </c>
      <c r="X208" s="20" t="str">
        <f t="shared" si="153"/>
        <v/>
      </c>
      <c r="Y208" s="6" t="str">
        <f t="shared" si="154"/>
        <v/>
      </c>
      <c r="Z208" s="3" t="str">
        <f t="shared" si="173"/>
        <v/>
      </c>
      <c r="AA208" s="20" t="str">
        <f t="shared" si="174"/>
        <v/>
      </c>
      <c r="AB208" s="6" t="str">
        <f t="shared" si="175"/>
        <v/>
      </c>
      <c r="AC208" s="3" t="str">
        <f t="shared" si="176"/>
        <v/>
      </c>
      <c r="AD208" s="20" t="str">
        <f t="shared" si="177"/>
        <v/>
      </c>
      <c r="AE208" s="6" t="str">
        <f t="shared" si="178"/>
        <v/>
      </c>
      <c r="AG208" s="3" t="str">
        <f t="shared" si="155"/>
        <v/>
      </c>
      <c r="AH208" s="20" t="str">
        <f t="shared" si="156"/>
        <v/>
      </c>
      <c r="AI208" s="6" t="str">
        <f t="shared" si="157"/>
        <v/>
      </c>
      <c r="AJ208" s="3" t="str">
        <f t="shared" si="158"/>
        <v/>
      </c>
      <c r="AK208" s="20" t="str">
        <f t="shared" si="159"/>
        <v/>
      </c>
      <c r="AL208" s="6" t="str">
        <f t="shared" si="160"/>
        <v/>
      </c>
      <c r="AM208" s="3">
        <f t="shared" si="161"/>
        <v>13.1</v>
      </c>
      <c r="AN208" s="20" t="str">
        <f t="shared" si="162"/>
        <v/>
      </c>
      <c r="AO208" s="6" t="str">
        <f t="shared" si="163"/>
        <v/>
      </c>
      <c r="AP208" s="3" t="str">
        <f t="shared" si="164"/>
        <v/>
      </c>
      <c r="AQ208" s="20" t="str">
        <f t="shared" si="165"/>
        <v/>
      </c>
      <c r="AR208" s="6" t="str">
        <f t="shared" si="166"/>
        <v/>
      </c>
      <c r="AS208" s="3" t="str">
        <f t="shared" si="167"/>
        <v/>
      </c>
      <c r="AT208" s="20" t="str">
        <f t="shared" si="168"/>
        <v/>
      </c>
      <c r="AU208" s="6" t="str">
        <f t="shared" si="169"/>
        <v/>
      </c>
      <c r="AV208" s="3" t="str">
        <f t="shared" si="179"/>
        <v/>
      </c>
      <c r="AW208" s="20" t="str">
        <f t="shared" si="180"/>
        <v/>
      </c>
      <c r="AX208" s="6" t="str">
        <f t="shared" si="181"/>
        <v/>
      </c>
      <c r="AY208" s="3" t="str">
        <f t="shared" si="182"/>
        <v/>
      </c>
      <c r="AZ208" s="20" t="str">
        <f t="shared" si="183"/>
        <v/>
      </c>
      <c r="BA208" s="6" t="str">
        <f t="shared" si="184"/>
        <v/>
      </c>
    </row>
    <row r="209" spans="1:53" ht="12.75" thickBot="1" x14ac:dyDescent="0.25">
      <c r="A209" s="82">
        <v>40821</v>
      </c>
      <c r="B209" s="81" t="s">
        <v>15</v>
      </c>
      <c r="C209" s="81" t="s">
        <v>14</v>
      </c>
      <c r="D209" s="81" t="s">
        <v>3</v>
      </c>
      <c r="E209" s="81">
        <v>10.77</v>
      </c>
      <c r="F209" s="85">
        <f t="shared" si="170"/>
        <v>2</v>
      </c>
      <c r="G209" s="90">
        <f t="shared" si="171"/>
        <v>10</v>
      </c>
      <c r="H209" s="90">
        <f t="shared" si="139"/>
        <v>2011</v>
      </c>
      <c r="I209" s="2" t="str">
        <f t="shared" si="140"/>
        <v>Fall</v>
      </c>
      <c r="K209" s="3" t="str">
        <f t="shared" si="141"/>
        <v/>
      </c>
      <c r="L209" s="20" t="str">
        <f t="shared" si="142"/>
        <v/>
      </c>
      <c r="M209" s="6" t="str">
        <f t="shared" si="143"/>
        <v/>
      </c>
      <c r="N209" s="3" t="str">
        <f t="shared" si="144"/>
        <v/>
      </c>
      <c r="O209" s="20" t="str">
        <f t="shared" si="145"/>
        <v/>
      </c>
      <c r="P209" s="6" t="str">
        <f t="shared" si="146"/>
        <v/>
      </c>
      <c r="Q209" s="3" t="str">
        <f t="shared" si="147"/>
        <v/>
      </c>
      <c r="R209" s="20" t="str">
        <f t="shared" si="148"/>
        <v/>
      </c>
      <c r="S209" s="6" t="str">
        <f t="shared" si="149"/>
        <v>ns</v>
      </c>
      <c r="T209" s="3" t="str">
        <f t="shared" si="150"/>
        <v/>
      </c>
      <c r="U209" s="20" t="str">
        <f t="shared" si="172"/>
        <v/>
      </c>
      <c r="V209" s="6" t="str">
        <f t="shared" si="151"/>
        <v/>
      </c>
      <c r="W209" s="3" t="str">
        <f t="shared" si="152"/>
        <v/>
      </c>
      <c r="X209" s="20" t="str">
        <f t="shared" si="153"/>
        <v/>
      </c>
      <c r="Y209" s="6" t="str">
        <f t="shared" si="154"/>
        <v/>
      </c>
      <c r="Z209" s="3" t="str">
        <f t="shared" si="173"/>
        <v/>
      </c>
      <c r="AA209" s="20" t="str">
        <f t="shared" si="174"/>
        <v/>
      </c>
      <c r="AB209" s="6" t="str">
        <f t="shared" si="175"/>
        <v/>
      </c>
      <c r="AC209" s="3" t="str">
        <f t="shared" si="176"/>
        <v/>
      </c>
      <c r="AD209" s="20" t="str">
        <f t="shared" si="177"/>
        <v/>
      </c>
      <c r="AE209" s="6" t="str">
        <f t="shared" si="178"/>
        <v/>
      </c>
      <c r="AG209" s="3" t="str">
        <f t="shared" si="155"/>
        <v/>
      </c>
      <c r="AH209" s="20" t="str">
        <f t="shared" si="156"/>
        <v/>
      </c>
      <c r="AI209" s="6" t="str">
        <f t="shared" si="157"/>
        <v/>
      </c>
      <c r="AJ209" s="3" t="str">
        <f t="shared" si="158"/>
        <v/>
      </c>
      <c r="AK209" s="20" t="str">
        <f t="shared" si="159"/>
        <v/>
      </c>
      <c r="AL209" s="6" t="str">
        <f t="shared" si="160"/>
        <v/>
      </c>
      <c r="AM209" s="3" t="str">
        <f t="shared" si="161"/>
        <v/>
      </c>
      <c r="AN209" s="20" t="str">
        <f t="shared" si="162"/>
        <v/>
      </c>
      <c r="AO209" s="6">
        <f t="shared" si="163"/>
        <v>10.77</v>
      </c>
      <c r="AP209" s="3" t="str">
        <f t="shared" si="164"/>
        <v/>
      </c>
      <c r="AQ209" s="20" t="str">
        <f t="shared" si="165"/>
        <v/>
      </c>
      <c r="AR209" s="6" t="str">
        <f t="shared" si="166"/>
        <v/>
      </c>
      <c r="AS209" s="3" t="str">
        <f t="shared" si="167"/>
        <v/>
      </c>
      <c r="AT209" s="20" t="str">
        <f t="shared" si="168"/>
        <v/>
      </c>
      <c r="AU209" s="6" t="str">
        <f t="shared" si="169"/>
        <v/>
      </c>
      <c r="AV209" s="3" t="str">
        <f t="shared" si="179"/>
        <v/>
      </c>
      <c r="AW209" s="20" t="str">
        <f t="shared" si="180"/>
        <v/>
      </c>
      <c r="AX209" s="6" t="str">
        <f t="shared" si="181"/>
        <v/>
      </c>
      <c r="AY209" s="3" t="str">
        <f t="shared" si="182"/>
        <v/>
      </c>
      <c r="AZ209" s="20" t="str">
        <f t="shared" si="183"/>
        <v/>
      </c>
      <c r="BA209" s="6" t="str">
        <f t="shared" si="184"/>
        <v/>
      </c>
    </row>
    <row r="210" spans="1:53" ht="12.75" thickBot="1" x14ac:dyDescent="0.25">
      <c r="A210" s="82">
        <v>40723</v>
      </c>
      <c r="B210" s="81" t="s">
        <v>15</v>
      </c>
      <c r="C210" s="81" t="s">
        <v>14</v>
      </c>
      <c r="D210" s="81">
        <v>550</v>
      </c>
      <c r="E210" s="81">
        <v>4.16</v>
      </c>
      <c r="F210" s="85">
        <f t="shared" si="170"/>
        <v>2</v>
      </c>
      <c r="G210" s="90">
        <f t="shared" si="171"/>
        <v>6</v>
      </c>
      <c r="H210" s="90">
        <f t="shared" si="139"/>
        <v>2011</v>
      </c>
      <c r="I210" s="2" t="str">
        <f t="shared" si="140"/>
        <v>Spring</v>
      </c>
      <c r="K210" s="3" t="str">
        <f t="shared" si="141"/>
        <v/>
      </c>
      <c r="L210" s="20" t="str">
        <f t="shared" si="142"/>
        <v/>
      </c>
      <c r="M210" s="6" t="str">
        <f t="shared" si="143"/>
        <v/>
      </c>
      <c r="N210" s="3" t="str">
        <f t="shared" si="144"/>
        <v/>
      </c>
      <c r="O210" s="20" t="str">
        <f t="shared" si="145"/>
        <v/>
      </c>
      <c r="P210" s="6" t="str">
        <f t="shared" si="146"/>
        <v/>
      </c>
      <c r="Q210" s="3">
        <f t="shared" si="147"/>
        <v>550</v>
      </c>
      <c r="R210" s="20" t="str">
        <f t="shared" si="148"/>
        <v/>
      </c>
      <c r="S210" s="6" t="str">
        <f t="shared" si="149"/>
        <v/>
      </c>
      <c r="T210" s="3" t="str">
        <f t="shared" si="150"/>
        <v/>
      </c>
      <c r="U210" s="20" t="str">
        <f t="shared" si="172"/>
        <v/>
      </c>
      <c r="V210" s="6" t="str">
        <f t="shared" si="151"/>
        <v/>
      </c>
      <c r="W210" s="3" t="str">
        <f t="shared" si="152"/>
        <v/>
      </c>
      <c r="X210" s="20" t="str">
        <f t="shared" si="153"/>
        <v/>
      </c>
      <c r="Y210" s="6" t="str">
        <f t="shared" si="154"/>
        <v/>
      </c>
      <c r="Z210" s="3" t="str">
        <f t="shared" si="173"/>
        <v/>
      </c>
      <c r="AA210" s="20" t="str">
        <f t="shared" si="174"/>
        <v/>
      </c>
      <c r="AB210" s="6" t="str">
        <f t="shared" si="175"/>
        <v/>
      </c>
      <c r="AC210" s="3" t="str">
        <f t="shared" si="176"/>
        <v/>
      </c>
      <c r="AD210" s="20" t="str">
        <f t="shared" si="177"/>
        <v/>
      </c>
      <c r="AE210" s="6" t="str">
        <f t="shared" si="178"/>
        <v/>
      </c>
      <c r="AG210" s="3" t="str">
        <f t="shared" si="155"/>
        <v/>
      </c>
      <c r="AH210" s="20" t="str">
        <f t="shared" si="156"/>
        <v/>
      </c>
      <c r="AI210" s="6" t="str">
        <f t="shared" si="157"/>
        <v/>
      </c>
      <c r="AJ210" s="3" t="str">
        <f t="shared" si="158"/>
        <v/>
      </c>
      <c r="AK210" s="20" t="str">
        <f t="shared" si="159"/>
        <v/>
      </c>
      <c r="AL210" s="6" t="str">
        <f t="shared" si="160"/>
        <v/>
      </c>
      <c r="AM210" s="3">
        <f t="shared" si="161"/>
        <v>4.16</v>
      </c>
      <c r="AN210" s="20" t="str">
        <f t="shared" si="162"/>
        <v/>
      </c>
      <c r="AO210" s="6" t="str">
        <f t="shared" si="163"/>
        <v/>
      </c>
      <c r="AP210" s="3" t="str">
        <f t="shared" si="164"/>
        <v/>
      </c>
      <c r="AQ210" s="20" t="str">
        <f t="shared" si="165"/>
        <v/>
      </c>
      <c r="AR210" s="6" t="str">
        <f t="shared" si="166"/>
        <v/>
      </c>
      <c r="AS210" s="3" t="str">
        <f t="shared" si="167"/>
        <v/>
      </c>
      <c r="AT210" s="20" t="str">
        <f t="shared" si="168"/>
        <v/>
      </c>
      <c r="AU210" s="6" t="str">
        <f t="shared" si="169"/>
        <v/>
      </c>
      <c r="AV210" s="3" t="str">
        <f t="shared" si="179"/>
        <v/>
      </c>
      <c r="AW210" s="20" t="str">
        <f t="shared" si="180"/>
        <v/>
      </c>
      <c r="AX210" s="6" t="str">
        <f t="shared" si="181"/>
        <v/>
      </c>
      <c r="AY210" s="3" t="str">
        <f t="shared" si="182"/>
        <v/>
      </c>
      <c r="AZ210" s="20" t="str">
        <f t="shared" si="183"/>
        <v/>
      </c>
      <c r="BA210" s="6" t="str">
        <f t="shared" si="184"/>
        <v/>
      </c>
    </row>
    <row r="211" spans="1:53" ht="12.75" thickBot="1" x14ac:dyDescent="0.25">
      <c r="A211" s="82">
        <v>40674</v>
      </c>
      <c r="B211" s="81" t="s">
        <v>15</v>
      </c>
      <c r="C211" s="81" t="s">
        <v>14</v>
      </c>
      <c r="D211" s="81" t="s">
        <v>3</v>
      </c>
      <c r="E211" s="81">
        <v>12.2</v>
      </c>
      <c r="F211" s="85">
        <f t="shared" si="170"/>
        <v>2</v>
      </c>
      <c r="G211" s="90">
        <f t="shared" si="171"/>
        <v>5</v>
      </c>
      <c r="H211" s="90">
        <f t="shared" si="139"/>
        <v>2011</v>
      </c>
      <c r="I211" s="2" t="str">
        <f t="shared" si="140"/>
        <v>Spring</v>
      </c>
      <c r="K211" s="3" t="str">
        <f t="shared" si="141"/>
        <v/>
      </c>
      <c r="L211" s="20" t="str">
        <f t="shared" si="142"/>
        <v/>
      </c>
      <c r="M211" s="6" t="str">
        <f t="shared" si="143"/>
        <v/>
      </c>
      <c r="N211" s="3" t="str">
        <f t="shared" si="144"/>
        <v/>
      </c>
      <c r="O211" s="20" t="str">
        <f t="shared" si="145"/>
        <v/>
      </c>
      <c r="P211" s="6" t="str">
        <f t="shared" si="146"/>
        <v/>
      </c>
      <c r="Q211" s="3" t="str">
        <f t="shared" si="147"/>
        <v>ns</v>
      </c>
      <c r="R211" s="20" t="str">
        <f t="shared" si="148"/>
        <v/>
      </c>
      <c r="S211" s="6" t="str">
        <f t="shared" si="149"/>
        <v/>
      </c>
      <c r="T211" s="3" t="str">
        <f t="shared" si="150"/>
        <v/>
      </c>
      <c r="U211" s="20" t="str">
        <f t="shared" si="172"/>
        <v/>
      </c>
      <c r="V211" s="6" t="str">
        <f t="shared" si="151"/>
        <v/>
      </c>
      <c r="W211" s="3" t="str">
        <f t="shared" si="152"/>
        <v/>
      </c>
      <c r="X211" s="20" t="str">
        <f t="shared" si="153"/>
        <v/>
      </c>
      <c r="Y211" s="6" t="str">
        <f t="shared" si="154"/>
        <v/>
      </c>
      <c r="Z211" s="3" t="str">
        <f t="shared" si="173"/>
        <v/>
      </c>
      <c r="AA211" s="20" t="str">
        <f t="shared" si="174"/>
        <v/>
      </c>
      <c r="AB211" s="6" t="str">
        <f t="shared" si="175"/>
        <v/>
      </c>
      <c r="AC211" s="3" t="str">
        <f t="shared" si="176"/>
        <v/>
      </c>
      <c r="AD211" s="20" t="str">
        <f t="shared" si="177"/>
        <v/>
      </c>
      <c r="AE211" s="6" t="str">
        <f t="shared" si="178"/>
        <v/>
      </c>
      <c r="AG211" s="3" t="str">
        <f t="shared" si="155"/>
        <v/>
      </c>
      <c r="AH211" s="20" t="str">
        <f t="shared" si="156"/>
        <v/>
      </c>
      <c r="AI211" s="6" t="str">
        <f t="shared" si="157"/>
        <v/>
      </c>
      <c r="AJ211" s="3" t="str">
        <f t="shared" si="158"/>
        <v/>
      </c>
      <c r="AK211" s="20" t="str">
        <f t="shared" si="159"/>
        <v/>
      </c>
      <c r="AL211" s="6" t="str">
        <f t="shared" si="160"/>
        <v/>
      </c>
      <c r="AM211" s="3">
        <f t="shared" si="161"/>
        <v>12.2</v>
      </c>
      <c r="AN211" s="20" t="str">
        <f t="shared" si="162"/>
        <v/>
      </c>
      <c r="AO211" s="6" t="str">
        <f t="shared" si="163"/>
        <v/>
      </c>
      <c r="AP211" s="3" t="str">
        <f t="shared" si="164"/>
        <v/>
      </c>
      <c r="AQ211" s="20" t="str">
        <f t="shared" si="165"/>
        <v/>
      </c>
      <c r="AR211" s="6" t="str">
        <f t="shared" si="166"/>
        <v/>
      </c>
      <c r="AS211" s="3" t="str">
        <f t="shared" si="167"/>
        <v/>
      </c>
      <c r="AT211" s="20" t="str">
        <f t="shared" si="168"/>
        <v/>
      </c>
      <c r="AU211" s="6" t="str">
        <f t="shared" si="169"/>
        <v/>
      </c>
      <c r="AV211" s="3" t="str">
        <f t="shared" si="179"/>
        <v/>
      </c>
      <c r="AW211" s="20" t="str">
        <f t="shared" si="180"/>
        <v/>
      </c>
      <c r="AX211" s="6" t="str">
        <f t="shared" si="181"/>
        <v/>
      </c>
      <c r="AY211" s="3" t="str">
        <f t="shared" si="182"/>
        <v/>
      </c>
      <c r="AZ211" s="20" t="str">
        <f t="shared" si="183"/>
        <v/>
      </c>
      <c r="BA211" s="6" t="str">
        <f t="shared" si="184"/>
        <v/>
      </c>
    </row>
    <row r="212" spans="1:53" ht="12.75" thickBot="1" x14ac:dyDescent="0.25">
      <c r="A212" s="82">
        <v>40457</v>
      </c>
      <c r="B212" s="81" t="s">
        <v>15</v>
      </c>
      <c r="C212" s="81" t="s">
        <v>14</v>
      </c>
      <c r="D212" s="81">
        <v>569</v>
      </c>
      <c r="E212" s="81" t="s">
        <v>77</v>
      </c>
      <c r="F212" s="85">
        <f t="shared" si="170"/>
        <v>2</v>
      </c>
      <c r="G212" s="90">
        <f t="shared" si="171"/>
        <v>10</v>
      </c>
      <c r="H212" s="90">
        <f t="shared" si="139"/>
        <v>2010</v>
      </c>
      <c r="I212" s="2" t="str">
        <f t="shared" si="140"/>
        <v>Fall</v>
      </c>
      <c r="K212" s="3" t="str">
        <f t="shared" si="141"/>
        <v/>
      </c>
      <c r="L212" s="20" t="str">
        <f t="shared" si="142"/>
        <v/>
      </c>
      <c r="M212" s="6" t="str">
        <f t="shared" si="143"/>
        <v/>
      </c>
      <c r="N212" s="3" t="str">
        <f t="shared" si="144"/>
        <v/>
      </c>
      <c r="O212" s="20" t="str">
        <f t="shared" si="145"/>
        <v/>
      </c>
      <c r="P212" s="6" t="str">
        <f t="shared" si="146"/>
        <v/>
      </c>
      <c r="Q212" s="3" t="str">
        <f t="shared" si="147"/>
        <v/>
      </c>
      <c r="R212" s="20" t="str">
        <f t="shared" si="148"/>
        <v/>
      </c>
      <c r="S212" s="6">
        <f t="shared" si="149"/>
        <v>569</v>
      </c>
      <c r="T212" s="3" t="str">
        <f t="shared" si="150"/>
        <v/>
      </c>
      <c r="U212" s="20" t="str">
        <f t="shared" si="172"/>
        <v/>
      </c>
      <c r="V212" s="6" t="str">
        <f t="shared" si="151"/>
        <v/>
      </c>
      <c r="W212" s="3" t="str">
        <f t="shared" si="152"/>
        <v/>
      </c>
      <c r="X212" s="20" t="str">
        <f t="shared" si="153"/>
        <v/>
      </c>
      <c r="Y212" s="6" t="str">
        <f t="shared" si="154"/>
        <v/>
      </c>
      <c r="Z212" s="3" t="str">
        <f t="shared" si="173"/>
        <v/>
      </c>
      <c r="AA212" s="20" t="str">
        <f t="shared" si="174"/>
        <v/>
      </c>
      <c r="AB212" s="6" t="str">
        <f t="shared" si="175"/>
        <v/>
      </c>
      <c r="AC212" s="3" t="str">
        <f t="shared" si="176"/>
        <v/>
      </c>
      <c r="AD212" s="20" t="str">
        <f t="shared" si="177"/>
        <v/>
      </c>
      <c r="AE212" s="6" t="str">
        <f t="shared" si="178"/>
        <v/>
      </c>
      <c r="AG212" s="3" t="str">
        <f t="shared" si="155"/>
        <v/>
      </c>
      <c r="AH212" s="20" t="str">
        <f t="shared" si="156"/>
        <v/>
      </c>
      <c r="AI212" s="6" t="str">
        <f t="shared" si="157"/>
        <v/>
      </c>
      <c r="AJ212" s="3" t="str">
        <f t="shared" si="158"/>
        <v/>
      </c>
      <c r="AK212" s="20" t="str">
        <f t="shared" si="159"/>
        <v/>
      </c>
      <c r="AL212" s="6" t="str">
        <f t="shared" si="160"/>
        <v/>
      </c>
      <c r="AM212" s="3" t="str">
        <f t="shared" si="161"/>
        <v/>
      </c>
      <c r="AN212" s="20" t="str">
        <f t="shared" si="162"/>
        <v/>
      </c>
      <c r="AO212" s="6" t="str">
        <f t="shared" si="163"/>
        <v>AD</v>
      </c>
      <c r="AP212" s="3" t="str">
        <f t="shared" si="164"/>
        <v/>
      </c>
      <c r="AQ212" s="20" t="str">
        <f t="shared" si="165"/>
        <v/>
      </c>
      <c r="AR212" s="6" t="str">
        <f t="shared" si="166"/>
        <v/>
      </c>
      <c r="AS212" s="3" t="str">
        <f t="shared" si="167"/>
        <v/>
      </c>
      <c r="AT212" s="20" t="str">
        <f t="shared" si="168"/>
        <v/>
      </c>
      <c r="AU212" s="6" t="str">
        <f t="shared" si="169"/>
        <v/>
      </c>
      <c r="AV212" s="3" t="str">
        <f t="shared" si="179"/>
        <v/>
      </c>
      <c r="AW212" s="20" t="str">
        <f t="shared" si="180"/>
        <v/>
      </c>
      <c r="AX212" s="6" t="str">
        <f t="shared" si="181"/>
        <v/>
      </c>
      <c r="AY212" s="3" t="str">
        <f t="shared" si="182"/>
        <v/>
      </c>
      <c r="AZ212" s="20" t="str">
        <f t="shared" si="183"/>
        <v/>
      </c>
      <c r="BA212" s="6" t="str">
        <f t="shared" si="184"/>
        <v/>
      </c>
    </row>
    <row r="213" spans="1:53" ht="12.75" thickBot="1" x14ac:dyDescent="0.25">
      <c r="A213" s="82">
        <v>40388</v>
      </c>
      <c r="B213" s="81" t="s">
        <v>15</v>
      </c>
      <c r="C213" s="81" t="s">
        <v>14</v>
      </c>
      <c r="D213" s="81">
        <v>557</v>
      </c>
      <c r="E213" s="81">
        <v>6.2</v>
      </c>
      <c r="F213" s="85">
        <f t="shared" si="170"/>
        <v>2</v>
      </c>
      <c r="G213" s="90">
        <f t="shared" si="171"/>
        <v>7</v>
      </c>
      <c r="H213" s="90">
        <f t="shared" si="139"/>
        <v>2010</v>
      </c>
      <c r="I213" s="2" t="str">
        <f t="shared" si="140"/>
        <v>Summer</v>
      </c>
      <c r="K213" s="3" t="str">
        <f t="shared" si="141"/>
        <v/>
      </c>
      <c r="L213" s="20" t="str">
        <f t="shared" si="142"/>
        <v/>
      </c>
      <c r="M213" s="6" t="str">
        <f t="shared" si="143"/>
        <v/>
      </c>
      <c r="N213" s="3" t="str">
        <f t="shared" si="144"/>
        <v/>
      </c>
      <c r="O213" s="20" t="str">
        <f t="shared" si="145"/>
        <v/>
      </c>
      <c r="P213" s="6" t="str">
        <f t="shared" si="146"/>
        <v/>
      </c>
      <c r="Q213" s="3" t="str">
        <f t="shared" si="147"/>
        <v/>
      </c>
      <c r="R213" s="20">
        <f t="shared" si="148"/>
        <v>557</v>
      </c>
      <c r="S213" s="6" t="str">
        <f t="shared" si="149"/>
        <v/>
      </c>
      <c r="T213" s="3" t="str">
        <f t="shared" si="150"/>
        <v/>
      </c>
      <c r="U213" s="20" t="str">
        <f t="shared" si="172"/>
        <v/>
      </c>
      <c r="V213" s="6" t="str">
        <f t="shared" si="151"/>
        <v/>
      </c>
      <c r="W213" s="3" t="str">
        <f t="shared" si="152"/>
        <v/>
      </c>
      <c r="X213" s="20" t="str">
        <f t="shared" si="153"/>
        <v/>
      </c>
      <c r="Y213" s="6" t="str">
        <f t="shared" si="154"/>
        <v/>
      </c>
      <c r="Z213" s="3" t="str">
        <f t="shared" si="173"/>
        <v/>
      </c>
      <c r="AA213" s="20" t="str">
        <f t="shared" si="174"/>
        <v/>
      </c>
      <c r="AB213" s="6" t="str">
        <f t="shared" si="175"/>
        <v/>
      </c>
      <c r="AC213" s="3" t="str">
        <f t="shared" si="176"/>
        <v/>
      </c>
      <c r="AD213" s="20" t="str">
        <f t="shared" si="177"/>
        <v/>
      </c>
      <c r="AE213" s="6" t="str">
        <f t="shared" si="178"/>
        <v/>
      </c>
      <c r="AG213" s="3" t="str">
        <f t="shared" si="155"/>
        <v/>
      </c>
      <c r="AH213" s="20" t="str">
        <f t="shared" si="156"/>
        <v/>
      </c>
      <c r="AI213" s="6" t="str">
        <f t="shared" si="157"/>
        <v/>
      </c>
      <c r="AJ213" s="3" t="str">
        <f t="shared" si="158"/>
        <v/>
      </c>
      <c r="AK213" s="20" t="str">
        <f t="shared" si="159"/>
        <v/>
      </c>
      <c r="AL213" s="6" t="str">
        <f t="shared" si="160"/>
        <v/>
      </c>
      <c r="AM213" s="3" t="str">
        <f t="shared" si="161"/>
        <v/>
      </c>
      <c r="AN213" s="20">
        <f t="shared" si="162"/>
        <v>6.2</v>
      </c>
      <c r="AO213" s="6" t="str">
        <f t="shared" si="163"/>
        <v/>
      </c>
      <c r="AP213" s="3" t="str">
        <f t="shared" si="164"/>
        <v/>
      </c>
      <c r="AQ213" s="20" t="str">
        <f t="shared" si="165"/>
        <v/>
      </c>
      <c r="AR213" s="6" t="str">
        <f t="shared" si="166"/>
        <v/>
      </c>
      <c r="AS213" s="3" t="str">
        <f t="shared" si="167"/>
        <v/>
      </c>
      <c r="AT213" s="20" t="str">
        <f t="shared" si="168"/>
        <v/>
      </c>
      <c r="AU213" s="6" t="str">
        <f t="shared" si="169"/>
        <v/>
      </c>
      <c r="AV213" s="3" t="str">
        <f t="shared" si="179"/>
        <v/>
      </c>
      <c r="AW213" s="20" t="str">
        <f t="shared" si="180"/>
        <v/>
      </c>
      <c r="AX213" s="6" t="str">
        <f t="shared" si="181"/>
        <v/>
      </c>
      <c r="AY213" s="3" t="str">
        <f t="shared" si="182"/>
        <v/>
      </c>
      <c r="AZ213" s="20" t="str">
        <f t="shared" si="183"/>
        <v/>
      </c>
      <c r="BA213" s="6" t="str">
        <f t="shared" si="184"/>
        <v/>
      </c>
    </row>
    <row r="214" spans="1:53" ht="12.75" thickBot="1" x14ac:dyDescent="0.25">
      <c r="A214" s="82">
        <v>40316</v>
      </c>
      <c r="B214" s="81" t="s">
        <v>15</v>
      </c>
      <c r="C214" s="81" t="s">
        <v>14</v>
      </c>
      <c r="D214" s="81">
        <v>737</v>
      </c>
      <c r="E214" s="81">
        <v>10.9</v>
      </c>
      <c r="F214" s="85">
        <f t="shared" si="170"/>
        <v>2</v>
      </c>
      <c r="G214" s="90">
        <f t="shared" si="171"/>
        <v>5</v>
      </c>
      <c r="H214" s="90">
        <f t="shared" si="139"/>
        <v>2010</v>
      </c>
      <c r="I214" s="2" t="str">
        <f t="shared" si="140"/>
        <v>Spring</v>
      </c>
      <c r="K214" s="3" t="str">
        <f t="shared" si="141"/>
        <v/>
      </c>
      <c r="L214" s="20" t="str">
        <f t="shared" si="142"/>
        <v/>
      </c>
      <c r="M214" s="6" t="str">
        <f t="shared" si="143"/>
        <v/>
      </c>
      <c r="N214" s="3" t="str">
        <f t="shared" si="144"/>
        <v/>
      </c>
      <c r="O214" s="20" t="str">
        <f t="shared" si="145"/>
        <v/>
      </c>
      <c r="P214" s="6" t="str">
        <f t="shared" si="146"/>
        <v/>
      </c>
      <c r="Q214" s="3">
        <f t="shared" si="147"/>
        <v>737</v>
      </c>
      <c r="R214" s="20" t="str">
        <f t="shared" si="148"/>
        <v/>
      </c>
      <c r="S214" s="6" t="str">
        <f t="shared" si="149"/>
        <v/>
      </c>
      <c r="T214" s="3" t="str">
        <f t="shared" si="150"/>
        <v/>
      </c>
      <c r="U214" s="20" t="str">
        <f t="shared" si="172"/>
        <v/>
      </c>
      <c r="V214" s="6" t="str">
        <f t="shared" si="151"/>
        <v/>
      </c>
      <c r="W214" s="3" t="str">
        <f t="shared" si="152"/>
        <v/>
      </c>
      <c r="X214" s="20" t="str">
        <f t="shared" si="153"/>
        <v/>
      </c>
      <c r="Y214" s="6" t="str">
        <f t="shared" si="154"/>
        <v/>
      </c>
      <c r="Z214" s="3" t="str">
        <f t="shared" si="173"/>
        <v/>
      </c>
      <c r="AA214" s="20" t="str">
        <f t="shared" si="174"/>
        <v/>
      </c>
      <c r="AB214" s="6" t="str">
        <f t="shared" si="175"/>
        <v/>
      </c>
      <c r="AC214" s="3" t="str">
        <f t="shared" si="176"/>
        <v/>
      </c>
      <c r="AD214" s="20" t="str">
        <f t="shared" si="177"/>
        <v/>
      </c>
      <c r="AE214" s="6" t="str">
        <f t="shared" si="178"/>
        <v/>
      </c>
      <c r="AG214" s="3" t="str">
        <f t="shared" si="155"/>
        <v/>
      </c>
      <c r="AH214" s="20" t="str">
        <f t="shared" si="156"/>
        <v/>
      </c>
      <c r="AI214" s="6" t="str">
        <f t="shared" si="157"/>
        <v/>
      </c>
      <c r="AJ214" s="3" t="str">
        <f t="shared" si="158"/>
        <v/>
      </c>
      <c r="AK214" s="20" t="str">
        <f t="shared" si="159"/>
        <v/>
      </c>
      <c r="AL214" s="6" t="str">
        <f t="shared" si="160"/>
        <v/>
      </c>
      <c r="AM214" s="3">
        <f t="shared" si="161"/>
        <v>10.9</v>
      </c>
      <c r="AN214" s="20" t="str">
        <f t="shared" si="162"/>
        <v/>
      </c>
      <c r="AO214" s="6" t="str">
        <f t="shared" si="163"/>
        <v/>
      </c>
      <c r="AP214" s="3" t="str">
        <f t="shared" si="164"/>
        <v/>
      </c>
      <c r="AQ214" s="20" t="str">
        <f t="shared" si="165"/>
        <v/>
      </c>
      <c r="AR214" s="6" t="str">
        <f t="shared" si="166"/>
        <v/>
      </c>
      <c r="AS214" s="3" t="str">
        <f t="shared" si="167"/>
        <v/>
      </c>
      <c r="AT214" s="20" t="str">
        <f t="shared" si="168"/>
        <v/>
      </c>
      <c r="AU214" s="6" t="str">
        <f t="shared" si="169"/>
        <v/>
      </c>
      <c r="AV214" s="3" t="str">
        <f t="shared" si="179"/>
        <v/>
      </c>
      <c r="AW214" s="20" t="str">
        <f t="shared" si="180"/>
        <v/>
      </c>
      <c r="AX214" s="6" t="str">
        <f t="shared" si="181"/>
        <v/>
      </c>
      <c r="AY214" s="3" t="str">
        <f t="shared" si="182"/>
        <v/>
      </c>
      <c r="AZ214" s="20" t="str">
        <f t="shared" si="183"/>
        <v/>
      </c>
      <c r="BA214" s="6" t="str">
        <f t="shared" si="184"/>
        <v/>
      </c>
    </row>
    <row r="215" spans="1:53" ht="12.75" thickBot="1" x14ac:dyDescent="0.25">
      <c r="A215" s="82">
        <v>40016</v>
      </c>
      <c r="B215" s="81" t="s">
        <v>15</v>
      </c>
      <c r="C215" s="81" t="s">
        <v>14</v>
      </c>
      <c r="D215" s="81">
        <v>832</v>
      </c>
      <c r="E215" s="81" t="s">
        <v>3</v>
      </c>
      <c r="F215" s="85">
        <f t="shared" si="170"/>
        <v>2</v>
      </c>
      <c r="G215" s="90">
        <f t="shared" si="171"/>
        <v>7</v>
      </c>
      <c r="H215" s="90">
        <f t="shared" si="139"/>
        <v>2009</v>
      </c>
      <c r="I215" s="2" t="str">
        <f t="shared" si="140"/>
        <v>Summer</v>
      </c>
      <c r="K215" s="3" t="str">
        <f t="shared" si="141"/>
        <v/>
      </c>
      <c r="L215" s="20" t="str">
        <f t="shared" si="142"/>
        <v/>
      </c>
      <c r="M215" s="6" t="str">
        <f t="shared" si="143"/>
        <v/>
      </c>
      <c r="N215" s="3" t="str">
        <f t="shared" si="144"/>
        <v/>
      </c>
      <c r="O215" s="20" t="str">
        <f t="shared" si="145"/>
        <v/>
      </c>
      <c r="P215" s="6" t="str">
        <f t="shared" si="146"/>
        <v/>
      </c>
      <c r="Q215" s="3" t="str">
        <f t="shared" si="147"/>
        <v/>
      </c>
      <c r="R215" s="20">
        <f t="shared" si="148"/>
        <v>832</v>
      </c>
      <c r="S215" s="6" t="str">
        <f t="shared" si="149"/>
        <v/>
      </c>
      <c r="T215" s="3" t="str">
        <f t="shared" si="150"/>
        <v/>
      </c>
      <c r="U215" s="20" t="str">
        <f t="shared" si="172"/>
        <v/>
      </c>
      <c r="V215" s="6" t="str">
        <f t="shared" si="151"/>
        <v/>
      </c>
      <c r="W215" s="3" t="str">
        <f t="shared" si="152"/>
        <v/>
      </c>
      <c r="X215" s="20" t="str">
        <f t="shared" si="153"/>
        <v/>
      </c>
      <c r="Y215" s="6" t="str">
        <f t="shared" si="154"/>
        <v/>
      </c>
      <c r="Z215" s="3" t="str">
        <f t="shared" si="173"/>
        <v/>
      </c>
      <c r="AA215" s="20" t="str">
        <f t="shared" si="174"/>
        <v/>
      </c>
      <c r="AB215" s="6" t="str">
        <f t="shared" si="175"/>
        <v/>
      </c>
      <c r="AC215" s="3" t="str">
        <f t="shared" si="176"/>
        <v/>
      </c>
      <c r="AD215" s="20" t="str">
        <f t="shared" si="177"/>
        <v/>
      </c>
      <c r="AE215" s="6" t="str">
        <f t="shared" si="178"/>
        <v/>
      </c>
      <c r="AG215" s="3" t="str">
        <f t="shared" si="155"/>
        <v/>
      </c>
      <c r="AH215" s="20" t="str">
        <f t="shared" si="156"/>
        <v/>
      </c>
      <c r="AI215" s="6" t="str">
        <f t="shared" si="157"/>
        <v/>
      </c>
      <c r="AJ215" s="3" t="str">
        <f t="shared" si="158"/>
        <v/>
      </c>
      <c r="AK215" s="20" t="str">
        <f t="shared" si="159"/>
        <v/>
      </c>
      <c r="AL215" s="6" t="str">
        <f t="shared" si="160"/>
        <v/>
      </c>
      <c r="AM215" s="3" t="str">
        <f t="shared" si="161"/>
        <v/>
      </c>
      <c r="AN215" s="20" t="str">
        <f t="shared" si="162"/>
        <v>ns</v>
      </c>
      <c r="AO215" s="6" t="str">
        <f t="shared" si="163"/>
        <v/>
      </c>
      <c r="AP215" s="3" t="str">
        <f t="shared" si="164"/>
        <v/>
      </c>
      <c r="AQ215" s="20" t="str">
        <f t="shared" si="165"/>
        <v/>
      </c>
      <c r="AR215" s="6" t="str">
        <f t="shared" si="166"/>
        <v/>
      </c>
      <c r="AS215" s="3" t="str">
        <f t="shared" si="167"/>
        <v/>
      </c>
      <c r="AT215" s="20" t="str">
        <f t="shared" si="168"/>
        <v/>
      </c>
      <c r="AU215" s="6" t="str">
        <f t="shared" si="169"/>
        <v/>
      </c>
      <c r="AV215" s="3" t="str">
        <f t="shared" si="179"/>
        <v/>
      </c>
      <c r="AW215" s="20" t="str">
        <f t="shared" si="180"/>
        <v/>
      </c>
      <c r="AX215" s="6" t="str">
        <f t="shared" si="181"/>
        <v/>
      </c>
      <c r="AY215" s="3" t="str">
        <f t="shared" si="182"/>
        <v/>
      </c>
      <c r="AZ215" s="20" t="str">
        <f t="shared" si="183"/>
        <v/>
      </c>
      <c r="BA215" s="6" t="str">
        <f t="shared" si="184"/>
        <v/>
      </c>
    </row>
    <row r="216" spans="1:53" ht="12.75" thickBot="1" x14ac:dyDescent="0.25">
      <c r="A216" s="82">
        <v>39945</v>
      </c>
      <c r="B216" s="81" t="s">
        <v>15</v>
      </c>
      <c r="C216" s="81" t="s">
        <v>14</v>
      </c>
      <c r="D216" s="81">
        <v>838</v>
      </c>
      <c r="E216" s="81">
        <v>1.21</v>
      </c>
      <c r="F216" s="85">
        <f t="shared" si="170"/>
        <v>2</v>
      </c>
      <c r="G216" s="90">
        <f t="shared" si="171"/>
        <v>5</v>
      </c>
      <c r="H216" s="90">
        <f t="shared" si="139"/>
        <v>2009</v>
      </c>
      <c r="I216" s="2" t="str">
        <f t="shared" si="140"/>
        <v>Spring</v>
      </c>
      <c r="K216" s="3" t="str">
        <f t="shared" si="141"/>
        <v/>
      </c>
      <c r="L216" s="20" t="str">
        <f t="shared" si="142"/>
        <v/>
      </c>
      <c r="M216" s="6" t="str">
        <f t="shared" si="143"/>
        <v/>
      </c>
      <c r="N216" s="3" t="str">
        <f t="shared" si="144"/>
        <v/>
      </c>
      <c r="O216" s="20" t="str">
        <f t="shared" si="145"/>
        <v/>
      </c>
      <c r="P216" s="6" t="str">
        <f t="shared" si="146"/>
        <v/>
      </c>
      <c r="Q216" s="3">
        <f t="shared" si="147"/>
        <v>838</v>
      </c>
      <c r="R216" s="20" t="str">
        <f t="shared" si="148"/>
        <v/>
      </c>
      <c r="S216" s="6" t="str">
        <f t="shared" si="149"/>
        <v/>
      </c>
      <c r="T216" s="3" t="str">
        <f t="shared" si="150"/>
        <v/>
      </c>
      <c r="U216" s="20" t="str">
        <f t="shared" si="172"/>
        <v/>
      </c>
      <c r="V216" s="6" t="str">
        <f t="shared" si="151"/>
        <v/>
      </c>
      <c r="W216" s="3" t="str">
        <f t="shared" si="152"/>
        <v/>
      </c>
      <c r="X216" s="20" t="str">
        <f t="shared" si="153"/>
        <v/>
      </c>
      <c r="Y216" s="6" t="str">
        <f t="shared" si="154"/>
        <v/>
      </c>
      <c r="Z216" s="3" t="str">
        <f t="shared" si="173"/>
        <v/>
      </c>
      <c r="AA216" s="20" t="str">
        <f t="shared" si="174"/>
        <v/>
      </c>
      <c r="AB216" s="6" t="str">
        <f t="shared" si="175"/>
        <v/>
      </c>
      <c r="AC216" s="3" t="str">
        <f t="shared" si="176"/>
        <v/>
      </c>
      <c r="AD216" s="20" t="str">
        <f t="shared" si="177"/>
        <v/>
      </c>
      <c r="AE216" s="6" t="str">
        <f t="shared" si="178"/>
        <v/>
      </c>
      <c r="AG216" s="3" t="str">
        <f t="shared" si="155"/>
        <v/>
      </c>
      <c r="AH216" s="20" t="str">
        <f t="shared" si="156"/>
        <v/>
      </c>
      <c r="AI216" s="6" t="str">
        <f t="shared" si="157"/>
        <v/>
      </c>
      <c r="AJ216" s="3" t="str">
        <f t="shared" si="158"/>
        <v/>
      </c>
      <c r="AK216" s="20" t="str">
        <f t="shared" si="159"/>
        <v/>
      </c>
      <c r="AL216" s="6" t="str">
        <f t="shared" si="160"/>
        <v/>
      </c>
      <c r="AM216" s="3">
        <f t="shared" si="161"/>
        <v>1.21</v>
      </c>
      <c r="AN216" s="20" t="str">
        <f t="shared" si="162"/>
        <v/>
      </c>
      <c r="AO216" s="6" t="str">
        <f t="shared" si="163"/>
        <v/>
      </c>
      <c r="AP216" s="3" t="str">
        <f t="shared" si="164"/>
        <v/>
      </c>
      <c r="AQ216" s="20" t="str">
        <f t="shared" si="165"/>
        <v/>
      </c>
      <c r="AR216" s="6" t="str">
        <f t="shared" si="166"/>
        <v/>
      </c>
      <c r="AS216" s="3" t="str">
        <f t="shared" si="167"/>
        <v/>
      </c>
      <c r="AT216" s="20" t="str">
        <f t="shared" si="168"/>
        <v/>
      </c>
      <c r="AU216" s="6" t="str">
        <f t="shared" si="169"/>
        <v/>
      </c>
      <c r="AV216" s="3" t="str">
        <f t="shared" si="179"/>
        <v/>
      </c>
      <c r="AW216" s="20" t="str">
        <f t="shared" si="180"/>
        <v/>
      </c>
      <c r="AX216" s="6" t="str">
        <f t="shared" si="181"/>
        <v/>
      </c>
      <c r="AY216" s="3" t="str">
        <f t="shared" si="182"/>
        <v/>
      </c>
      <c r="AZ216" s="20" t="str">
        <f t="shared" si="183"/>
        <v/>
      </c>
      <c r="BA216" s="6" t="str">
        <f t="shared" si="184"/>
        <v/>
      </c>
    </row>
    <row r="217" spans="1:53" ht="12.75" thickBot="1" x14ac:dyDescent="0.25">
      <c r="A217" s="82">
        <v>39715</v>
      </c>
      <c r="B217" s="81" t="s">
        <v>15</v>
      </c>
      <c r="C217" s="81" t="s">
        <v>14</v>
      </c>
      <c r="D217" s="81">
        <v>875</v>
      </c>
      <c r="E217" s="81" t="s">
        <v>77</v>
      </c>
      <c r="F217" s="85">
        <f t="shared" si="170"/>
        <v>2</v>
      </c>
      <c r="G217" s="90">
        <f t="shared" si="171"/>
        <v>9</v>
      </c>
      <c r="H217" s="90">
        <f t="shared" si="139"/>
        <v>2008</v>
      </c>
      <c r="I217" s="2" t="str">
        <f t="shared" si="140"/>
        <v>Fall</v>
      </c>
      <c r="K217" s="3" t="str">
        <f t="shared" si="141"/>
        <v/>
      </c>
      <c r="L217" s="20" t="str">
        <f t="shared" si="142"/>
        <v/>
      </c>
      <c r="M217" s="6" t="str">
        <f t="shared" si="143"/>
        <v/>
      </c>
      <c r="N217" s="3" t="str">
        <f t="shared" si="144"/>
        <v/>
      </c>
      <c r="O217" s="20" t="str">
        <f t="shared" si="145"/>
        <v/>
      </c>
      <c r="P217" s="6" t="str">
        <f t="shared" si="146"/>
        <v/>
      </c>
      <c r="Q217" s="3" t="str">
        <f t="shared" si="147"/>
        <v/>
      </c>
      <c r="R217" s="20" t="str">
        <f t="shared" si="148"/>
        <v/>
      </c>
      <c r="S217" s="6">
        <f t="shared" si="149"/>
        <v>875</v>
      </c>
      <c r="T217" s="3" t="str">
        <f t="shared" si="150"/>
        <v/>
      </c>
      <c r="U217" s="20" t="str">
        <f t="shared" si="172"/>
        <v/>
      </c>
      <c r="V217" s="6" t="str">
        <f t="shared" si="151"/>
        <v/>
      </c>
      <c r="W217" s="3" t="str">
        <f t="shared" si="152"/>
        <v/>
      </c>
      <c r="X217" s="20" t="str">
        <f t="shared" si="153"/>
        <v/>
      </c>
      <c r="Y217" s="6" t="str">
        <f t="shared" si="154"/>
        <v/>
      </c>
      <c r="Z217" s="3" t="str">
        <f t="shared" si="173"/>
        <v/>
      </c>
      <c r="AA217" s="20" t="str">
        <f t="shared" si="174"/>
        <v/>
      </c>
      <c r="AB217" s="6" t="str">
        <f t="shared" si="175"/>
        <v/>
      </c>
      <c r="AC217" s="3" t="str">
        <f t="shared" si="176"/>
        <v/>
      </c>
      <c r="AD217" s="20" t="str">
        <f t="shared" si="177"/>
        <v/>
      </c>
      <c r="AE217" s="6" t="str">
        <f t="shared" si="178"/>
        <v/>
      </c>
      <c r="AG217" s="3" t="str">
        <f t="shared" si="155"/>
        <v/>
      </c>
      <c r="AH217" s="20" t="str">
        <f t="shared" si="156"/>
        <v/>
      </c>
      <c r="AI217" s="6" t="str">
        <f t="shared" si="157"/>
        <v/>
      </c>
      <c r="AJ217" s="3" t="str">
        <f t="shared" si="158"/>
        <v/>
      </c>
      <c r="AK217" s="20" t="str">
        <f t="shared" si="159"/>
        <v/>
      </c>
      <c r="AL217" s="6" t="str">
        <f t="shared" si="160"/>
        <v/>
      </c>
      <c r="AM217" s="3" t="str">
        <f t="shared" si="161"/>
        <v/>
      </c>
      <c r="AN217" s="20" t="str">
        <f t="shared" si="162"/>
        <v/>
      </c>
      <c r="AO217" s="6" t="str">
        <f t="shared" si="163"/>
        <v>AD</v>
      </c>
      <c r="AP217" s="3" t="str">
        <f t="shared" si="164"/>
        <v/>
      </c>
      <c r="AQ217" s="20" t="str">
        <f t="shared" si="165"/>
        <v/>
      </c>
      <c r="AR217" s="6" t="str">
        <f t="shared" si="166"/>
        <v/>
      </c>
      <c r="AS217" s="3" t="str">
        <f t="shared" si="167"/>
        <v/>
      </c>
      <c r="AT217" s="20" t="str">
        <f t="shared" si="168"/>
        <v/>
      </c>
      <c r="AU217" s="6" t="str">
        <f t="shared" si="169"/>
        <v/>
      </c>
      <c r="AV217" s="3" t="str">
        <f t="shared" si="179"/>
        <v/>
      </c>
      <c r="AW217" s="20" t="str">
        <f t="shared" si="180"/>
        <v/>
      </c>
      <c r="AX217" s="6" t="str">
        <f t="shared" si="181"/>
        <v/>
      </c>
      <c r="AY217" s="3" t="str">
        <f t="shared" si="182"/>
        <v/>
      </c>
      <c r="AZ217" s="20" t="str">
        <f t="shared" si="183"/>
        <v/>
      </c>
      <c r="BA217" s="6" t="str">
        <f t="shared" si="184"/>
        <v/>
      </c>
    </row>
    <row r="218" spans="1:53" ht="12.75" thickBot="1" x14ac:dyDescent="0.25">
      <c r="A218" s="82">
        <v>39645</v>
      </c>
      <c r="B218" s="81" t="s">
        <v>15</v>
      </c>
      <c r="C218" s="81" t="s">
        <v>14</v>
      </c>
      <c r="D218" s="81">
        <v>676</v>
      </c>
      <c r="E218" s="81">
        <v>2.98</v>
      </c>
      <c r="F218" s="85">
        <f t="shared" si="170"/>
        <v>2</v>
      </c>
      <c r="G218" s="90">
        <f t="shared" si="171"/>
        <v>7</v>
      </c>
      <c r="H218" s="90">
        <f t="shared" si="139"/>
        <v>2008</v>
      </c>
      <c r="I218" s="2" t="str">
        <f t="shared" si="140"/>
        <v>Summer</v>
      </c>
      <c r="K218" s="3" t="str">
        <f t="shared" si="141"/>
        <v/>
      </c>
      <c r="L218" s="20" t="str">
        <f t="shared" si="142"/>
        <v/>
      </c>
      <c r="M218" s="6" t="str">
        <f t="shared" si="143"/>
        <v/>
      </c>
      <c r="N218" s="3" t="str">
        <f t="shared" si="144"/>
        <v/>
      </c>
      <c r="O218" s="20" t="str">
        <f t="shared" si="145"/>
        <v/>
      </c>
      <c r="P218" s="6" t="str">
        <f t="shared" si="146"/>
        <v/>
      </c>
      <c r="Q218" s="3" t="str">
        <f t="shared" si="147"/>
        <v/>
      </c>
      <c r="R218" s="20">
        <f t="shared" si="148"/>
        <v>676</v>
      </c>
      <c r="S218" s="6" t="str">
        <f t="shared" si="149"/>
        <v/>
      </c>
      <c r="T218" s="3" t="str">
        <f t="shared" si="150"/>
        <v/>
      </c>
      <c r="U218" s="20" t="str">
        <f t="shared" si="172"/>
        <v/>
      </c>
      <c r="V218" s="6" t="str">
        <f t="shared" si="151"/>
        <v/>
      </c>
      <c r="W218" s="3" t="str">
        <f t="shared" si="152"/>
        <v/>
      </c>
      <c r="X218" s="20" t="str">
        <f t="shared" si="153"/>
        <v/>
      </c>
      <c r="Y218" s="6" t="str">
        <f t="shared" si="154"/>
        <v/>
      </c>
      <c r="Z218" s="3" t="str">
        <f t="shared" si="173"/>
        <v/>
      </c>
      <c r="AA218" s="20" t="str">
        <f t="shared" si="174"/>
        <v/>
      </c>
      <c r="AB218" s="6" t="str">
        <f t="shared" si="175"/>
        <v/>
      </c>
      <c r="AC218" s="3" t="str">
        <f t="shared" si="176"/>
        <v/>
      </c>
      <c r="AD218" s="20" t="str">
        <f t="shared" si="177"/>
        <v/>
      </c>
      <c r="AE218" s="6" t="str">
        <f t="shared" si="178"/>
        <v/>
      </c>
      <c r="AG218" s="3" t="str">
        <f t="shared" si="155"/>
        <v/>
      </c>
      <c r="AH218" s="20" t="str">
        <f t="shared" si="156"/>
        <v/>
      </c>
      <c r="AI218" s="6" t="str">
        <f t="shared" si="157"/>
        <v/>
      </c>
      <c r="AJ218" s="3" t="str">
        <f t="shared" si="158"/>
        <v/>
      </c>
      <c r="AK218" s="20" t="str">
        <f t="shared" si="159"/>
        <v/>
      </c>
      <c r="AL218" s="6" t="str">
        <f t="shared" si="160"/>
        <v/>
      </c>
      <c r="AM218" s="3" t="str">
        <f t="shared" si="161"/>
        <v/>
      </c>
      <c r="AN218" s="20">
        <f t="shared" si="162"/>
        <v>2.98</v>
      </c>
      <c r="AO218" s="6" t="str">
        <f t="shared" si="163"/>
        <v/>
      </c>
      <c r="AP218" s="3" t="str">
        <f t="shared" si="164"/>
        <v/>
      </c>
      <c r="AQ218" s="20" t="str">
        <f t="shared" si="165"/>
        <v/>
      </c>
      <c r="AR218" s="6" t="str">
        <f t="shared" si="166"/>
        <v/>
      </c>
      <c r="AS218" s="3" t="str">
        <f t="shared" si="167"/>
        <v/>
      </c>
      <c r="AT218" s="20" t="str">
        <f t="shared" si="168"/>
        <v/>
      </c>
      <c r="AU218" s="6" t="str">
        <f t="shared" si="169"/>
        <v/>
      </c>
      <c r="AV218" s="3" t="str">
        <f t="shared" si="179"/>
        <v/>
      </c>
      <c r="AW218" s="20" t="str">
        <f t="shared" si="180"/>
        <v/>
      </c>
      <c r="AX218" s="6" t="str">
        <f t="shared" si="181"/>
        <v/>
      </c>
      <c r="AY218" s="3" t="str">
        <f t="shared" si="182"/>
        <v/>
      </c>
      <c r="AZ218" s="20" t="str">
        <f t="shared" si="183"/>
        <v/>
      </c>
      <c r="BA218" s="6" t="str">
        <f t="shared" si="184"/>
        <v/>
      </c>
    </row>
    <row r="219" spans="1:53" ht="12.75" thickBot="1" x14ac:dyDescent="0.25">
      <c r="A219" s="82">
        <v>39569</v>
      </c>
      <c r="B219" s="81" t="s">
        <v>15</v>
      </c>
      <c r="C219" s="81" t="s">
        <v>14</v>
      </c>
      <c r="D219" s="81" t="s">
        <v>24</v>
      </c>
      <c r="E219" s="81" t="s">
        <v>24</v>
      </c>
      <c r="F219" s="85">
        <f t="shared" si="170"/>
        <v>2</v>
      </c>
      <c r="G219" s="90">
        <f t="shared" si="171"/>
        <v>5</v>
      </c>
      <c r="H219" s="90">
        <f t="shared" si="139"/>
        <v>2008</v>
      </c>
      <c r="I219" s="2" t="str">
        <f t="shared" si="140"/>
        <v>Spring</v>
      </c>
      <c r="K219" s="3" t="str">
        <f t="shared" si="141"/>
        <v/>
      </c>
      <c r="L219" s="20" t="str">
        <f t="shared" si="142"/>
        <v/>
      </c>
      <c r="M219" s="6" t="str">
        <f t="shared" si="143"/>
        <v/>
      </c>
      <c r="N219" s="3" t="str">
        <f t="shared" si="144"/>
        <v/>
      </c>
      <c r="O219" s="20" t="str">
        <f t="shared" si="145"/>
        <v/>
      </c>
      <c r="P219" s="6" t="str">
        <f t="shared" si="146"/>
        <v/>
      </c>
      <c r="Q219" s="3" t="str">
        <f t="shared" si="147"/>
        <v>NS</v>
      </c>
      <c r="R219" s="20" t="str">
        <f t="shared" si="148"/>
        <v/>
      </c>
      <c r="S219" s="6" t="str">
        <f t="shared" si="149"/>
        <v/>
      </c>
      <c r="T219" s="3" t="str">
        <f t="shared" si="150"/>
        <v/>
      </c>
      <c r="U219" s="20" t="str">
        <f t="shared" si="172"/>
        <v/>
      </c>
      <c r="V219" s="6" t="str">
        <f t="shared" si="151"/>
        <v/>
      </c>
      <c r="W219" s="3" t="str">
        <f t="shared" si="152"/>
        <v/>
      </c>
      <c r="X219" s="20" t="str">
        <f t="shared" si="153"/>
        <v/>
      </c>
      <c r="Y219" s="6" t="str">
        <f t="shared" si="154"/>
        <v/>
      </c>
      <c r="Z219" s="3" t="str">
        <f t="shared" si="173"/>
        <v/>
      </c>
      <c r="AA219" s="20" t="str">
        <f t="shared" si="174"/>
        <v/>
      </c>
      <c r="AB219" s="6" t="str">
        <f t="shared" si="175"/>
        <v/>
      </c>
      <c r="AC219" s="3" t="str">
        <f t="shared" si="176"/>
        <v/>
      </c>
      <c r="AD219" s="20" t="str">
        <f t="shared" si="177"/>
        <v/>
      </c>
      <c r="AE219" s="6" t="str">
        <f t="shared" si="178"/>
        <v/>
      </c>
      <c r="AG219" s="3" t="str">
        <f t="shared" si="155"/>
        <v/>
      </c>
      <c r="AH219" s="20" t="str">
        <f t="shared" si="156"/>
        <v/>
      </c>
      <c r="AI219" s="6" t="str">
        <f t="shared" si="157"/>
        <v/>
      </c>
      <c r="AJ219" s="3" t="str">
        <f t="shared" si="158"/>
        <v/>
      </c>
      <c r="AK219" s="20" t="str">
        <f t="shared" si="159"/>
        <v/>
      </c>
      <c r="AL219" s="6" t="str">
        <f t="shared" si="160"/>
        <v/>
      </c>
      <c r="AM219" s="3" t="str">
        <f t="shared" si="161"/>
        <v>NS</v>
      </c>
      <c r="AN219" s="20" t="str">
        <f t="shared" si="162"/>
        <v/>
      </c>
      <c r="AO219" s="6" t="str">
        <f t="shared" si="163"/>
        <v/>
      </c>
      <c r="AP219" s="3" t="str">
        <f t="shared" si="164"/>
        <v/>
      </c>
      <c r="AQ219" s="20" t="str">
        <f t="shared" si="165"/>
        <v/>
      </c>
      <c r="AR219" s="6" t="str">
        <f t="shared" si="166"/>
        <v/>
      </c>
      <c r="AS219" s="3" t="str">
        <f t="shared" si="167"/>
        <v/>
      </c>
      <c r="AT219" s="20" t="str">
        <f t="shared" si="168"/>
        <v/>
      </c>
      <c r="AU219" s="6" t="str">
        <f t="shared" si="169"/>
        <v/>
      </c>
      <c r="AV219" s="3" t="str">
        <f t="shared" si="179"/>
        <v/>
      </c>
      <c r="AW219" s="20" t="str">
        <f t="shared" si="180"/>
        <v/>
      </c>
      <c r="AX219" s="6" t="str">
        <f t="shared" si="181"/>
        <v/>
      </c>
      <c r="AY219" s="3" t="str">
        <f t="shared" si="182"/>
        <v/>
      </c>
      <c r="AZ219" s="20" t="str">
        <f t="shared" si="183"/>
        <v/>
      </c>
      <c r="BA219" s="6" t="str">
        <f t="shared" si="184"/>
        <v/>
      </c>
    </row>
    <row r="220" spans="1:53" ht="12.75" thickBot="1" x14ac:dyDescent="0.25">
      <c r="A220" s="82">
        <v>39340</v>
      </c>
      <c r="B220" s="81" t="s">
        <v>15</v>
      </c>
      <c r="C220" s="81" t="s">
        <v>14</v>
      </c>
      <c r="D220" s="81">
        <v>1029</v>
      </c>
      <c r="E220" s="81" t="s">
        <v>3</v>
      </c>
      <c r="F220" s="85">
        <f t="shared" si="170"/>
        <v>2</v>
      </c>
      <c r="G220" s="90">
        <f t="shared" si="171"/>
        <v>9</v>
      </c>
      <c r="H220" s="90">
        <f t="shared" si="139"/>
        <v>2007</v>
      </c>
      <c r="I220" s="2" t="str">
        <f t="shared" si="140"/>
        <v>Fall</v>
      </c>
      <c r="K220" s="3" t="str">
        <f t="shared" si="141"/>
        <v/>
      </c>
      <c r="L220" s="20" t="str">
        <f t="shared" si="142"/>
        <v/>
      </c>
      <c r="M220" s="6" t="str">
        <f t="shared" si="143"/>
        <v/>
      </c>
      <c r="N220" s="3" t="str">
        <f t="shared" si="144"/>
        <v/>
      </c>
      <c r="O220" s="20" t="str">
        <f t="shared" si="145"/>
        <v/>
      </c>
      <c r="P220" s="6" t="str">
        <f t="shared" si="146"/>
        <v/>
      </c>
      <c r="Q220" s="3" t="str">
        <f t="shared" si="147"/>
        <v/>
      </c>
      <c r="R220" s="20" t="str">
        <f t="shared" si="148"/>
        <v/>
      </c>
      <c r="S220" s="6">
        <f t="shared" si="149"/>
        <v>1029</v>
      </c>
      <c r="T220" s="3" t="str">
        <f t="shared" si="150"/>
        <v/>
      </c>
      <c r="U220" s="20" t="str">
        <f t="shared" si="172"/>
        <v/>
      </c>
      <c r="V220" s="6" t="str">
        <f t="shared" si="151"/>
        <v/>
      </c>
      <c r="W220" s="3" t="str">
        <f t="shared" si="152"/>
        <v/>
      </c>
      <c r="X220" s="20" t="str">
        <f t="shared" si="153"/>
        <v/>
      </c>
      <c r="Y220" s="6" t="str">
        <f t="shared" si="154"/>
        <v/>
      </c>
      <c r="Z220" s="3" t="str">
        <f t="shared" si="173"/>
        <v/>
      </c>
      <c r="AA220" s="20" t="str">
        <f t="shared" si="174"/>
        <v/>
      </c>
      <c r="AB220" s="6" t="str">
        <f t="shared" si="175"/>
        <v/>
      </c>
      <c r="AC220" s="3" t="str">
        <f t="shared" si="176"/>
        <v/>
      </c>
      <c r="AD220" s="20" t="str">
        <f t="shared" si="177"/>
        <v/>
      </c>
      <c r="AE220" s="6" t="str">
        <f t="shared" si="178"/>
        <v/>
      </c>
      <c r="AG220" s="3" t="str">
        <f t="shared" si="155"/>
        <v/>
      </c>
      <c r="AH220" s="20" t="str">
        <f t="shared" si="156"/>
        <v/>
      </c>
      <c r="AI220" s="6" t="str">
        <f t="shared" si="157"/>
        <v/>
      </c>
      <c r="AJ220" s="3" t="str">
        <f t="shared" si="158"/>
        <v/>
      </c>
      <c r="AK220" s="20" t="str">
        <f t="shared" si="159"/>
        <v/>
      </c>
      <c r="AL220" s="6" t="str">
        <f t="shared" si="160"/>
        <v/>
      </c>
      <c r="AM220" s="3" t="str">
        <f t="shared" si="161"/>
        <v/>
      </c>
      <c r="AN220" s="20" t="str">
        <f t="shared" si="162"/>
        <v/>
      </c>
      <c r="AO220" s="6" t="str">
        <f t="shared" si="163"/>
        <v>ns</v>
      </c>
      <c r="AP220" s="3" t="str">
        <f t="shared" si="164"/>
        <v/>
      </c>
      <c r="AQ220" s="20" t="str">
        <f t="shared" si="165"/>
        <v/>
      </c>
      <c r="AR220" s="6" t="str">
        <f t="shared" si="166"/>
        <v/>
      </c>
      <c r="AS220" s="3" t="str">
        <f t="shared" si="167"/>
        <v/>
      </c>
      <c r="AT220" s="20" t="str">
        <f t="shared" si="168"/>
        <v/>
      </c>
      <c r="AU220" s="6" t="str">
        <f t="shared" si="169"/>
        <v/>
      </c>
      <c r="AV220" s="3" t="str">
        <f t="shared" si="179"/>
        <v/>
      </c>
      <c r="AW220" s="20" t="str">
        <f t="shared" si="180"/>
        <v/>
      </c>
      <c r="AX220" s="6" t="str">
        <f t="shared" si="181"/>
        <v/>
      </c>
      <c r="AY220" s="3" t="str">
        <f t="shared" si="182"/>
        <v/>
      </c>
      <c r="AZ220" s="20" t="str">
        <f t="shared" si="183"/>
        <v/>
      </c>
      <c r="BA220" s="6" t="str">
        <f t="shared" si="184"/>
        <v/>
      </c>
    </row>
    <row r="221" spans="1:53" ht="12.75" thickBot="1" x14ac:dyDescent="0.25">
      <c r="A221" s="82">
        <v>39296</v>
      </c>
      <c r="B221" s="81" t="s">
        <v>15</v>
      </c>
      <c r="C221" s="81" t="s">
        <v>14</v>
      </c>
      <c r="D221" s="81">
        <v>854</v>
      </c>
      <c r="E221" s="81">
        <v>1.94</v>
      </c>
      <c r="F221" s="85">
        <f t="shared" si="170"/>
        <v>2</v>
      </c>
      <c r="G221" s="90">
        <f t="shared" si="171"/>
        <v>8</v>
      </c>
      <c r="H221" s="90">
        <f t="shared" si="139"/>
        <v>2007</v>
      </c>
      <c r="I221" s="2" t="str">
        <f t="shared" si="140"/>
        <v>Summer</v>
      </c>
      <c r="K221" s="3" t="str">
        <f t="shared" si="141"/>
        <v/>
      </c>
      <c r="L221" s="20" t="str">
        <f t="shared" si="142"/>
        <v/>
      </c>
      <c r="M221" s="6" t="str">
        <f t="shared" si="143"/>
        <v/>
      </c>
      <c r="N221" s="3" t="str">
        <f t="shared" si="144"/>
        <v/>
      </c>
      <c r="O221" s="20" t="str">
        <f t="shared" si="145"/>
        <v/>
      </c>
      <c r="P221" s="6" t="str">
        <f t="shared" si="146"/>
        <v/>
      </c>
      <c r="Q221" s="3" t="str">
        <f t="shared" si="147"/>
        <v/>
      </c>
      <c r="R221" s="20">
        <f t="shared" si="148"/>
        <v>854</v>
      </c>
      <c r="S221" s="6" t="str">
        <f t="shared" si="149"/>
        <v/>
      </c>
      <c r="T221" s="3" t="str">
        <f t="shared" si="150"/>
        <v/>
      </c>
      <c r="U221" s="20" t="str">
        <f t="shared" si="172"/>
        <v/>
      </c>
      <c r="V221" s="6" t="str">
        <f t="shared" si="151"/>
        <v/>
      </c>
      <c r="W221" s="3" t="str">
        <f t="shared" si="152"/>
        <v/>
      </c>
      <c r="X221" s="20" t="str">
        <f t="shared" si="153"/>
        <v/>
      </c>
      <c r="Y221" s="6" t="str">
        <f t="shared" si="154"/>
        <v/>
      </c>
      <c r="Z221" s="3" t="str">
        <f t="shared" si="173"/>
        <v/>
      </c>
      <c r="AA221" s="20" t="str">
        <f t="shared" si="174"/>
        <v/>
      </c>
      <c r="AB221" s="6" t="str">
        <f t="shared" si="175"/>
        <v/>
      </c>
      <c r="AC221" s="3" t="str">
        <f t="shared" si="176"/>
        <v/>
      </c>
      <c r="AD221" s="20" t="str">
        <f t="shared" si="177"/>
        <v/>
      </c>
      <c r="AE221" s="6" t="str">
        <f t="shared" si="178"/>
        <v/>
      </c>
      <c r="AG221" s="3" t="str">
        <f t="shared" si="155"/>
        <v/>
      </c>
      <c r="AH221" s="20" t="str">
        <f t="shared" si="156"/>
        <v/>
      </c>
      <c r="AI221" s="6" t="str">
        <f t="shared" si="157"/>
        <v/>
      </c>
      <c r="AJ221" s="3" t="str">
        <f t="shared" si="158"/>
        <v/>
      </c>
      <c r="AK221" s="20" t="str">
        <f t="shared" si="159"/>
        <v/>
      </c>
      <c r="AL221" s="6" t="str">
        <f t="shared" si="160"/>
        <v/>
      </c>
      <c r="AM221" s="3" t="str">
        <f t="shared" si="161"/>
        <v/>
      </c>
      <c r="AN221" s="20">
        <f t="shared" si="162"/>
        <v>1.94</v>
      </c>
      <c r="AO221" s="6" t="str">
        <f t="shared" si="163"/>
        <v/>
      </c>
      <c r="AP221" s="3" t="str">
        <f t="shared" si="164"/>
        <v/>
      </c>
      <c r="AQ221" s="20" t="str">
        <f t="shared" si="165"/>
        <v/>
      </c>
      <c r="AR221" s="6" t="str">
        <f t="shared" si="166"/>
        <v/>
      </c>
      <c r="AS221" s="3" t="str">
        <f t="shared" si="167"/>
        <v/>
      </c>
      <c r="AT221" s="20" t="str">
        <f t="shared" si="168"/>
        <v/>
      </c>
      <c r="AU221" s="6" t="str">
        <f t="shared" si="169"/>
        <v/>
      </c>
      <c r="AV221" s="3" t="str">
        <f t="shared" si="179"/>
        <v/>
      </c>
      <c r="AW221" s="20" t="str">
        <f t="shared" si="180"/>
        <v/>
      </c>
      <c r="AX221" s="6" t="str">
        <f t="shared" si="181"/>
        <v/>
      </c>
      <c r="AY221" s="3" t="str">
        <f t="shared" si="182"/>
        <v/>
      </c>
      <c r="AZ221" s="20" t="str">
        <f t="shared" si="183"/>
        <v/>
      </c>
      <c r="BA221" s="6" t="str">
        <f t="shared" si="184"/>
        <v/>
      </c>
    </row>
    <row r="222" spans="1:53" ht="12.75" thickBot="1" x14ac:dyDescent="0.25">
      <c r="A222" s="82">
        <v>39210</v>
      </c>
      <c r="B222" s="81" t="s">
        <v>15</v>
      </c>
      <c r="C222" s="81" t="s">
        <v>14</v>
      </c>
      <c r="D222" s="81">
        <v>924</v>
      </c>
      <c r="E222" s="81">
        <v>5.32</v>
      </c>
      <c r="F222" s="85">
        <f t="shared" si="170"/>
        <v>2</v>
      </c>
      <c r="G222" s="90">
        <f t="shared" si="171"/>
        <v>5</v>
      </c>
      <c r="H222" s="90">
        <f t="shared" si="139"/>
        <v>2007</v>
      </c>
      <c r="I222" s="2" t="str">
        <f t="shared" si="140"/>
        <v>Spring</v>
      </c>
      <c r="K222" s="3" t="str">
        <f t="shared" si="141"/>
        <v/>
      </c>
      <c r="L222" s="20" t="str">
        <f t="shared" si="142"/>
        <v/>
      </c>
      <c r="M222" s="6" t="str">
        <f t="shared" si="143"/>
        <v/>
      </c>
      <c r="N222" s="3" t="str">
        <f t="shared" si="144"/>
        <v/>
      </c>
      <c r="O222" s="20" t="str">
        <f t="shared" si="145"/>
        <v/>
      </c>
      <c r="P222" s="6" t="str">
        <f t="shared" si="146"/>
        <v/>
      </c>
      <c r="Q222" s="3">
        <f t="shared" si="147"/>
        <v>924</v>
      </c>
      <c r="R222" s="20" t="str">
        <f t="shared" si="148"/>
        <v/>
      </c>
      <c r="S222" s="6" t="str">
        <f t="shared" si="149"/>
        <v/>
      </c>
      <c r="T222" s="3" t="str">
        <f t="shared" si="150"/>
        <v/>
      </c>
      <c r="U222" s="20" t="str">
        <f t="shared" si="172"/>
        <v/>
      </c>
      <c r="V222" s="6" t="str">
        <f t="shared" si="151"/>
        <v/>
      </c>
      <c r="W222" s="3" t="str">
        <f t="shared" si="152"/>
        <v/>
      </c>
      <c r="X222" s="20" t="str">
        <f t="shared" si="153"/>
        <v/>
      </c>
      <c r="Y222" s="6" t="str">
        <f t="shared" si="154"/>
        <v/>
      </c>
      <c r="Z222" s="3" t="str">
        <f t="shared" si="173"/>
        <v/>
      </c>
      <c r="AA222" s="20" t="str">
        <f t="shared" si="174"/>
        <v/>
      </c>
      <c r="AB222" s="6" t="str">
        <f t="shared" si="175"/>
        <v/>
      </c>
      <c r="AC222" s="3" t="str">
        <f t="shared" si="176"/>
        <v/>
      </c>
      <c r="AD222" s="20" t="str">
        <f t="shared" si="177"/>
        <v/>
      </c>
      <c r="AE222" s="6" t="str">
        <f t="shared" si="178"/>
        <v/>
      </c>
      <c r="AG222" s="3" t="str">
        <f t="shared" si="155"/>
        <v/>
      </c>
      <c r="AH222" s="20" t="str">
        <f t="shared" si="156"/>
        <v/>
      </c>
      <c r="AI222" s="6" t="str">
        <f t="shared" si="157"/>
        <v/>
      </c>
      <c r="AJ222" s="3" t="str">
        <f t="shared" si="158"/>
        <v/>
      </c>
      <c r="AK222" s="20" t="str">
        <f t="shared" si="159"/>
        <v/>
      </c>
      <c r="AL222" s="6" t="str">
        <f t="shared" si="160"/>
        <v/>
      </c>
      <c r="AM222" s="3">
        <f t="shared" si="161"/>
        <v>5.32</v>
      </c>
      <c r="AN222" s="20" t="str">
        <f t="shared" si="162"/>
        <v/>
      </c>
      <c r="AO222" s="6" t="str">
        <f t="shared" si="163"/>
        <v/>
      </c>
      <c r="AP222" s="3" t="str">
        <f t="shared" si="164"/>
        <v/>
      </c>
      <c r="AQ222" s="20" t="str">
        <f t="shared" si="165"/>
        <v/>
      </c>
      <c r="AR222" s="6" t="str">
        <f t="shared" si="166"/>
        <v/>
      </c>
      <c r="AS222" s="3" t="str">
        <f t="shared" si="167"/>
        <v/>
      </c>
      <c r="AT222" s="20" t="str">
        <f t="shared" si="168"/>
        <v/>
      </c>
      <c r="AU222" s="6" t="str">
        <f t="shared" si="169"/>
        <v/>
      </c>
      <c r="AV222" s="3" t="str">
        <f t="shared" si="179"/>
        <v/>
      </c>
      <c r="AW222" s="20" t="str">
        <f t="shared" si="180"/>
        <v/>
      </c>
      <c r="AX222" s="6" t="str">
        <f t="shared" si="181"/>
        <v/>
      </c>
      <c r="AY222" s="3" t="str">
        <f t="shared" si="182"/>
        <v/>
      </c>
      <c r="AZ222" s="20" t="str">
        <f t="shared" si="183"/>
        <v/>
      </c>
      <c r="BA222" s="6" t="str">
        <f t="shared" si="184"/>
        <v/>
      </c>
    </row>
    <row r="223" spans="1:53" ht="12.75" thickBot="1" x14ac:dyDescent="0.25">
      <c r="A223" s="82">
        <v>38983</v>
      </c>
      <c r="B223" s="81" t="s">
        <v>15</v>
      </c>
      <c r="C223" s="81" t="s">
        <v>14</v>
      </c>
      <c r="D223" s="81">
        <v>1048</v>
      </c>
      <c r="E223" s="81">
        <v>4.08</v>
      </c>
      <c r="F223" s="85">
        <f t="shared" si="170"/>
        <v>2</v>
      </c>
      <c r="G223" s="90">
        <f t="shared" si="171"/>
        <v>9</v>
      </c>
      <c r="H223" s="90">
        <f t="shared" si="139"/>
        <v>2006</v>
      </c>
      <c r="I223" s="2" t="str">
        <f t="shared" si="140"/>
        <v>Fall</v>
      </c>
      <c r="K223" s="3" t="str">
        <f t="shared" si="141"/>
        <v/>
      </c>
      <c r="L223" s="20" t="str">
        <f t="shared" si="142"/>
        <v/>
      </c>
      <c r="M223" s="6" t="str">
        <f t="shared" si="143"/>
        <v/>
      </c>
      <c r="N223" s="3" t="str">
        <f t="shared" si="144"/>
        <v/>
      </c>
      <c r="O223" s="20" t="str">
        <f t="shared" si="145"/>
        <v/>
      </c>
      <c r="P223" s="6" t="str">
        <f t="shared" si="146"/>
        <v/>
      </c>
      <c r="Q223" s="3" t="str">
        <f t="shared" si="147"/>
        <v/>
      </c>
      <c r="R223" s="20" t="str">
        <f t="shared" si="148"/>
        <v/>
      </c>
      <c r="S223" s="6">
        <f t="shared" si="149"/>
        <v>1048</v>
      </c>
      <c r="T223" s="3" t="str">
        <f t="shared" si="150"/>
        <v/>
      </c>
      <c r="U223" s="20" t="str">
        <f t="shared" si="172"/>
        <v/>
      </c>
      <c r="V223" s="6" t="str">
        <f t="shared" si="151"/>
        <v/>
      </c>
      <c r="W223" s="3" t="str">
        <f t="shared" si="152"/>
        <v/>
      </c>
      <c r="X223" s="20" t="str">
        <f t="shared" si="153"/>
        <v/>
      </c>
      <c r="Y223" s="6" t="str">
        <f t="shared" si="154"/>
        <v/>
      </c>
      <c r="Z223" s="3" t="str">
        <f t="shared" si="173"/>
        <v/>
      </c>
      <c r="AA223" s="20" t="str">
        <f t="shared" si="174"/>
        <v/>
      </c>
      <c r="AB223" s="6" t="str">
        <f t="shared" si="175"/>
        <v/>
      </c>
      <c r="AC223" s="3" t="str">
        <f t="shared" si="176"/>
        <v/>
      </c>
      <c r="AD223" s="20" t="str">
        <f t="shared" si="177"/>
        <v/>
      </c>
      <c r="AE223" s="6" t="str">
        <f t="shared" si="178"/>
        <v/>
      </c>
      <c r="AG223" s="3" t="str">
        <f t="shared" si="155"/>
        <v/>
      </c>
      <c r="AH223" s="20" t="str">
        <f t="shared" si="156"/>
        <v/>
      </c>
      <c r="AI223" s="6" t="str">
        <f t="shared" si="157"/>
        <v/>
      </c>
      <c r="AJ223" s="3" t="str">
        <f t="shared" si="158"/>
        <v/>
      </c>
      <c r="AK223" s="20" t="str">
        <f t="shared" si="159"/>
        <v/>
      </c>
      <c r="AL223" s="6" t="str">
        <f t="shared" si="160"/>
        <v/>
      </c>
      <c r="AM223" s="3" t="str">
        <f t="shared" si="161"/>
        <v/>
      </c>
      <c r="AN223" s="20" t="str">
        <f t="shared" si="162"/>
        <v/>
      </c>
      <c r="AO223" s="6">
        <f t="shared" si="163"/>
        <v>4.08</v>
      </c>
      <c r="AP223" s="3" t="str">
        <f t="shared" si="164"/>
        <v/>
      </c>
      <c r="AQ223" s="20" t="str">
        <f t="shared" si="165"/>
        <v/>
      </c>
      <c r="AR223" s="6" t="str">
        <f t="shared" si="166"/>
        <v/>
      </c>
      <c r="AS223" s="3" t="str">
        <f t="shared" si="167"/>
        <v/>
      </c>
      <c r="AT223" s="20" t="str">
        <f t="shared" si="168"/>
        <v/>
      </c>
      <c r="AU223" s="6" t="str">
        <f t="shared" si="169"/>
        <v/>
      </c>
      <c r="AV223" s="3" t="str">
        <f t="shared" si="179"/>
        <v/>
      </c>
      <c r="AW223" s="20" t="str">
        <f t="shared" si="180"/>
        <v/>
      </c>
      <c r="AX223" s="6" t="str">
        <f t="shared" si="181"/>
        <v/>
      </c>
      <c r="AY223" s="3" t="str">
        <f t="shared" si="182"/>
        <v/>
      </c>
      <c r="AZ223" s="20" t="str">
        <f t="shared" si="183"/>
        <v/>
      </c>
      <c r="BA223" s="6" t="str">
        <f t="shared" si="184"/>
        <v/>
      </c>
    </row>
    <row r="224" spans="1:53" ht="12.75" thickBot="1" x14ac:dyDescent="0.25">
      <c r="A224" s="82">
        <v>38909</v>
      </c>
      <c r="B224" s="81" t="s">
        <v>15</v>
      </c>
      <c r="C224" s="81" t="s">
        <v>14</v>
      </c>
      <c r="D224" s="81">
        <v>1065</v>
      </c>
      <c r="E224" s="81">
        <v>3.43</v>
      </c>
      <c r="F224" s="85">
        <f t="shared" si="170"/>
        <v>2</v>
      </c>
      <c r="G224" s="90">
        <f t="shared" si="171"/>
        <v>7</v>
      </c>
      <c r="H224" s="90">
        <f t="shared" si="139"/>
        <v>2006</v>
      </c>
      <c r="I224" s="2" t="str">
        <f t="shared" si="140"/>
        <v>Summer</v>
      </c>
      <c r="K224" s="3" t="str">
        <f t="shared" si="141"/>
        <v/>
      </c>
      <c r="L224" s="20" t="str">
        <f t="shared" si="142"/>
        <v/>
      </c>
      <c r="M224" s="6" t="str">
        <f t="shared" si="143"/>
        <v/>
      </c>
      <c r="N224" s="3" t="str">
        <f t="shared" si="144"/>
        <v/>
      </c>
      <c r="O224" s="20" t="str">
        <f t="shared" si="145"/>
        <v/>
      </c>
      <c r="P224" s="6" t="str">
        <f t="shared" si="146"/>
        <v/>
      </c>
      <c r="Q224" s="3" t="str">
        <f t="shared" si="147"/>
        <v/>
      </c>
      <c r="R224" s="20">
        <f t="shared" si="148"/>
        <v>1065</v>
      </c>
      <c r="S224" s="6" t="str">
        <f t="shared" si="149"/>
        <v/>
      </c>
      <c r="T224" s="3" t="str">
        <f t="shared" si="150"/>
        <v/>
      </c>
      <c r="U224" s="20" t="str">
        <f t="shared" si="172"/>
        <v/>
      </c>
      <c r="V224" s="6" t="str">
        <f t="shared" si="151"/>
        <v/>
      </c>
      <c r="W224" s="3" t="str">
        <f t="shared" si="152"/>
        <v/>
      </c>
      <c r="X224" s="20" t="str">
        <f t="shared" si="153"/>
        <v/>
      </c>
      <c r="Y224" s="6" t="str">
        <f t="shared" si="154"/>
        <v/>
      </c>
      <c r="Z224" s="3" t="str">
        <f t="shared" si="173"/>
        <v/>
      </c>
      <c r="AA224" s="20" t="str">
        <f t="shared" si="174"/>
        <v/>
      </c>
      <c r="AB224" s="6" t="str">
        <f t="shared" si="175"/>
        <v/>
      </c>
      <c r="AC224" s="3" t="str">
        <f t="shared" si="176"/>
        <v/>
      </c>
      <c r="AD224" s="20" t="str">
        <f t="shared" si="177"/>
        <v/>
      </c>
      <c r="AE224" s="6" t="str">
        <f t="shared" si="178"/>
        <v/>
      </c>
      <c r="AG224" s="3" t="str">
        <f t="shared" si="155"/>
        <v/>
      </c>
      <c r="AH224" s="20" t="str">
        <f t="shared" si="156"/>
        <v/>
      </c>
      <c r="AI224" s="6" t="str">
        <f t="shared" si="157"/>
        <v/>
      </c>
      <c r="AJ224" s="3" t="str">
        <f t="shared" si="158"/>
        <v/>
      </c>
      <c r="AK224" s="20" t="str">
        <f t="shared" si="159"/>
        <v/>
      </c>
      <c r="AL224" s="6" t="str">
        <f t="shared" si="160"/>
        <v/>
      </c>
      <c r="AM224" s="3" t="str">
        <f t="shared" si="161"/>
        <v/>
      </c>
      <c r="AN224" s="20">
        <f t="shared" si="162"/>
        <v>3.43</v>
      </c>
      <c r="AO224" s="6" t="str">
        <f t="shared" si="163"/>
        <v/>
      </c>
      <c r="AP224" s="3" t="str">
        <f t="shared" si="164"/>
        <v/>
      </c>
      <c r="AQ224" s="20" t="str">
        <f t="shared" si="165"/>
        <v/>
      </c>
      <c r="AR224" s="6" t="str">
        <f t="shared" si="166"/>
        <v/>
      </c>
      <c r="AS224" s="3" t="str">
        <f t="shared" si="167"/>
        <v/>
      </c>
      <c r="AT224" s="20" t="str">
        <f t="shared" si="168"/>
        <v/>
      </c>
      <c r="AU224" s="6" t="str">
        <f t="shared" si="169"/>
        <v/>
      </c>
      <c r="AV224" s="3" t="str">
        <f t="shared" si="179"/>
        <v/>
      </c>
      <c r="AW224" s="20" t="str">
        <f t="shared" si="180"/>
        <v/>
      </c>
      <c r="AX224" s="6" t="str">
        <f t="shared" si="181"/>
        <v/>
      </c>
      <c r="AY224" s="3" t="str">
        <f t="shared" si="182"/>
        <v/>
      </c>
      <c r="AZ224" s="20" t="str">
        <f t="shared" si="183"/>
        <v/>
      </c>
      <c r="BA224" s="6" t="str">
        <f t="shared" si="184"/>
        <v/>
      </c>
    </row>
    <row r="225" spans="1:54" ht="12.75" thickBot="1" x14ac:dyDescent="0.25">
      <c r="A225" s="82">
        <v>38836</v>
      </c>
      <c r="B225" s="81" t="s">
        <v>15</v>
      </c>
      <c r="C225" s="81" t="s">
        <v>14</v>
      </c>
      <c r="D225" s="81">
        <v>956</v>
      </c>
      <c r="E225" s="81" t="s">
        <v>3</v>
      </c>
      <c r="F225" s="85">
        <f t="shared" si="170"/>
        <v>2</v>
      </c>
      <c r="G225" s="90">
        <f t="shared" si="171"/>
        <v>4</v>
      </c>
      <c r="H225" s="90">
        <f t="shared" si="139"/>
        <v>2006</v>
      </c>
      <c r="I225" s="2" t="str">
        <f t="shared" si="140"/>
        <v>Spring</v>
      </c>
      <c r="K225" s="3" t="str">
        <f t="shared" si="141"/>
        <v/>
      </c>
      <c r="L225" s="20" t="str">
        <f t="shared" si="142"/>
        <v/>
      </c>
      <c r="M225" s="6" t="str">
        <f t="shared" si="143"/>
        <v/>
      </c>
      <c r="N225" s="3" t="str">
        <f t="shared" si="144"/>
        <v/>
      </c>
      <c r="O225" s="20" t="str">
        <f t="shared" si="145"/>
        <v/>
      </c>
      <c r="P225" s="6" t="str">
        <f t="shared" si="146"/>
        <v/>
      </c>
      <c r="Q225" s="3">
        <f t="shared" si="147"/>
        <v>956</v>
      </c>
      <c r="R225" s="20" t="str">
        <f t="shared" si="148"/>
        <v/>
      </c>
      <c r="S225" s="6" t="str">
        <f t="shared" si="149"/>
        <v/>
      </c>
      <c r="T225" s="3" t="str">
        <f t="shared" si="150"/>
        <v/>
      </c>
      <c r="U225" s="20" t="str">
        <f t="shared" si="172"/>
        <v/>
      </c>
      <c r="V225" s="6" t="str">
        <f t="shared" si="151"/>
        <v/>
      </c>
      <c r="W225" s="3" t="str">
        <f t="shared" si="152"/>
        <v/>
      </c>
      <c r="X225" s="20" t="str">
        <f t="shared" si="153"/>
        <v/>
      </c>
      <c r="Y225" s="6" t="str">
        <f t="shared" si="154"/>
        <v/>
      </c>
      <c r="Z225" s="3" t="str">
        <f t="shared" si="173"/>
        <v/>
      </c>
      <c r="AA225" s="20" t="str">
        <f t="shared" si="174"/>
        <v/>
      </c>
      <c r="AB225" s="6" t="str">
        <f t="shared" si="175"/>
        <v/>
      </c>
      <c r="AC225" s="3" t="str">
        <f t="shared" si="176"/>
        <v/>
      </c>
      <c r="AD225" s="20" t="str">
        <f t="shared" si="177"/>
        <v/>
      </c>
      <c r="AE225" s="6" t="str">
        <f t="shared" si="178"/>
        <v/>
      </c>
      <c r="AG225" s="3" t="str">
        <f t="shared" si="155"/>
        <v/>
      </c>
      <c r="AH225" s="20" t="str">
        <f t="shared" si="156"/>
        <v/>
      </c>
      <c r="AI225" s="6" t="str">
        <f t="shared" si="157"/>
        <v/>
      </c>
      <c r="AJ225" s="3" t="str">
        <f t="shared" si="158"/>
        <v/>
      </c>
      <c r="AK225" s="20" t="str">
        <f t="shared" si="159"/>
        <v/>
      </c>
      <c r="AL225" s="6" t="str">
        <f t="shared" si="160"/>
        <v/>
      </c>
      <c r="AM225" s="3" t="str">
        <f t="shared" si="161"/>
        <v>ns</v>
      </c>
      <c r="AN225" s="20" t="str">
        <f t="shared" si="162"/>
        <v/>
      </c>
      <c r="AO225" s="6" t="str">
        <f t="shared" si="163"/>
        <v/>
      </c>
      <c r="AP225" s="3" t="str">
        <f t="shared" si="164"/>
        <v/>
      </c>
      <c r="AQ225" s="20" t="str">
        <f t="shared" si="165"/>
        <v/>
      </c>
      <c r="AR225" s="6" t="str">
        <f t="shared" si="166"/>
        <v/>
      </c>
      <c r="AS225" s="3" t="str">
        <f t="shared" si="167"/>
        <v/>
      </c>
      <c r="AT225" s="20" t="str">
        <f t="shared" si="168"/>
        <v/>
      </c>
      <c r="AU225" s="6" t="str">
        <f t="shared" si="169"/>
        <v/>
      </c>
      <c r="AV225" s="3" t="str">
        <f t="shared" si="179"/>
        <v/>
      </c>
      <c r="AW225" s="20" t="str">
        <f t="shared" si="180"/>
        <v/>
      </c>
      <c r="AX225" s="6" t="str">
        <f t="shared" si="181"/>
        <v/>
      </c>
      <c r="AY225" s="3" t="str">
        <f t="shared" si="182"/>
        <v/>
      </c>
      <c r="AZ225" s="20" t="str">
        <f t="shared" si="183"/>
        <v/>
      </c>
      <c r="BA225" s="6" t="str">
        <f t="shared" si="184"/>
        <v/>
      </c>
    </row>
    <row r="226" spans="1:54" ht="12.75" thickBot="1" x14ac:dyDescent="0.25">
      <c r="A226" s="82">
        <v>38619</v>
      </c>
      <c r="B226" s="81" t="s">
        <v>15</v>
      </c>
      <c r="C226" s="81" t="s">
        <v>14</v>
      </c>
      <c r="D226" s="81">
        <v>947</v>
      </c>
      <c r="E226" s="81">
        <v>5.72</v>
      </c>
      <c r="F226" s="85">
        <f t="shared" si="170"/>
        <v>2</v>
      </c>
      <c r="G226" s="90">
        <f t="shared" si="171"/>
        <v>9</v>
      </c>
      <c r="H226" s="90">
        <f t="shared" si="139"/>
        <v>2005</v>
      </c>
      <c r="I226" s="2" t="str">
        <f t="shared" si="140"/>
        <v>Fall</v>
      </c>
      <c r="K226" s="3" t="str">
        <f t="shared" si="141"/>
        <v/>
      </c>
      <c r="L226" s="20" t="str">
        <f t="shared" si="142"/>
        <v/>
      </c>
      <c r="M226" s="6" t="str">
        <f t="shared" si="143"/>
        <v/>
      </c>
      <c r="N226" s="3" t="str">
        <f t="shared" si="144"/>
        <v/>
      </c>
      <c r="O226" s="20" t="str">
        <f t="shared" si="145"/>
        <v/>
      </c>
      <c r="P226" s="6" t="str">
        <f t="shared" si="146"/>
        <v/>
      </c>
      <c r="Q226" s="3" t="str">
        <f t="shared" si="147"/>
        <v/>
      </c>
      <c r="R226" s="20" t="str">
        <f t="shared" si="148"/>
        <v/>
      </c>
      <c r="S226" s="6">
        <f t="shared" si="149"/>
        <v>947</v>
      </c>
      <c r="T226" s="3" t="str">
        <f t="shared" si="150"/>
        <v/>
      </c>
      <c r="U226" s="20" t="str">
        <f t="shared" si="172"/>
        <v/>
      </c>
      <c r="V226" s="6" t="str">
        <f t="shared" si="151"/>
        <v/>
      </c>
      <c r="W226" s="3" t="str">
        <f t="shared" si="152"/>
        <v/>
      </c>
      <c r="X226" s="20" t="str">
        <f t="shared" si="153"/>
        <v/>
      </c>
      <c r="Y226" s="6" t="str">
        <f t="shared" si="154"/>
        <v/>
      </c>
      <c r="Z226" s="3" t="str">
        <f t="shared" si="173"/>
        <v/>
      </c>
      <c r="AA226" s="20" t="str">
        <f t="shared" si="174"/>
        <v/>
      </c>
      <c r="AB226" s="6" t="str">
        <f t="shared" si="175"/>
        <v/>
      </c>
      <c r="AC226" s="3" t="str">
        <f t="shared" si="176"/>
        <v/>
      </c>
      <c r="AD226" s="20" t="str">
        <f t="shared" si="177"/>
        <v/>
      </c>
      <c r="AE226" s="6" t="str">
        <f t="shared" si="178"/>
        <v/>
      </c>
      <c r="AG226" s="3" t="str">
        <f t="shared" si="155"/>
        <v/>
      </c>
      <c r="AH226" s="20" t="str">
        <f t="shared" si="156"/>
        <v/>
      </c>
      <c r="AI226" s="6" t="str">
        <f t="shared" si="157"/>
        <v/>
      </c>
      <c r="AJ226" s="3" t="str">
        <f t="shared" si="158"/>
        <v/>
      </c>
      <c r="AK226" s="20" t="str">
        <f t="shared" si="159"/>
        <v/>
      </c>
      <c r="AL226" s="6" t="str">
        <f t="shared" si="160"/>
        <v/>
      </c>
      <c r="AM226" s="3" t="str">
        <f t="shared" si="161"/>
        <v/>
      </c>
      <c r="AN226" s="20" t="str">
        <f t="shared" si="162"/>
        <v/>
      </c>
      <c r="AO226" s="6">
        <f t="shared" si="163"/>
        <v>5.72</v>
      </c>
      <c r="AP226" s="3" t="str">
        <f t="shared" si="164"/>
        <v/>
      </c>
      <c r="AQ226" s="20" t="str">
        <f t="shared" si="165"/>
        <v/>
      </c>
      <c r="AR226" s="6" t="str">
        <f t="shared" si="166"/>
        <v/>
      </c>
      <c r="AS226" s="3" t="str">
        <f t="shared" si="167"/>
        <v/>
      </c>
      <c r="AT226" s="20" t="str">
        <f t="shared" si="168"/>
        <v/>
      </c>
      <c r="AU226" s="6" t="str">
        <f t="shared" si="169"/>
        <v/>
      </c>
      <c r="AV226" s="3" t="str">
        <f t="shared" si="179"/>
        <v/>
      </c>
      <c r="AW226" s="20" t="str">
        <f t="shared" si="180"/>
        <v/>
      </c>
      <c r="AX226" s="6" t="str">
        <f t="shared" si="181"/>
        <v/>
      </c>
      <c r="AY226" s="3" t="str">
        <f t="shared" si="182"/>
        <v/>
      </c>
      <c r="AZ226" s="20" t="str">
        <f t="shared" si="183"/>
        <v/>
      </c>
      <c r="BA226" s="6" t="str">
        <f t="shared" si="184"/>
        <v/>
      </c>
    </row>
    <row r="227" spans="1:54" s="41" customFormat="1" ht="12.75" thickBot="1" x14ac:dyDescent="0.25">
      <c r="A227" s="82">
        <v>38553</v>
      </c>
      <c r="B227" s="81" t="s">
        <v>15</v>
      </c>
      <c r="C227" s="81" t="s">
        <v>14</v>
      </c>
      <c r="D227" s="81">
        <v>950</v>
      </c>
      <c r="E227" s="81">
        <v>4.16</v>
      </c>
      <c r="F227" s="85">
        <f t="shared" si="170"/>
        <v>2</v>
      </c>
      <c r="G227" s="90">
        <f t="shared" si="171"/>
        <v>7</v>
      </c>
      <c r="H227" s="90">
        <f t="shared" si="139"/>
        <v>2005</v>
      </c>
      <c r="I227" s="2" t="str">
        <f t="shared" si="140"/>
        <v>Summer</v>
      </c>
      <c r="K227" s="3" t="str">
        <f t="shared" si="141"/>
        <v/>
      </c>
      <c r="L227" s="20" t="str">
        <f t="shared" si="142"/>
        <v/>
      </c>
      <c r="M227" s="6" t="str">
        <f t="shared" si="143"/>
        <v/>
      </c>
      <c r="N227" s="3" t="str">
        <f t="shared" si="144"/>
        <v/>
      </c>
      <c r="O227" s="20" t="str">
        <f t="shared" si="145"/>
        <v/>
      </c>
      <c r="P227" s="6" t="str">
        <f t="shared" si="146"/>
        <v/>
      </c>
      <c r="Q227" s="3" t="str">
        <f t="shared" si="147"/>
        <v/>
      </c>
      <c r="R227" s="20">
        <f t="shared" si="148"/>
        <v>950</v>
      </c>
      <c r="S227" s="6" t="str">
        <f t="shared" si="149"/>
        <v/>
      </c>
      <c r="T227" s="3" t="str">
        <f t="shared" si="150"/>
        <v/>
      </c>
      <c r="U227" s="20" t="str">
        <f t="shared" si="172"/>
        <v/>
      </c>
      <c r="V227" s="6" t="str">
        <f t="shared" si="151"/>
        <v/>
      </c>
      <c r="W227" s="3" t="str">
        <f t="shared" si="152"/>
        <v/>
      </c>
      <c r="X227" s="20" t="str">
        <f t="shared" si="153"/>
        <v/>
      </c>
      <c r="Y227" s="6" t="str">
        <f t="shared" si="154"/>
        <v/>
      </c>
      <c r="Z227" s="3" t="str">
        <f t="shared" si="173"/>
        <v/>
      </c>
      <c r="AA227" s="20" t="str">
        <f t="shared" si="174"/>
        <v/>
      </c>
      <c r="AB227" s="6" t="str">
        <f t="shared" si="175"/>
        <v/>
      </c>
      <c r="AC227" s="3" t="str">
        <f t="shared" si="176"/>
        <v/>
      </c>
      <c r="AD227" s="20" t="str">
        <f t="shared" si="177"/>
        <v/>
      </c>
      <c r="AE227" s="6" t="str">
        <f t="shared" si="178"/>
        <v/>
      </c>
      <c r="AF227" s="8"/>
      <c r="AG227" s="3" t="str">
        <f t="shared" si="155"/>
        <v/>
      </c>
      <c r="AH227" s="20" t="str">
        <f t="shared" si="156"/>
        <v/>
      </c>
      <c r="AI227" s="6" t="str">
        <f t="shared" si="157"/>
        <v/>
      </c>
      <c r="AJ227" s="3" t="str">
        <f t="shared" si="158"/>
        <v/>
      </c>
      <c r="AK227" s="20" t="str">
        <f t="shared" si="159"/>
        <v/>
      </c>
      <c r="AL227" s="6" t="str">
        <f t="shared" si="160"/>
        <v/>
      </c>
      <c r="AM227" s="3" t="str">
        <f t="shared" si="161"/>
        <v/>
      </c>
      <c r="AN227" s="20">
        <f t="shared" si="162"/>
        <v>4.16</v>
      </c>
      <c r="AO227" s="6" t="str">
        <f t="shared" si="163"/>
        <v/>
      </c>
      <c r="AP227" s="3" t="str">
        <f t="shared" si="164"/>
        <v/>
      </c>
      <c r="AQ227" s="20" t="str">
        <f t="shared" si="165"/>
        <v/>
      </c>
      <c r="AR227" s="6" t="str">
        <f t="shared" si="166"/>
        <v/>
      </c>
      <c r="AS227" s="3" t="str">
        <f t="shared" si="167"/>
        <v/>
      </c>
      <c r="AT227" s="20" t="str">
        <f t="shared" si="168"/>
        <v/>
      </c>
      <c r="AU227" s="6" t="str">
        <f t="shared" si="169"/>
        <v/>
      </c>
      <c r="AV227" s="3" t="str">
        <f t="shared" si="179"/>
        <v/>
      </c>
      <c r="AW227" s="20" t="str">
        <f t="shared" si="180"/>
        <v/>
      </c>
      <c r="AX227" s="6" t="str">
        <f t="shared" si="181"/>
        <v/>
      </c>
      <c r="AY227" s="3" t="str">
        <f t="shared" si="182"/>
        <v/>
      </c>
      <c r="AZ227" s="20" t="str">
        <f t="shared" si="183"/>
        <v/>
      </c>
      <c r="BA227" s="6" t="str">
        <f t="shared" si="184"/>
        <v/>
      </c>
      <c r="BB227" s="8"/>
    </row>
    <row r="228" spans="1:54" s="41" customFormat="1" ht="12.75" thickBot="1" x14ac:dyDescent="0.25">
      <c r="A228" s="82">
        <v>38493</v>
      </c>
      <c r="B228" s="81" t="s">
        <v>15</v>
      </c>
      <c r="C228" s="81" t="s">
        <v>14</v>
      </c>
      <c r="D228" s="81">
        <v>971.8</v>
      </c>
      <c r="E228" s="81" t="s">
        <v>24</v>
      </c>
      <c r="F228" s="85">
        <f t="shared" si="170"/>
        <v>2</v>
      </c>
      <c r="G228" s="90">
        <f t="shared" si="171"/>
        <v>5</v>
      </c>
      <c r="H228" s="90">
        <f t="shared" si="139"/>
        <v>2005</v>
      </c>
      <c r="I228" s="2" t="str">
        <f t="shared" si="140"/>
        <v>Spring</v>
      </c>
      <c r="K228" s="3" t="str">
        <f t="shared" si="141"/>
        <v/>
      </c>
      <c r="L228" s="20" t="str">
        <f t="shared" si="142"/>
        <v/>
      </c>
      <c r="M228" s="6" t="str">
        <f t="shared" si="143"/>
        <v/>
      </c>
      <c r="N228" s="3" t="str">
        <f t="shared" si="144"/>
        <v/>
      </c>
      <c r="O228" s="20" t="str">
        <f t="shared" si="145"/>
        <v/>
      </c>
      <c r="P228" s="6" t="str">
        <f t="shared" si="146"/>
        <v/>
      </c>
      <c r="Q228" s="3">
        <f t="shared" si="147"/>
        <v>971.8</v>
      </c>
      <c r="R228" s="20" t="str">
        <f t="shared" si="148"/>
        <v/>
      </c>
      <c r="S228" s="6" t="str">
        <f t="shared" si="149"/>
        <v/>
      </c>
      <c r="T228" s="3" t="str">
        <f t="shared" si="150"/>
        <v/>
      </c>
      <c r="U228" s="20" t="str">
        <f t="shared" si="172"/>
        <v/>
      </c>
      <c r="V228" s="6" t="str">
        <f t="shared" si="151"/>
        <v/>
      </c>
      <c r="W228" s="3" t="str">
        <f t="shared" si="152"/>
        <v/>
      </c>
      <c r="X228" s="20" t="str">
        <f t="shared" si="153"/>
        <v/>
      </c>
      <c r="Y228" s="6" t="str">
        <f t="shared" si="154"/>
        <v/>
      </c>
      <c r="Z228" s="3" t="str">
        <f t="shared" si="173"/>
        <v/>
      </c>
      <c r="AA228" s="20" t="str">
        <f t="shared" si="174"/>
        <v/>
      </c>
      <c r="AB228" s="6" t="str">
        <f t="shared" si="175"/>
        <v/>
      </c>
      <c r="AC228" s="3" t="str">
        <f t="shared" si="176"/>
        <v/>
      </c>
      <c r="AD228" s="20" t="str">
        <f t="shared" si="177"/>
        <v/>
      </c>
      <c r="AE228" s="6" t="str">
        <f t="shared" si="178"/>
        <v/>
      </c>
      <c r="AF228" s="8"/>
      <c r="AG228" s="3" t="str">
        <f t="shared" si="155"/>
        <v/>
      </c>
      <c r="AH228" s="20" t="str">
        <f t="shared" si="156"/>
        <v/>
      </c>
      <c r="AI228" s="6" t="str">
        <f t="shared" si="157"/>
        <v/>
      </c>
      <c r="AJ228" s="3" t="str">
        <f t="shared" si="158"/>
        <v/>
      </c>
      <c r="AK228" s="20" t="str">
        <f t="shared" si="159"/>
        <v/>
      </c>
      <c r="AL228" s="6" t="str">
        <f t="shared" si="160"/>
        <v/>
      </c>
      <c r="AM228" s="3" t="str">
        <f t="shared" si="161"/>
        <v>NS</v>
      </c>
      <c r="AN228" s="20" t="str">
        <f t="shared" si="162"/>
        <v/>
      </c>
      <c r="AO228" s="6" t="str">
        <f t="shared" si="163"/>
        <v/>
      </c>
      <c r="AP228" s="3" t="str">
        <f t="shared" si="164"/>
        <v/>
      </c>
      <c r="AQ228" s="20" t="str">
        <f t="shared" si="165"/>
        <v/>
      </c>
      <c r="AR228" s="6" t="str">
        <f t="shared" si="166"/>
        <v/>
      </c>
      <c r="AS228" s="3" t="str">
        <f t="shared" si="167"/>
        <v/>
      </c>
      <c r="AT228" s="20" t="str">
        <f t="shared" si="168"/>
        <v/>
      </c>
      <c r="AU228" s="6" t="str">
        <f t="shared" si="169"/>
        <v/>
      </c>
      <c r="AV228" s="3" t="str">
        <f t="shared" si="179"/>
        <v/>
      </c>
      <c r="AW228" s="20" t="str">
        <f t="shared" si="180"/>
        <v/>
      </c>
      <c r="AX228" s="6" t="str">
        <f t="shared" si="181"/>
        <v/>
      </c>
      <c r="AY228" s="3" t="str">
        <f t="shared" si="182"/>
        <v/>
      </c>
      <c r="AZ228" s="20" t="str">
        <f t="shared" si="183"/>
        <v/>
      </c>
      <c r="BA228" s="6" t="str">
        <f t="shared" si="184"/>
        <v/>
      </c>
      <c r="BB228" s="8"/>
    </row>
    <row r="229" spans="1:54" s="41" customFormat="1" ht="12.75" thickBot="1" x14ac:dyDescent="0.25">
      <c r="A229" s="82">
        <v>38190</v>
      </c>
      <c r="B229" s="81" t="s">
        <v>15</v>
      </c>
      <c r="C229" s="81" t="s">
        <v>14</v>
      </c>
      <c r="D229" s="81">
        <v>805</v>
      </c>
      <c r="E229" s="81">
        <v>3.77</v>
      </c>
      <c r="F229" s="85">
        <f t="shared" si="170"/>
        <v>2</v>
      </c>
      <c r="G229" s="90">
        <f t="shared" si="171"/>
        <v>7</v>
      </c>
      <c r="H229" s="90">
        <f t="shared" si="139"/>
        <v>2004</v>
      </c>
      <c r="I229" s="2" t="str">
        <f t="shared" si="140"/>
        <v>Summer</v>
      </c>
      <c r="K229" s="3" t="str">
        <f t="shared" si="141"/>
        <v/>
      </c>
      <c r="L229" s="20" t="str">
        <f t="shared" si="142"/>
        <v/>
      </c>
      <c r="M229" s="6" t="str">
        <f t="shared" si="143"/>
        <v/>
      </c>
      <c r="N229" s="3" t="str">
        <f t="shared" si="144"/>
        <v/>
      </c>
      <c r="O229" s="20" t="str">
        <f t="shared" si="145"/>
        <v/>
      </c>
      <c r="P229" s="6" t="str">
        <f t="shared" si="146"/>
        <v/>
      </c>
      <c r="Q229" s="3" t="str">
        <f t="shared" si="147"/>
        <v/>
      </c>
      <c r="R229" s="20">
        <f t="shared" si="148"/>
        <v>805</v>
      </c>
      <c r="S229" s="6" t="str">
        <f t="shared" si="149"/>
        <v/>
      </c>
      <c r="T229" s="3" t="str">
        <f t="shared" si="150"/>
        <v/>
      </c>
      <c r="U229" s="20" t="str">
        <f t="shared" si="172"/>
        <v/>
      </c>
      <c r="V229" s="6" t="str">
        <f t="shared" si="151"/>
        <v/>
      </c>
      <c r="W229" s="3" t="str">
        <f t="shared" si="152"/>
        <v/>
      </c>
      <c r="X229" s="20" t="str">
        <f t="shared" si="153"/>
        <v/>
      </c>
      <c r="Y229" s="6" t="str">
        <f t="shared" si="154"/>
        <v/>
      </c>
      <c r="Z229" s="3" t="str">
        <f t="shared" si="173"/>
        <v/>
      </c>
      <c r="AA229" s="20" t="str">
        <f t="shared" si="174"/>
        <v/>
      </c>
      <c r="AB229" s="6" t="str">
        <f t="shared" si="175"/>
        <v/>
      </c>
      <c r="AC229" s="3" t="str">
        <f t="shared" si="176"/>
        <v/>
      </c>
      <c r="AD229" s="20" t="str">
        <f t="shared" si="177"/>
        <v/>
      </c>
      <c r="AE229" s="6" t="str">
        <f t="shared" si="178"/>
        <v/>
      </c>
      <c r="AF229" s="8"/>
      <c r="AG229" s="3" t="str">
        <f t="shared" si="155"/>
        <v/>
      </c>
      <c r="AH229" s="20" t="str">
        <f t="shared" si="156"/>
        <v/>
      </c>
      <c r="AI229" s="6" t="str">
        <f t="shared" si="157"/>
        <v/>
      </c>
      <c r="AJ229" s="3" t="str">
        <f t="shared" si="158"/>
        <v/>
      </c>
      <c r="AK229" s="20" t="str">
        <f t="shared" si="159"/>
        <v/>
      </c>
      <c r="AL229" s="6" t="str">
        <f t="shared" si="160"/>
        <v/>
      </c>
      <c r="AM229" s="3" t="str">
        <f t="shared" si="161"/>
        <v/>
      </c>
      <c r="AN229" s="20">
        <f t="shared" si="162"/>
        <v>3.77</v>
      </c>
      <c r="AO229" s="6" t="str">
        <f t="shared" si="163"/>
        <v/>
      </c>
      <c r="AP229" s="3" t="str">
        <f t="shared" si="164"/>
        <v/>
      </c>
      <c r="AQ229" s="20" t="str">
        <f t="shared" si="165"/>
        <v/>
      </c>
      <c r="AR229" s="6" t="str">
        <f t="shared" si="166"/>
        <v/>
      </c>
      <c r="AS229" s="3" t="str">
        <f t="shared" si="167"/>
        <v/>
      </c>
      <c r="AT229" s="20" t="str">
        <f t="shared" si="168"/>
        <v/>
      </c>
      <c r="AU229" s="6" t="str">
        <f t="shared" si="169"/>
        <v/>
      </c>
      <c r="AV229" s="3" t="str">
        <f t="shared" si="179"/>
        <v/>
      </c>
      <c r="AW229" s="20" t="str">
        <f t="shared" si="180"/>
        <v/>
      </c>
      <c r="AX229" s="6" t="str">
        <f t="shared" si="181"/>
        <v/>
      </c>
      <c r="AY229" s="3" t="str">
        <f t="shared" si="182"/>
        <v/>
      </c>
      <c r="AZ229" s="20" t="str">
        <f t="shared" si="183"/>
        <v/>
      </c>
      <c r="BA229" s="6" t="str">
        <f t="shared" si="184"/>
        <v/>
      </c>
      <c r="BB229" s="8"/>
    </row>
    <row r="230" spans="1:54" s="41" customFormat="1" ht="12.75" thickBot="1" x14ac:dyDescent="0.25">
      <c r="A230" s="82">
        <v>38163</v>
      </c>
      <c r="B230" s="81" t="s">
        <v>15</v>
      </c>
      <c r="C230" s="81" t="s">
        <v>14</v>
      </c>
      <c r="D230" s="81">
        <v>532</v>
      </c>
      <c r="E230" s="81">
        <v>11.02</v>
      </c>
      <c r="F230" s="85">
        <f t="shared" si="170"/>
        <v>2</v>
      </c>
      <c r="G230" s="90">
        <f t="shared" si="171"/>
        <v>6</v>
      </c>
      <c r="H230" s="90">
        <f t="shared" si="139"/>
        <v>2004</v>
      </c>
      <c r="I230" s="2" t="str">
        <f t="shared" si="140"/>
        <v>Spring</v>
      </c>
      <c r="K230" s="3" t="str">
        <f t="shared" si="141"/>
        <v/>
      </c>
      <c r="L230" s="20" t="str">
        <f t="shared" si="142"/>
        <v/>
      </c>
      <c r="M230" s="6" t="str">
        <f t="shared" si="143"/>
        <v/>
      </c>
      <c r="N230" s="3" t="str">
        <f t="shared" si="144"/>
        <v/>
      </c>
      <c r="O230" s="20" t="str">
        <f t="shared" si="145"/>
        <v/>
      </c>
      <c r="P230" s="6" t="str">
        <f t="shared" si="146"/>
        <v/>
      </c>
      <c r="Q230" s="3">
        <f t="shared" si="147"/>
        <v>532</v>
      </c>
      <c r="R230" s="20" t="str">
        <f t="shared" si="148"/>
        <v/>
      </c>
      <c r="S230" s="6" t="str">
        <f t="shared" si="149"/>
        <v/>
      </c>
      <c r="T230" s="3" t="str">
        <f t="shared" si="150"/>
        <v/>
      </c>
      <c r="U230" s="20" t="str">
        <f t="shared" si="172"/>
        <v/>
      </c>
      <c r="V230" s="6" t="str">
        <f t="shared" si="151"/>
        <v/>
      </c>
      <c r="W230" s="3" t="str">
        <f t="shared" si="152"/>
        <v/>
      </c>
      <c r="X230" s="20" t="str">
        <f t="shared" si="153"/>
        <v/>
      </c>
      <c r="Y230" s="6" t="str">
        <f t="shared" si="154"/>
        <v/>
      </c>
      <c r="Z230" s="3" t="str">
        <f t="shared" si="173"/>
        <v/>
      </c>
      <c r="AA230" s="20" t="str">
        <f t="shared" si="174"/>
        <v/>
      </c>
      <c r="AB230" s="6" t="str">
        <f t="shared" si="175"/>
        <v/>
      </c>
      <c r="AC230" s="3" t="str">
        <f t="shared" si="176"/>
        <v/>
      </c>
      <c r="AD230" s="20" t="str">
        <f t="shared" si="177"/>
        <v/>
      </c>
      <c r="AE230" s="6" t="str">
        <f t="shared" si="178"/>
        <v/>
      </c>
      <c r="AF230" s="8"/>
      <c r="AG230" s="3" t="str">
        <f t="shared" si="155"/>
        <v/>
      </c>
      <c r="AH230" s="20" t="str">
        <f t="shared" si="156"/>
        <v/>
      </c>
      <c r="AI230" s="6" t="str">
        <f t="shared" si="157"/>
        <v/>
      </c>
      <c r="AJ230" s="3" t="str">
        <f t="shared" si="158"/>
        <v/>
      </c>
      <c r="AK230" s="20" t="str">
        <f t="shared" si="159"/>
        <v/>
      </c>
      <c r="AL230" s="6" t="str">
        <f t="shared" si="160"/>
        <v/>
      </c>
      <c r="AM230" s="3">
        <f t="shared" si="161"/>
        <v>11.02</v>
      </c>
      <c r="AN230" s="20" t="str">
        <f t="shared" si="162"/>
        <v/>
      </c>
      <c r="AO230" s="6" t="str">
        <f t="shared" si="163"/>
        <v/>
      </c>
      <c r="AP230" s="3" t="str">
        <f t="shared" si="164"/>
        <v/>
      </c>
      <c r="AQ230" s="20" t="str">
        <f t="shared" si="165"/>
        <v/>
      </c>
      <c r="AR230" s="6" t="str">
        <f t="shared" si="166"/>
        <v/>
      </c>
      <c r="AS230" s="3" t="str">
        <f t="shared" si="167"/>
        <v/>
      </c>
      <c r="AT230" s="20" t="str">
        <f t="shared" si="168"/>
        <v/>
      </c>
      <c r="AU230" s="6" t="str">
        <f t="shared" si="169"/>
        <v/>
      </c>
      <c r="AV230" s="3" t="str">
        <f t="shared" si="179"/>
        <v/>
      </c>
      <c r="AW230" s="20" t="str">
        <f t="shared" si="180"/>
        <v/>
      </c>
      <c r="AX230" s="6" t="str">
        <f t="shared" si="181"/>
        <v/>
      </c>
      <c r="AY230" s="3" t="str">
        <f t="shared" si="182"/>
        <v/>
      </c>
      <c r="AZ230" s="20" t="str">
        <f t="shared" si="183"/>
        <v/>
      </c>
      <c r="BA230" s="6" t="str">
        <f t="shared" si="184"/>
        <v/>
      </c>
      <c r="BB230" s="8"/>
    </row>
    <row r="231" spans="1:54" s="41" customFormat="1" ht="12.75" thickBot="1" x14ac:dyDescent="0.25">
      <c r="A231" s="82">
        <v>42284</v>
      </c>
      <c r="B231" s="81" t="s">
        <v>18</v>
      </c>
      <c r="C231" s="81" t="s">
        <v>19</v>
      </c>
      <c r="D231" s="81" t="s">
        <v>77</v>
      </c>
      <c r="E231" s="81" t="s">
        <v>77</v>
      </c>
      <c r="F231" s="85">
        <f t="shared" si="170"/>
        <v>1</v>
      </c>
      <c r="G231" s="90">
        <f t="shared" si="171"/>
        <v>10</v>
      </c>
      <c r="H231" s="90">
        <f t="shared" si="139"/>
        <v>2015</v>
      </c>
      <c r="I231" s="2" t="str">
        <f t="shared" si="140"/>
        <v>Fall</v>
      </c>
      <c r="K231" s="3" t="str">
        <f t="shared" si="141"/>
        <v/>
      </c>
      <c r="L231" s="20" t="str">
        <f t="shared" si="142"/>
        <v/>
      </c>
      <c r="M231" s="6" t="str">
        <f t="shared" si="143"/>
        <v/>
      </c>
      <c r="N231" s="3" t="str">
        <f t="shared" si="144"/>
        <v/>
      </c>
      <c r="O231" s="20" t="str">
        <f t="shared" si="145"/>
        <v/>
      </c>
      <c r="P231" s="6" t="str">
        <f t="shared" si="146"/>
        <v/>
      </c>
      <c r="Q231" s="3" t="str">
        <f t="shared" si="147"/>
        <v/>
      </c>
      <c r="R231" s="20" t="str">
        <f t="shared" si="148"/>
        <v/>
      </c>
      <c r="S231" s="6" t="str">
        <f t="shared" si="149"/>
        <v/>
      </c>
      <c r="T231" s="3" t="str">
        <f t="shared" si="150"/>
        <v/>
      </c>
      <c r="U231" s="20" t="str">
        <f t="shared" si="172"/>
        <v/>
      </c>
      <c r="V231" s="6" t="str">
        <f t="shared" si="151"/>
        <v>AD</v>
      </c>
      <c r="W231" s="3" t="str">
        <f t="shared" si="152"/>
        <v/>
      </c>
      <c r="X231" s="20" t="str">
        <f t="shared" si="153"/>
        <v/>
      </c>
      <c r="Y231" s="6" t="str">
        <f t="shared" si="154"/>
        <v/>
      </c>
      <c r="Z231" s="3" t="str">
        <f t="shared" si="173"/>
        <v/>
      </c>
      <c r="AA231" s="20" t="str">
        <f t="shared" si="174"/>
        <v/>
      </c>
      <c r="AB231" s="6" t="str">
        <f t="shared" si="175"/>
        <v/>
      </c>
      <c r="AC231" s="3" t="str">
        <f t="shared" si="176"/>
        <v/>
      </c>
      <c r="AD231" s="20" t="str">
        <f t="shared" si="177"/>
        <v/>
      </c>
      <c r="AE231" s="6" t="str">
        <f t="shared" si="178"/>
        <v/>
      </c>
      <c r="AF231" s="8"/>
      <c r="AG231" s="3" t="str">
        <f t="shared" si="155"/>
        <v/>
      </c>
      <c r="AH231" s="20" t="str">
        <f t="shared" si="156"/>
        <v/>
      </c>
      <c r="AI231" s="6" t="str">
        <f t="shared" si="157"/>
        <v/>
      </c>
      <c r="AJ231" s="3" t="str">
        <f t="shared" si="158"/>
        <v/>
      </c>
      <c r="AK231" s="20" t="str">
        <f t="shared" si="159"/>
        <v/>
      </c>
      <c r="AL231" s="6" t="str">
        <f t="shared" si="160"/>
        <v/>
      </c>
      <c r="AM231" s="3" t="str">
        <f t="shared" si="161"/>
        <v/>
      </c>
      <c r="AN231" s="20" t="str">
        <f t="shared" si="162"/>
        <v/>
      </c>
      <c r="AO231" s="6" t="str">
        <f t="shared" si="163"/>
        <v/>
      </c>
      <c r="AP231" s="3" t="str">
        <f t="shared" si="164"/>
        <v/>
      </c>
      <c r="AQ231" s="20" t="str">
        <f t="shared" si="165"/>
        <v/>
      </c>
      <c r="AR231" s="6" t="str">
        <f t="shared" si="166"/>
        <v>AD</v>
      </c>
      <c r="AS231" s="3" t="str">
        <f t="shared" si="167"/>
        <v/>
      </c>
      <c r="AT231" s="20" t="str">
        <f t="shared" si="168"/>
        <v/>
      </c>
      <c r="AU231" s="6" t="str">
        <f t="shared" si="169"/>
        <v/>
      </c>
      <c r="AV231" s="3" t="str">
        <f t="shared" si="179"/>
        <v/>
      </c>
      <c r="AW231" s="20" t="str">
        <f t="shared" si="180"/>
        <v/>
      </c>
      <c r="AX231" s="6" t="str">
        <f t="shared" si="181"/>
        <v/>
      </c>
      <c r="AY231" s="3" t="str">
        <f t="shared" si="182"/>
        <v/>
      </c>
      <c r="AZ231" s="20" t="str">
        <f t="shared" si="183"/>
        <v/>
      </c>
      <c r="BA231" s="6" t="str">
        <f t="shared" si="184"/>
        <v/>
      </c>
      <c r="BB231" s="8"/>
    </row>
    <row r="232" spans="1:54" s="41" customFormat="1" ht="12.75" thickBot="1" x14ac:dyDescent="0.25">
      <c r="A232" s="82">
        <v>42207</v>
      </c>
      <c r="B232" s="81" t="s">
        <v>18</v>
      </c>
      <c r="C232" s="81" t="s">
        <v>19</v>
      </c>
      <c r="D232" s="81">
        <v>818</v>
      </c>
      <c r="E232" s="81">
        <v>9.26</v>
      </c>
      <c r="F232" s="85">
        <f t="shared" si="170"/>
        <v>1</v>
      </c>
      <c r="G232" s="90">
        <f t="shared" si="171"/>
        <v>7</v>
      </c>
      <c r="H232" s="90">
        <f t="shared" si="139"/>
        <v>2015</v>
      </c>
      <c r="I232" s="2" t="str">
        <f t="shared" si="140"/>
        <v>Summer</v>
      </c>
      <c r="K232" s="3" t="str">
        <f t="shared" si="141"/>
        <v/>
      </c>
      <c r="L232" s="20" t="str">
        <f t="shared" si="142"/>
        <v/>
      </c>
      <c r="M232" s="6" t="str">
        <f t="shared" si="143"/>
        <v/>
      </c>
      <c r="N232" s="3" t="str">
        <f t="shared" si="144"/>
        <v/>
      </c>
      <c r="O232" s="20" t="str">
        <f t="shared" si="145"/>
        <v/>
      </c>
      <c r="P232" s="6" t="str">
        <f t="shared" si="146"/>
        <v/>
      </c>
      <c r="Q232" s="3" t="str">
        <f t="shared" si="147"/>
        <v/>
      </c>
      <c r="R232" s="20" t="str">
        <f t="shared" si="148"/>
        <v/>
      </c>
      <c r="S232" s="6" t="str">
        <f t="shared" si="149"/>
        <v/>
      </c>
      <c r="T232" s="3" t="str">
        <f t="shared" si="150"/>
        <v/>
      </c>
      <c r="U232" s="20">
        <f t="shared" si="172"/>
        <v>818</v>
      </c>
      <c r="V232" s="6" t="str">
        <f t="shared" si="151"/>
        <v/>
      </c>
      <c r="W232" s="3" t="str">
        <f t="shared" si="152"/>
        <v/>
      </c>
      <c r="X232" s="20" t="str">
        <f t="shared" si="153"/>
        <v/>
      </c>
      <c r="Y232" s="6" t="str">
        <f t="shared" si="154"/>
        <v/>
      </c>
      <c r="Z232" s="3" t="str">
        <f t="shared" si="173"/>
        <v/>
      </c>
      <c r="AA232" s="20" t="str">
        <f t="shared" si="174"/>
        <v/>
      </c>
      <c r="AB232" s="6" t="str">
        <f t="shared" si="175"/>
        <v/>
      </c>
      <c r="AC232" s="3" t="str">
        <f t="shared" si="176"/>
        <v/>
      </c>
      <c r="AD232" s="20" t="str">
        <f t="shared" si="177"/>
        <v/>
      </c>
      <c r="AE232" s="6" t="str">
        <f t="shared" si="178"/>
        <v/>
      </c>
      <c r="AF232" s="8"/>
      <c r="AG232" s="3" t="str">
        <f t="shared" si="155"/>
        <v/>
      </c>
      <c r="AH232" s="20" t="str">
        <f t="shared" si="156"/>
        <v/>
      </c>
      <c r="AI232" s="6" t="str">
        <f t="shared" si="157"/>
        <v/>
      </c>
      <c r="AJ232" s="3" t="str">
        <f t="shared" si="158"/>
        <v/>
      </c>
      <c r="AK232" s="20" t="str">
        <f t="shared" si="159"/>
        <v/>
      </c>
      <c r="AL232" s="6" t="str">
        <f t="shared" si="160"/>
        <v/>
      </c>
      <c r="AM232" s="3" t="str">
        <f t="shared" si="161"/>
        <v/>
      </c>
      <c r="AN232" s="20" t="str">
        <f t="shared" si="162"/>
        <v/>
      </c>
      <c r="AO232" s="6" t="str">
        <f t="shared" si="163"/>
        <v/>
      </c>
      <c r="AP232" s="3" t="str">
        <f t="shared" si="164"/>
        <v/>
      </c>
      <c r="AQ232" s="20">
        <f t="shared" si="165"/>
        <v>9.26</v>
      </c>
      <c r="AR232" s="6" t="str">
        <f t="shared" si="166"/>
        <v/>
      </c>
      <c r="AS232" s="3" t="str">
        <f t="shared" si="167"/>
        <v/>
      </c>
      <c r="AT232" s="20" t="str">
        <f t="shared" si="168"/>
        <v/>
      </c>
      <c r="AU232" s="6" t="str">
        <f t="shared" si="169"/>
        <v/>
      </c>
      <c r="AV232" s="3" t="str">
        <f t="shared" si="179"/>
        <v/>
      </c>
      <c r="AW232" s="20" t="str">
        <f t="shared" si="180"/>
        <v/>
      </c>
      <c r="AX232" s="6" t="str">
        <f t="shared" si="181"/>
        <v/>
      </c>
      <c r="AY232" s="3" t="str">
        <f t="shared" si="182"/>
        <v/>
      </c>
      <c r="AZ232" s="20" t="str">
        <f t="shared" si="183"/>
        <v/>
      </c>
      <c r="BA232" s="6" t="str">
        <f t="shared" si="184"/>
        <v/>
      </c>
      <c r="BB232" s="8"/>
    </row>
    <row r="233" spans="1:54" s="41" customFormat="1" ht="12.75" thickBot="1" x14ac:dyDescent="0.25">
      <c r="A233" s="82">
        <v>42139</v>
      </c>
      <c r="B233" s="81" t="s">
        <v>18</v>
      </c>
      <c r="C233" s="81" t="s">
        <v>19</v>
      </c>
      <c r="D233" s="81">
        <v>894</v>
      </c>
      <c r="E233" s="81">
        <v>13.83</v>
      </c>
      <c r="F233" s="85">
        <f t="shared" si="170"/>
        <v>1</v>
      </c>
      <c r="G233" s="90">
        <f t="shared" si="171"/>
        <v>5</v>
      </c>
      <c r="H233" s="90">
        <f t="shared" si="139"/>
        <v>2015</v>
      </c>
      <c r="I233" s="2" t="str">
        <f t="shared" si="140"/>
        <v>Spring</v>
      </c>
      <c r="K233" s="3" t="str">
        <f t="shared" si="141"/>
        <v/>
      </c>
      <c r="L233" s="20" t="str">
        <f t="shared" si="142"/>
        <v/>
      </c>
      <c r="M233" s="6" t="str">
        <f t="shared" si="143"/>
        <v/>
      </c>
      <c r="N233" s="3" t="str">
        <f t="shared" si="144"/>
        <v/>
      </c>
      <c r="O233" s="20" t="str">
        <f t="shared" si="145"/>
        <v/>
      </c>
      <c r="P233" s="6" t="str">
        <f t="shared" si="146"/>
        <v/>
      </c>
      <c r="Q233" s="3" t="str">
        <f t="shared" si="147"/>
        <v/>
      </c>
      <c r="R233" s="20" t="str">
        <f t="shared" si="148"/>
        <v/>
      </c>
      <c r="S233" s="6" t="str">
        <f t="shared" si="149"/>
        <v/>
      </c>
      <c r="T233" s="3">
        <f t="shared" si="150"/>
        <v>894</v>
      </c>
      <c r="U233" s="20" t="str">
        <f t="shared" si="172"/>
        <v/>
      </c>
      <c r="V233" s="6" t="str">
        <f t="shared" si="151"/>
        <v/>
      </c>
      <c r="W233" s="3" t="str">
        <f t="shared" si="152"/>
        <v/>
      </c>
      <c r="X233" s="20" t="str">
        <f t="shared" si="153"/>
        <v/>
      </c>
      <c r="Y233" s="6" t="str">
        <f t="shared" si="154"/>
        <v/>
      </c>
      <c r="Z233" s="3" t="str">
        <f t="shared" si="173"/>
        <v/>
      </c>
      <c r="AA233" s="20" t="str">
        <f t="shared" si="174"/>
        <v/>
      </c>
      <c r="AB233" s="6" t="str">
        <f t="shared" si="175"/>
        <v/>
      </c>
      <c r="AC233" s="3" t="str">
        <f t="shared" si="176"/>
        <v/>
      </c>
      <c r="AD233" s="20" t="str">
        <f t="shared" si="177"/>
        <v/>
      </c>
      <c r="AE233" s="6" t="str">
        <f t="shared" si="178"/>
        <v/>
      </c>
      <c r="AF233" s="8"/>
      <c r="AG233" s="3" t="str">
        <f t="shared" si="155"/>
        <v/>
      </c>
      <c r="AH233" s="20" t="str">
        <f t="shared" si="156"/>
        <v/>
      </c>
      <c r="AI233" s="6" t="str">
        <f t="shared" si="157"/>
        <v/>
      </c>
      <c r="AJ233" s="3" t="str">
        <f t="shared" si="158"/>
        <v/>
      </c>
      <c r="AK233" s="20" t="str">
        <f t="shared" si="159"/>
        <v/>
      </c>
      <c r="AL233" s="6" t="str">
        <f t="shared" si="160"/>
        <v/>
      </c>
      <c r="AM233" s="3" t="str">
        <f t="shared" si="161"/>
        <v/>
      </c>
      <c r="AN233" s="20" t="str">
        <f t="shared" si="162"/>
        <v/>
      </c>
      <c r="AO233" s="6" t="str">
        <f t="shared" si="163"/>
        <v/>
      </c>
      <c r="AP233" s="3">
        <f t="shared" si="164"/>
        <v>13.83</v>
      </c>
      <c r="AQ233" s="20" t="str">
        <f t="shared" si="165"/>
        <v/>
      </c>
      <c r="AR233" s="6" t="str">
        <f t="shared" si="166"/>
        <v/>
      </c>
      <c r="AS233" s="3" t="str">
        <f t="shared" si="167"/>
        <v/>
      </c>
      <c r="AT233" s="20" t="str">
        <f t="shared" si="168"/>
        <v/>
      </c>
      <c r="AU233" s="6" t="str">
        <f t="shared" si="169"/>
        <v/>
      </c>
      <c r="AV233" s="3" t="str">
        <f t="shared" si="179"/>
        <v/>
      </c>
      <c r="AW233" s="20" t="str">
        <f t="shared" si="180"/>
        <v/>
      </c>
      <c r="AX233" s="6" t="str">
        <f t="shared" si="181"/>
        <v/>
      </c>
      <c r="AY233" s="3" t="str">
        <f t="shared" si="182"/>
        <v/>
      </c>
      <c r="AZ233" s="20" t="str">
        <f t="shared" si="183"/>
        <v/>
      </c>
      <c r="BA233" s="6" t="str">
        <f t="shared" si="184"/>
        <v/>
      </c>
      <c r="BB233" s="8"/>
    </row>
    <row r="234" spans="1:54" s="41" customFormat="1" ht="12.75" thickBot="1" x14ac:dyDescent="0.25">
      <c r="A234" s="82">
        <v>41919</v>
      </c>
      <c r="B234" s="81" t="s">
        <v>18</v>
      </c>
      <c r="C234" s="81" t="s">
        <v>19</v>
      </c>
      <c r="D234" s="81">
        <v>904</v>
      </c>
      <c r="E234" s="81">
        <v>12.43</v>
      </c>
      <c r="F234" s="85">
        <f t="shared" si="170"/>
        <v>1</v>
      </c>
      <c r="G234" s="90">
        <f t="shared" si="171"/>
        <v>10</v>
      </c>
      <c r="H234" s="90">
        <f t="shared" si="139"/>
        <v>2014</v>
      </c>
      <c r="I234" s="2" t="str">
        <f t="shared" si="140"/>
        <v>Fall</v>
      </c>
      <c r="K234" s="3" t="str">
        <f t="shared" si="141"/>
        <v/>
      </c>
      <c r="L234" s="20" t="str">
        <f t="shared" si="142"/>
        <v/>
      </c>
      <c r="M234" s="6" t="str">
        <f t="shared" si="143"/>
        <v/>
      </c>
      <c r="N234" s="3" t="str">
        <f t="shared" si="144"/>
        <v/>
      </c>
      <c r="O234" s="20" t="str">
        <f t="shared" si="145"/>
        <v/>
      </c>
      <c r="P234" s="6" t="str">
        <f t="shared" si="146"/>
        <v/>
      </c>
      <c r="Q234" s="3" t="str">
        <f t="shared" si="147"/>
        <v/>
      </c>
      <c r="R234" s="20" t="str">
        <f t="shared" si="148"/>
        <v/>
      </c>
      <c r="S234" s="6" t="str">
        <f t="shared" si="149"/>
        <v/>
      </c>
      <c r="T234" s="3" t="str">
        <f t="shared" si="150"/>
        <v/>
      </c>
      <c r="U234" s="20" t="str">
        <f t="shared" si="172"/>
        <v/>
      </c>
      <c r="V234" s="6">
        <f t="shared" si="151"/>
        <v>904</v>
      </c>
      <c r="W234" s="3" t="str">
        <f t="shared" si="152"/>
        <v/>
      </c>
      <c r="X234" s="20" t="str">
        <f t="shared" si="153"/>
        <v/>
      </c>
      <c r="Y234" s="6" t="str">
        <f t="shared" si="154"/>
        <v/>
      </c>
      <c r="Z234" s="3" t="str">
        <f t="shared" si="173"/>
        <v/>
      </c>
      <c r="AA234" s="20" t="str">
        <f t="shared" si="174"/>
        <v/>
      </c>
      <c r="AB234" s="6" t="str">
        <f t="shared" si="175"/>
        <v/>
      </c>
      <c r="AC234" s="3" t="str">
        <f t="shared" si="176"/>
        <v/>
      </c>
      <c r="AD234" s="20" t="str">
        <f t="shared" si="177"/>
        <v/>
      </c>
      <c r="AE234" s="6" t="str">
        <f t="shared" si="178"/>
        <v/>
      </c>
      <c r="AF234" s="8"/>
      <c r="AG234" s="3" t="str">
        <f t="shared" si="155"/>
        <v/>
      </c>
      <c r="AH234" s="20" t="str">
        <f t="shared" si="156"/>
        <v/>
      </c>
      <c r="AI234" s="6" t="str">
        <f t="shared" si="157"/>
        <v/>
      </c>
      <c r="AJ234" s="3" t="str">
        <f t="shared" si="158"/>
        <v/>
      </c>
      <c r="AK234" s="20" t="str">
        <f t="shared" si="159"/>
        <v/>
      </c>
      <c r="AL234" s="6" t="str">
        <f t="shared" si="160"/>
        <v/>
      </c>
      <c r="AM234" s="3" t="str">
        <f t="shared" si="161"/>
        <v/>
      </c>
      <c r="AN234" s="20" t="str">
        <f t="shared" si="162"/>
        <v/>
      </c>
      <c r="AO234" s="6" t="str">
        <f t="shared" si="163"/>
        <v/>
      </c>
      <c r="AP234" s="3" t="str">
        <f t="shared" si="164"/>
        <v/>
      </c>
      <c r="AQ234" s="20" t="str">
        <f t="shared" si="165"/>
        <v/>
      </c>
      <c r="AR234" s="6">
        <f t="shared" si="166"/>
        <v>12.43</v>
      </c>
      <c r="AS234" s="3" t="str">
        <f t="shared" si="167"/>
        <v/>
      </c>
      <c r="AT234" s="20" t="str">
        <f t="shared" si="168"/>
        <v/>
      </c>
      <c r="AU234" s="6" t="str">
        <f t="shared" si="169"/>
        <v/>
      </c>
      <c r="AV234" s="3" t="str">
        <f t="shared" si="179"/>
        <v/>
      </c>
      <c r="AW234" s="20" t="str">
        <f t="shared" si="180"/>
        <v/>
      </c>
      <c r="AX234" s="6" t="str">
        <f t="shared" si="181"/>
        <v/>
      </c>
      <c r="AY234" s="3" t="str">
        <f t="shared" si="182"/>
        <v/>
      </c>
      <c r="AZ234" s="20" t="str">
        <f t="shared" si="183"/>
        <v/>
      </c>
      <c r="BA234" s="6" t="str">
        <f t="shared" si="184"/>
        <v/>
      </c>
      <c r="BB234" s="8"/>
    </row>
    <row r="235" spans="1:54" s="41" customFormat="1" ht="12.75" thickBot="1" x14ac:dyDescent="0.25">
      <c r="A235" s="82">
        <v>41842</v>
      </c>
      <c r="B235" s="81" t="s">
        <v>18</v>
      </c>
      <c r="C235" s="81" t="s">
        <v>19</v>
      </c>
      <c r="D235" s="81">
        <v>847</v>
      </c>
      <c r="E235" s="81">
        <v>8.2899999999999991</v>
      </c>
      <c r="F235" s="85">
        <f t="shared" si="170"/>
        <v>1</v>
      </c>
      <c r="G235" s="90">
        <f t="shared" si="171"/>
        <v>7</v>
      </c>
      <c r="H235" s="90">
        <f t="shared" si="139"/>
        <v>2014</v>
      </c>
      <c r="I235" s="2" t="str">
        <f t="shared" si="140"/>
        <v>Summer</v>
      </c>
      <c r="K235" s="3" t="str">
        <f t="shared" si="141"/>
        <v/>
      </c>
      <c r="L235" s="20" t="str">
        <f t="shared" si="142"/>
        <v/>
      </c>
      <c r="M235" s="6" t="str">
        <f t="shared" si="143"/>
        <v/>
      </c>
      <c r="N235" s="3" t="str">
        <f t="shared" si="144"/>
        <v/>
      </c>
      <c r="O235" s="20" t="str">
        <f t="shared" si="145"/>
        <v/>
      </c>
      <c r="P235" s="6" t="str">
        <f t="shared" si="146"/>
        <v/>
      </c>
      <c r="Q235" s="3" t="str">
        <f t="shared" si="147"/>
        <v/>
      </c>
      <c r="R235" s="20" t="str">
        <f t="shared" si="148"/>
        <v/>
      </c>
      <c r="S235" s="6" t="str">
        <f t="shared" si="149"/>
        <v/>
      </c>
      <c r="T235" s="3" t="str">
        <f t="shared" si="150"/>
        <v/>
      </c>
      <c r="U235" s="20">
        <f t="shared" si="172"/>
        <v>847</v>
      </c>
      <c r="V235" s="6" t="str">
        <f t="shared" si="151"/>
        <v/>
      </c>
      <c r="W235" s="3" t="str">
        <f t="shared" si="152"/>
        <v/>
      </c>
      <c r="X235" s="20" t="str">
        <f t="shared" si="153"/>
        <v/>
      </c>
      <c r="Y235" s="6" t="str">
        <f t="shared" si="154"/>
        <v/>
      </c>
      <c r="Z235" s="3" t="str">
        <f t="shared" si="173"/>
        <v/>
      </c>
      <c r="AA235" s="20" t="str">
        <f t="shared" si="174"/>
        <v/>
      </c>
      <c r="AB235" s="6" t="str">
        <f t="shared" si="175"/>
        <v/>
      </c>
      <c r="AC235" s="3" t="str">
        <f t="shared" si="176"/>
        <v/>
      </c>
      <c r="AD235" s="20" t="str">
        <f t="shared" si="177"/>
        <v/>
      </c>
      <c r="AE235" s="6" t="str">
        <f t="shared" si="178"/>
        <v/>
      </c>
      <c r="AF235" s="8"/>
      <c r="AG235" s="3" t="str">
        <f t="shared" si="155"/>
        <v/>
      </c>
      <c r="AH235" s="20" t="str">
        <f t="shared" si="156"/>
        <v/>
      </c>
      <c r="AI235" s="6" t="str">
        <f t="shared" si="157"/>
        <v/>
      </c>
      <c r="AJ235" s="3" t="str">
        <f t="shared" si="158"/>
        <v/>
      </c>
      <c r="AK235" s="20" t="str">
        <f t="shared" si="159"/>
        <v/>
      </c>
      <c r="AL235" s="6" t="str">
        <f t="shared" si="160"/>
        <v/>
      </c>
      <c r="AM235" s="3" t="str">
        <f t="shared" si="161"/>
        <v/>
      </c>
      <c r="AN235" s="20" t="str">
        <f t="shared" si="162"/>
        <v/>
      </c>
      <c r="AO235" s="6" t="str">
        <f t="shared" si="163"/>
        <v/>
      </c>
      <c r="AP235" s="3" t="str">
        <f t="shared" si="164"/>
        <v/>
      </c>
      <c r="AQ235" s="20">
        <f t="shared" si="165"/>
        <v>8.2899999999999991</v>
      </c>
      <c r="AR235" s="6" t="str">
        <f t="shared" si="166"/>
        <v/>
      </c>
      <c r="AS235" s="3" t="str">
        <f t="shared" si="167"/>
        <v/>
      </c>
      <c r="AT235" s="20" t="str">
        <f t="shared" si="168"/>
        <v/>
      </c>
      <c r="AU235" s="6" t="str">
        <f t="shared" si="169"/>
        <v/>
      </c>
      <c r="AV235" s="3" t="str">
        <f t="shared" si="179"/>
        <v/>
      </c>
      <c r="AW235" s="20" t="str">
        <f t="shared" si="180"/>
        <v/>
      </c>
      <c r="AX235" s="6" t="str">
        <f t="shared" si="181"/>
        <v/>
      </c>
      <c r="AY235" s="3" t="str">
        <f t="shared" si="182"/>
        <v/>
      </c>
      <c r="AZ235" s="20" t="str">
        <f t="shared" si="183"/>
        <v/>
      </c>
      <c r="BA235" s="6" t="str">
        <f t="shared" si="184"/>
        <v/>
      </c>
      <c r="BB235" s="8"/>
    </row>
    <row r="236" spans="1:54" s="41" customFormat="1" ht="12.75" thickBot="1" x14ac:dyDescent="0.25">
      <c r="A236" s="82">
        <v>41765</v>
      </c>
      <c r="B236" s="81" t="s">
        <v>18</v>
      </c>
      <c r="C236" s="81" t="s">
        <v>19</v>
      </c>
      <c r="D236" s="81">
        <v>767</v>
      </c>
      <c r="E236" s="81">
        <v>14.15</v>
      </c>
      <c r="F236" s="85">
        <f t="shared" si="170"/>
        <v>1</v>
      </c>
      <c r="G236" s="90">
        <f t="shared" si="171"/>
        <v>5</v>
      </c>
      <c r="H236" s="90">
        <f t="shared" si="139"/>
        <v>2014</v>
      </c>
      <c r="I236" s="2" t="str">
        <f t="shared" si="140"/>
        <v>Spring</v>
      </c>
      <c r="K236" s="3" t="str">
        <f t="shared" si="141"/>
        <v/>
      </c>
      <c r="L236" s="20" t="str">
        <f t="shared" si="142"/>
        <v/>
      </c>
      <c r="M236" s="6" t="str">
        <f t="shared" si="143"/>
        <v/>
      </c>
      <c r="N236" s="3" t="str">
        <f t="shared" si="144"/>
        <v/>
      </c>
      <c r="O236" s="20" t="str">
        <f t="shared" si="145"/>
        <v/>
      </c>
      <c r="P236" s="6" t="str">
        <f t="shared" si="146"/>
        <v/>
      </c>
      <c r="Q236" s="3" t="str">
        <f t="shared" si="147"/>
        <v/>
      </c>
      <c r="R236" s="20" t="str">
        <f t="shared" si="148"/>
        <v/>
      </c>
      <c r="S236" s="6" t="str">
        <f t="shared" si="149"/>
        <v/>
      </c>
      <c r="T236" s="3">
        <f t="shared" si="150"/>
        <v>767</v>
      </c>
      <c r="U236" s="20" t="str">
        <f t="shared" si="172"/>
        <v/>
      </c>
      <c r="V236" s="6" t="str">
        <f t="shared" si="151"/>
        <v/>
      </c>
      <c r="W236" s="3" t="str">
        <f t="shared" si="152"/>
        <v/>
      </c>
      <c r="X236" s="20" t="str">
        <f t="shared" si="153"/>
        <v/>
      </c>
      <c r="Y236" s="6" t="str">
        <f t="shared" si="154"/>
        <v/>
      </c>
      <c r="Z236" s="3" t="str">
        <f t="shared" si="173"/>
        <v/>
      </c>
      <c r="AA236" s="20" t="str">
        <f t="shared" si="174"/>
        <v/>
      </c>
      <c r="AB236" s="6" t="str">
        <f t="shared" si="175"/>
        <v/>
      </c>
      <c r="AC236" s="3" t="str">
        <f t="shared" si="176"/>
        <v/>
      </c>
      <c r="AD236" s="20" t="str">
        <f t="shared" si="177"/>
        <v/>
      </c>
      <c r="AE236" s="6" t="str">
        <f t="shared" si="178"/>
        <v/>
      </c>
      <c r="AF236" s="8"/>
      <c r="AG236" s="3" t="str">
        <f t="shared" si="155"/>
        <v/>
      </c>
      <c r="AH236" s="20" t="str">
        <f t="shared" si="156"/>
        <v/>
      </c>
      <c r="AI236" s="6" t="str">
        <f t="shared" si="157"/>
        <v/>
      </c>
      <c r="AJ236" s="3" t="str">
        <f t="shared" si="158"/>
        <v/>
      </c>
      <c r="AK236" s="20" t="str">
        <f t="shared" si="159"/>
        <v/>
      </c>
      <c r="AL236" s="6" t="str">
        <f t="shared" si="160"/>
        <v/>
      </c>
      <c r="AM236" s="3" t="str">
        <f t="shared" si="161"/>
        <v/>
      </c>
      <c r="AN236" s="20" t="str">
        <f t="shared" si="162"/>
        <v/>
      </c>
      <c r="AO236" s="6" t="str">
        <f t="shared" si="163"/>
        <v/>
      </c>
      <c r="AP236" s="3">
        <f t="shared" si="164"/>
        <v>14.15</v>
      </c>
      <c r="AQ236" s="20" t="str">
        <f t="shared" si="165"/>
        <v/>
      </c>
      <c r="AR236" s="6" t="str">
        <f t="shared" si="166"/>
        <v/>
      </c>
      <c r="AS236" s="3" t="str">
        <f t="shared" si="167"/>
        <v/>
      </c>
      <c r="AT236" s="20" t="str">
        <f t="shared" si="168"/>
        <v/>
      </c>
      <c r="AU236" s="6" t="str">
        <f t="shared" si="169"/>
        <v/>
      </c>
      <c r="AV236" s="3" t="str">
        <f t="shared" si="179"/>
        <v/>
      </c>
      <c r="AW236" s="20" t="str">
        <f t="shared" si="180"/>
        <v/>
      </c>
      <c r="AX236" s="6" t="str">
        <f t="shared" si="181"/>
        <v/>
      </c>
      <c r="AY236" s="3" t="str">
        <f t="shared" si="182"/>
        <v/>
      </c>
      <c r="AZ236" s="20" t="str">
        <f t="shared" si="183"/>
        <v/>
      </c>
      <c r="BA236" s="6" t="str">
        <f t="shared" si="184"/>
        <v/>
      </c>
      <c r="BB236" s="8"/>
    </row>
    <row r="237" spans="1:54" s="41" customFormat="1" ht="12.75" thickBot="1" x14ac:dyDescent="0.25">
      <c r="A237" s="82">
        <v>41561</v>
      </c>
      <c r="B237" s="81" t="s">
        <v>18</v>
      </c>
      <c r="C237" s="81" t="s">
        <v>19</v>
      </c>
      <c r="D237" s="81">
        <v>963</v>
      </c>
      <c r="E237" s="81">
        <v>10.37</v>
      </c>
      <c r="F237" s="85">
        <f t="shared" si="170"/>
        <v>1</v>
      </c>
      <c r="G237" s="90">
        <f t="shared" si="171"/>
        <v>10</v>
      </c>
      <c r="H237" s="90">
        <f t="shared" si="139"/>
        <v>2013</v>
      </c>
      <c r="I237" s="2" t="str">
        <f t="shared" si="140"/>
        <v>Fall</v>
      </c>
      <c r="K237" s="3" t="str">
        <f t="shared" si="141"/>
        <v/>
      </c>
      <c r="L237" s="20" t="str">
        <f t="shared" si="142"/>
        <v/>
      </c>
      <c r="M237" s="6" t="str">
        <f t="shared" si="143"/>
        <v/>
      </c>
      <c r="N237" s="3" t="str">
        <f t="shared" si="144"/>
        <v/>
      </c>
      <c r="O237" s="20" t="str">
        <f t="shared" si="145"/>
        <v/>
      </c>
      <c r="P237" s="6" t="str">
        <f t="shared" si="146"/>
        <v/>
      </c>
      <c r="Q237" s="3" t="str">
        <f t="shared" si="147"/>
        <v/>
      </c>
      <c r="R237" s="20" t="str">
        <f t="shared" si="148"/>
        <v/>
      </c>
      <c r="S237" s="6" t="str">
        <f t="shared" si="149"/>
        <v/>
      </c>
      <c r="T237" s="3" t="str">
        <f t="shared" si="150"/>
        <v/>
      </c>
      <c r="U237" s="20" t="str">
        <f t="shared" si="172"/>
        <v/>
      </c>
      <c r="V237" s="6">
        <f t="shared" si="151"/>
        <v>963</v>
      </c>
      <c r="W237" s="3" t="str">
        <f t="shared" si="152"/>
        <v/>
      </c>
      <c r="X237" s="20" t="str">
        <f t="shared" si="153"/>
        <v/>
      </c>
      <c r="Y237" s="6" t="str">
        <f t="shared" si="154"/>
        <v/>
      </c>
      <c r="Z237" s="3" t="str">
        <f t="shared" si="173"/>
        <v/>
      </c>
      <c r="AA237" s="20" t="str">
        <f t="shared" si="174"/>
        <v/>
      </c>
      <c r="AB237" s="6" t="str">
        <f t="shared" si="175"/>
        <v/>
      </c>
      <c r="AC237" s="3" t="str">
        <f t="shared" si="176"/>
        <v/>
      </c>
      <c r="AD237" s="20" t="str">
        <f t="shared" si="177"/>
        <v/>
      </c>
      <c r="AE237" s="6" t="str">
        <f t="shared" si="178"/>
        <v/>
      </c>
      <c r="AF237" s="8"/>
      <c r="AG237" s="3" t="str">
        <f t="shared" si="155"/>
        <v/>
      </c>
      <c r="AH237" s="20" t="str">
        <f t="shared" si="156"/>
        <v/>
      </c>
      <c r="AI237" s="6" t="str">
        <f t="shared" si="157"/>
        <v/>
      </c>
      <c r="AJ237" s="3" t="str">
        <f t="shared" si="158"/>
        <v/>
      </c>
      <c r="AK237" s="20" t="str">
        <f t="shared" si="159"/>
        <v/>
      </c>
      <c r="AL237" s="6" t="str">
        <f t="shared" si="160"/>
        <v/>
      </c>
      <c r="AM237" s="3" t="str">
        <f t="shared" si="161"/>
        <v/>
      </c>
      <c r="AN237" s="20" t="str">
        <f t="shared" si="162"/>
        <v/>
      </c>
      <c r="AO237" s="6" t="str">
        <f t="shared" si="163"/>
        <v/>
      </c>
      <c r="AP237" s="3" t="str">
        <f t="shared" si="164"/>
        <v/>
      </c>
      <c r="AQ237" s="20" t="str">
        <f t="shared" si="165"/>
        <v/>
      </c>
      <c r="AR237" s="6">
        <f t="shared" si="166"/>
        <v>10.37</v>
      </c>
      <c r="AS237" s="3" t="str">
        <f t="shared" si="167"/>
        <v/>
      </c>
      <c r="AT237" s="20" t="str">
        <f t="shared" si="168"/>
        <v/>
      </c>
      <c r="AU237" s="6" t="str">
        <f t="shared" si="169"/>
        <v/>
      </c>
      <c r="AV237" s="3" t="str">
        <f t="shared" si="179"/>
        <v/>
      </c>
      <c r="AW237" s="20" t="str">
        <f t="shared" si="180"/>
        <v/>
      </c>
      <c r="AX237" s="6" t="str">
        <f t="shared" si="181"/>
        <v/>
      </c>
      <c r="AY237" s="3" t="str">
        <f t="shared" si="182"/>
        <v/>
      </c>
      <c r="AZ237" s="20" t="str">
        <f t="shared" si="183"/>
        <v/>
      </c>
      <c r="BA237" s="6" t="str">
        <f t="shared" si="184"/>
        <v/>
      </c>
      <c r="BB237" s="8"/>
    </row>
    <row r="238" spans="1:54" s="41" customFormat="1" ht="12.75" thickBot="1" x14ac:dyDescent="0.25">
      <c r="A238" s="82">
        <v>41479</v>
      </c>
      <c r="B238" s="81" t="s">
        <v>18</v>
      </c>
      <c r="C238" s="81" t="s">
        <v>19</v>
      </c>
      <c r="D238" s="81">
        <v>785</v>
      </c>
      <c r="E238" s="81">
        <v>9.0500000000000007</v>
      </c>
      <c r="F238" s="85">
        <f t="shared" si="170"/>
        <v>1</v>
      </c>
      <c r="G238" s="90">
        <f t="shared" si="171"/>
        <v>7</v>
      </c>
      <c r="H238" s="90">
        <f t="shared" si="139"/>
        <v>2013</v>
      </c>
      <c r="I238" s="2" t="str">
        <f t="shared" si="140"/>
        <v>Summer</v>
      </c>
      <c r="K238" s="3" t="str">
        <f t="shared" si="141"/>
        <v/>
      </c>
      <c r="L238" s="20" t="str">
        <f t="shared" si="142"/>
        <v/>
      </c>
      <c r="M238" s="6" t="str">
        <f t="shared" si="143"/>
        <v/>
      </c>
      <c r="N238" s="3" t="str">
        <f t="shared" si="144"/>
        <v/>
      </c>
      <c r="O238" s="20" t="str">
        <f t="shared" si="145"/>
        <v/>
      </c>
      <c r="P238" s="6" t="str">
        <f t="shared" si="146"/>
        <v/>
      </c>
      <c r="Q238" s="3" t="str">
        <f t="shared" si="147"/>
        <v/>
      </c>
      <c r="R238" s="20" t="str">
        <f t="shared" si="148"/>
        <v/>
      </c>
      <c r="S238" s="6" t="str">
        <f t="shared" si="149"/>
        <v/>
      </c>
      <c r="T238" s="3" t="str">
        <f t="shared" si="150"/>
        <v/>
      </c>
      <c r="U238" s="20">
        <f t="shared" si="172"/>
        <v>785</v>
      </c>
      <c r="V238" s="6" t="str">
        <f t="shared" si="151"/>
        <v/>
      </c>
      <c r="W238" s="3" t="str">
        <f t="shared" si="152"/>
        <v/>
      </c>
      <c r="X238" s="20" t="str">
        <f t="shared" si="153"/>
        <v/>
      </c>
      <c r="Y238" s="6" t="str">
        <f t="shared" si="154"/>
        <v/>
      </c>
      <c r="Z238" s="3" t="str">
        <f t="shared" si="173"/>
        <v/>
      </c>
      <c r="AA238" s="20" t="str">
        <f t="shared" si="174"/>
        <v/>
      </c>
      <c r="AB238" s="6" t="str">
        <f t="shared" si="175"/>
        <v/>
      </c>
      <c r="AC238" s="3" t="str">
        <f t="shared" si="176"/>
        <v/>
      </c>
      <c r="AD238" s="20" t="str">
        <f t="shared" si="177"/>
        <v/>
      </c>
      <c r="AE238" s="6" t="str">
        <f t="shared" si="178"/>
        <v/>
      </c>
      <c r="AF238" s="8"/>
      <c r="AG238" s="3" t="str">
        <f t="shared" si="155"/>
        <v/>
      </c>
      <c r="AH238" s="20" t="str">
        <f t="shared" si="156"/>
        <v/>
      </c>
      <c r="AI238" s="6" t="str">
        <f t="shared" si="157"/>
        <v/>
      </c>
      <c r="AJ238" s="3" t="str">
        <f t="shared" si="158"/>
        <v/>
      </c>
      <c r="AK238" s="20" t="str">
        <f t="shared" si="159"/>
        <v/>
      </c>
      <c r="AL238" s="6" t="str">
        <f t="shared" si="160"/>
        <v/>
      </c>
      <c r="AM238" s="3" t="str">
        <f t="shared" si="161"/>
        <v/>
      </c>
      <c r="AN238" s="20" t="str">
        <f t="shared" si="162"/>
        <v/>
      </c>
      <c r="AO238" s="6" t="str">
        <f t="shared" si="163"/>
        <v/>
      </c>
      <c r="AP238" s="3" t="str">
        <f t="shared" si="164"/>
        <v/>
      </c>
      <c r="AQ238" s="20">
        <f t="shared" si="165"/>
        <v>9.0500000000000007</v>
      </c>
      <c r="AR238" s="6" t="str">
        <f t="shared" si="166"/>
        <v/>
      </c>
      <c r="AS238" s="3" t="str">
        <f t="shared" si="167"/>
        <v/>
      </c>
      <c r="AT238" s="20" t="str">
        <f t="shared" si="168"/>
        <v/>
      </c>
      <c r="AU238" s="6" t="str">
        <f t="shared" si="169"/>
        <v/>
      </c>
      <c r="AV238" s="3" t="str">
        <f t="shared" si="179"/>
        <v/>
      </c>
      <c r="AW238" s="20" t="str">
        <f t="shared" si="180"/>
        <v/>
      </c>
      <c r="AX238" s="6" t="str">
        <f t="shared" si="181"/>
        <v/>
      </c>
      <c r="AY238" s="3" t="str">
        <f t="shared" si="182"/>
        <v/>
      </c>
      <c r="AZ238" s="20" t="str">
        <f t="shared" si="183"/>
        <v/>
      </c>
      <c r="BA238" s="6" t="str">
        <f t="shared" si="184"/>
        <v/>
      </c>
      <c r="BB238" s="8"/>
    </row>
    <row r="239" spans="1:54" s="41" customFormat="1" ht="12.75" thickBot="1" x14ac:dyDescent="0.25">
      <c r="A239" s="82">
        <v>41400</v>
      </c>
      <c r="B239" s="81" t="s">
        <v>18</v>
      </c>
      <c r="C239" s="81" t="s">
        <v>19</v>
      </c>
      <c r="D239" s="81">
        <v>690</v>
      </c>
      <c r="E239" s="81" t="s">
        <v>77</v>
      </c>
      <c r="F239" s="85">
        <f t="shared" si="170"/>
        <v>1</v>
      </c>
      <c r="G239" s="90">
        <f t="shared" si="171"/>
        <v>5</v>
      </c>
      <c r="H239" s="90">
        <f t="shared" si="139"/>
        <v>2013</v>
      </c>
      <c r="I239" s="2" t="str">
        <f t="shared" si="140"/>
        <v>Spring</v>
      </c>
      <c r="K239" s="3" t="str">
        <f t="shared" si="141"/>
        <v/>
      </c>
      <c r="L239" s="20" t="str">
        <f t="shared" si="142"/>
        <v/>
      </c>
      <c r="M239" s="6" t="str">
        <f t="shared" si="143"/>
        <v/>
      </c>
      <c r="N239" s="3" t="str">
        <f t="shared" si="144"/>
        <v/>
      </c>
      <c r="O239" s="20" t="str">
        <f t="shared" si="145"/>
        <v/>
      </c>
      <c r="P239" s="6" t="str">
        <f t="shared" si="146"/>
        <v/>
      </c>
      <c r="Q239" s="3" t="str">
        <f t="shared" si="147"/>
        <v/>
      </c>
      <c r="R239" s="20" t="str">
        <f t="shared" si="148"/>
        <v/>
      </c>
      <c r="S239" s="6" t="str">
        <f t="shared" si="149"/>
        <v/>
      </c>
      <c r="T239" s="3">
        <f t="shared" si="150"/>
        <v>690</v>
      </c>
      <c r="U239" s="20" t="str">
        <f t="shared" si="172"/>
        <v/>
      </c>
      <c r="V239" s="6" t="str">
        <f t="shared" si="151"/>
        <v/>
      </c>
      <c r="W239" s="3" t="str">
        <f t="shared" si="152"/>
        <v/>
      </c>
      <c r="X239" s="20" t="str">
        <f t="shared" si="153"/>
        <v/>
      </c>
      <c r="Y239" s="6" t="str">
        <f t="shared" si="154"/>
        <v/>
      </c>
      <c r="Z239" s="3" t="str">
        <f t="shared" si="173"/>
        <v/>
      </c>
      <c r="AA239" s="20" t="str">
        <f t="shared" si="174"/>
        <v/>
      </c>
      <c r="AB239" s="6" t="str">
        <f t="shared" si="175"/>
        <v/>
      </c>
      <c r="AC239" s="3" t="str">
        <f t="shared" si="176"/>
        <v/>
      </c>
      <c r="AD239" s="20" t="str">
        <f t="shared" si="177"/>
        <v/>
      </c>
      <c r="AE239" s="6" t="str">
        <f t="shared" si="178"/>
        <v/>
      </c>
      <c r="AF239" s="8"/>
      <c r="AG239" s="3" t="str">
        <f t="shared" si="155"/>
        <v/>
      </c>
      <c r="AH239" s="20" t="str">
        <f t="shared" si="156"/>
        <v/>
      </c>
      <c r="AI239" s="6" t="str">
        <f t="shared" si="157"/>
        <v/>
      </c>
      <c r="AJ239" s="3" t="str">
        <f t="shared" si="158"/>
        <v/>
      </c>
      <c r="AK239" s="20" t="str">
        <f t="shared" si="159"/>
        <v/>
      </c>
      <c r="AL239" s="6" t="str">
        <f t="shared" si="160"/>
        <v/>
      </c>
      <c r="AM239" s="3" t="str">
        <f t="shared" si="161"/>
        <v/>
      </c>
      <c r="AN239" s="20" t="str">
        <f t="shared" si="162"/>
        <v/>
      </c>
      <c r="AO239" s="6" t="str">
        <f t="shared" si="163"/>
        <v/>
      </c>
      <c r="AP239" s="3" t="str">
        <f t="shared" si="164"/>
        <v>AD</v>
      </c>
      <c r="AQ239" s="20" t="str">
        <f t="shared" si="165"/>
        <v/>
      </c>
      <c r="AR239" s="6" t="str">
        <f t="shared" si="166"/>
        <v/>
      </c>
      <c r="AS239" s="3" t="str">
        <f t="shared" si="167"/>
        <v/>
      </c>
      <c r="AT239" s="20" t="str">
        <f t="shared" si="168"/>
        <v/>
      </c>
      <c r="AU239" s="6" t="str">
        <f t="shared" si="169"/>
        <v/>
      </c>
      <c r="AV239" s="3" t="str">
        <f t="shared" si="179"/>
        <v/>
      </c>
      <c r="AW239" s="20" t="str">
        <f t="shared" si="180"/>
        <v/>
      </c>
      <c r="AX239" s="6" t="str">
        <f t="shared" si="181"/>
        <v/>
      </c>
      <c r="AY239" s="3" t="str">
        <f t="shared" si="182"/>
        <v/>
      </c>
      <c r="AZ239" s="20" t="str">
        <f t="shared" si="183"/>
        <v/>
      </c>
      <c r="BA239" s="6" t="str">
        <f t="shared" si="184"/>
        <v/>
      </c>
      <c r="BB239" s="8"/>
    </row>
    <row r="240" spans="1:54" s="41" customFormat="1" ht="12.75" thickBot="1" x14ac:dyDescent="0.25">
      <c r="A240" s="82">
        <v>41190</v>
      </c>
      <c r="B240" s="81" t="s">
        <v>18</v>
      </c>
      <c r="C240" s="81" t="s">
        <v>19</v>
      </c>
      <c r="D240" s="81">
        <v>999</v>
      </c>
      <c r="E240" s="81">
        <v>11.51</v>
      </c>
      <c r="F240" s="85">
        <f t="shared" si="170"/>
        <v>1</v>
      </c>
      <c r="G240" s="90">
        <f t="shared" si="171"/>
        <v>10</v>
      </c>
      <c r="H240" s="90">
        <f t="shared" si="139"/>
        <v>2012</v>
      </c>
      <c r="I240" s="2" t="str">
        <f t="shared" si="140"/>
        <v>Fall</v>
      </c>
      <c r="K240" s="3" t="str">
        <f t="shared" si="141"/>
        <v/>
      </c>
      <c r="L240" s="20" t="str">
        <f t="shared" si="142"/>
        <v/>
      </c>
      <c r="M240" s="6" t="str">
        <f t="shared" si="143"/>
        <v/>
      </c>
      <c r="N240" s="3" t="str">
        <f t="shared" si="144"/>
        <v/>
      </c>
      <c r="O240" s="20" t="str">
        <f t="shared" si="145"/>
        <v/>
      </c>
      <c r="P240" s="6" t="str">
        <f t="shared" si="146"/>
        <v/>
      </c>
      <c r="Q240" s="3" t="str">
        <f t="shared" si="147"/>
        <v/>
      </c>
      <c r="R240" s="20" t="str">
        <f t="shared" si="148"/>
        <v/>
      </c>
      <c r="S240" s="6" t="str">
        <f t="shared" si="149"/>
        <v/>
      </c>
      <c r="T240" s="3" t="str">
        <f t="shared" si="150"/>
        <v/>
      </c>
      <c r="U240" s="20" t="str">
        <f t="shared" si="172"/>
        <v/>
      </c>
      <c r="V240" s="6">
        <f t="shared" si="151"/>
        <v>999</v>
      </c>
      <c r="W240" s="3" t="str">
        <f t="shared" si="152"/>
        <v/>
      </c>
      <c r="X240" s="20" t="str">
        <f t="shared" si="153"/>
        <v/>
      </c>
      <c r="Y240" s="6" t="str">
        <f t="shared" si="154"/>
        <v/>
      </c>
      <c r="Z240" s="3" t="str">
        <f t="shared" si="173"/>
        <v/>
      </c>
      <c r="AA240" s="20" t="str">
        <f t="shared" si="174"/>
        <v/>
      </c>
      <c r="AB240" s="6" t="str">
        <f t="shared" si="175"/>
        <v/>
      </c>
      <c r="AC240" s="3" t="str">
        <f t="shared" si="176"/>
        <v/>
      </c>
      <c r="AD240" s="20" t="str">
        <f t="shared" si="177"/>
        <v/>
      </c>
      <c r="AE240" s="6" t="str">
        <f t="shared" si="178"/>
        <v/>
      </c>
      <c r="AF240" s="8"/>
      <c r="AG240" s="3" t="str">
        <f t="shared" si="155"/>
        <v/>
      </c>
      <c r="AH240" s="20" t="str">
        <f t="shared" si="156"/>
        <v/>
      </c>
      <c r="AI240" s="6" t="str">
        <f t="shared" si="157"/>
        <v/>
      </c>
      <c r="AJ240" s="3" t="str">
        <f t="shared" si="158"/>
        <v/>
      </c>
      <c r="AK240" s="20" t="str">
        <f t="shared" si="159"/>
        <v/>
      </c>
      <c r="AL240" s="6" t="str">
        <f t="shared" si="160"/>
        <v/>
      </c>
      <c r="AM240" s="3" t="str">
        <f t="shared" si="161"/>
        <v/>
      </c>
      <c r="AN240" s="20" t="str">
        <f t="shared" si="162"/>
        <v/>
      </c>
      <c r="AO240" s="6" t="str">
        <f t="shared" si="163"/>
        <v/>
      </c>
      <c r="AP240" s="3" t="str">
        <f t="shared" si="164"/>
        <v/>
      </c>
      <c r="AQ240" s="20" t="str">
        <f t="shared" si="165"/>
        <v/>
      </c>
      <c r="AR240" s="6">
        <f t="shared" si="166"/>
        <v>11.51</v>
      </c>
      <c r="AS240" s="3" t="str">
        <f t="shared" si="167"/>
        <v/>
      </c>
      <c r="AT240" s="20" t="str">
        <f t="shared" si="168"/>
        <v/>
      </c>
      <c r="AU240" s="6" t="str">
        <f t="shared" si="169"/>
        <v/>
      </c>
      <c r="AV240" s="3" t="str">
        <f t="shared" si="179"/>
        <v/>
      </c>
      <c r="AW240" s="20" t="str">
        <f t="shared" si="180"/>
        <v/>
      </c>
      <c r="AX240" s="6" t="str">
        <f t="shared" si="181"/>
        <v/>
      </c>
      <c r="AY240" s="3" t="str">
        <f t="shared" si="182"/>
        <v/>
      </c>
      <c r="AZ240" s="20" t="str">
        <f t="shared" si="183"/>
        <v/>
      </c>
      <c r="BA240" s="6" t="str">
        <f t="shared" si="184"/>
        <v/>
      </c>
      <c r="BB240" s="8"/>
    </row>
    <row r="241" spans="1:53" ht="12.75" thickBot="1" x14ac:dyDescent="0.25">
      <c r="A241" s="82">
        <v>41190</v>
      </c>
      <c r="B241" s="81" t="s">
        <v>18</v>
      </c>
      <c r="C241" s="81" t="s">
        <v>19</v>
      </c>
      <c r="D241" s="81">
        <v>999</v>
      </c>
      <c r="E241" s="81">
        <v>11.51</v>
      </c>
      <c r="F241" s="85">
        <f t="shared" si="170"/>
        <v>1</v>
      </c>
      <c r="G241" s="90">
        <f t="shared" si="171"/>
        <v>10</v>
      </c>
      <c r="H241" s="90">
        <f t="shared" si="139"/>
        <v>2012</v>
      </c>
      <c r="I241" s="2" t="str">
        <f t="shared" si="140"/>
        <v>Fall</v>
      </c>
      <c r="K241" s="3" t="str">
        <f t="shared" si="141"/>
        <v/>
      </c>
      <c r="L241" s="20" t="str">
        <f t="shared" si="142"/>
        <v/>
      </c>
      <c r="M241" s="6" t="str">
        <f t="shared" si="143"/>
        <v/>
      </c>
      <c r="N241" s="3" t="str">
        <f t="shared" si="144"/>
        <v/>
      </c>
      <c r="O241" s="20" t="str">
        <f t="shared" si="145"/>
        <v/>
      </c>
      <c r="P241" s="6" t="str">
        <f t="shared" si="146"/>
        <v/>
      </c>
      <c r="Q241" s="3" t="str">
        <f t="shared" si="147"/>
        <v/>
      </c>
      <c r="R241" s="20" t="str">
        <f t="shared" si="148"/>
        <v/>
      </c>
      <c r="S241" s="6" t="str">
        <f t="shared" si="149"/>
        <v/>
      </c>
      <c r="T241" s="3" t="str">
        <f t="shared" si="150"/>
        <v/>
      </c>
      <c r="U241" s="20" t="str">
        <f t="shared" si="172"/>
        <v/>
      </c>
      <c r="V241" s="6">
        <f t="shared" si="151"/>
        <v>999</v>
      </c>
      <c r="W241" s="3" t="str">
        <f t="shared" si="152"/>
        <v/>
      </c>
      <c r="X241" s="20" t="str">
        <f t="shared" si="153"/>
        <v/>
      </c>
      <c r="Y241" s="6" t="str">
        <f t="shared" si="154"/>
        <v/>
      </c>
      <c r="Z241" s="3" t="str">
        <f t="shared" si="173"/>
        <v/>
      </c>
      <c r="AA241" s="20" t="str">
        <f t="shared" si="174"/>
        <v/>
      </c>
      <c r="AB241" s="6" t="str">
        <f t="shared" si="175"/>
        <v/>
      </c>
      <c r="AC241" s="3" t="str">
        <f t="shared" si="176"/>
        <v/>
      </c>
      <c r="AD241" s="20" t="str">
        <f t="shared" si="177"/>
        <v/>
      </c>
      <c r="AE241" s="6" t="str">
        <f t="shared" si="178"/>
        <v/>
      </c>
      <c r="AG241" s="3" t="str">
        <f t="shared" si="155"/>
        <v/>
      </c>
      <c r="AH241" s="20" t="str">
        <f t="shared" si="156"/>
        <v/>
      </c>
      <c r="AI241" s="6" t="str">
        <f t="shared" si="157"/>
        <v/>
      </c>
      <c r="AJ241" s="3" t="str">
        <f t="shared" si="158"/>
        <v/>
      </c>
      <c r="AK241" s="20" t="str">
        <f t="shared" si="159"/>
        <v/>
      </c>
      <c r="AL241" s="6" t="str">
        <f t="shared" si="160"/>
        <v/>
      </c>
      <c r="AM241" s="3" t="str">
        <f t="shared" si="161"/>
        <v/>
      </c>
      <c r="AN241" s="20" t="str">
        <f t="shared" si="162"/>
        <v/>
      </c>
      <c r="AO241" s="6" t="str">
        <f t="shared" si="163"/>
        <v/>
      </c>
      <c r="AP241" s="3" t="str">
        <f t="shared" si="164"/>
        <v/>
      </c>
      <c r="AQ241" s="20" t="str">
        <f t="shared" si="165"/>
        <v/>
      </c>
      <c r="AR241" s="6">
        <f t="shared" si="166"/>
        <v>11.51</v>
      </c>
      <c r="AS241" s="3" t="str">
        <f t="shared" si="167"/>
        <v/>
      </c>
      <c r="AT241" s="20" t="str">
        <f t="shared" si="168"/>
        <v/>
      </c>
      <c r="AU241" s="6" t="str">
        <f t="shared" si="169"/>
        <v/>
      </c>
      <c r="AV241" s="3" t="str">
        <f t="shared" si="179"/>
        <v/>
      </c>
      <c r="AW241" s="20" t="str">
        <f t="shared" si="180"/>
        <v/>
      </c>
      <c r="AX241" s="6" t="str">
        <f t="shared" si="181"/>
        <v/>
      </c>
      <c r="AY241" s="3" t="str">
        <f t="shared" si="182"/>
        <v/>
      </c>
      <c r="AZ241" s="20" t="str">
        <f t="shared" si="183"/>
        <v/>
      </c>
      <c r="BA241" s="6" t="str">
        <f t="shared" si="184"/>
        <v/>
      </c>
    </row>
    <row r="242" spans="1:53" ht="12.75" thickBot="1" x14ac:dyDescent="0.25">
      <c r="A242" s="82">
        <v>41114</v>
      </c>
      <c r="B242" s="81" t="s">
        <v>18</v>
      </c>
      <c r="C242" s="81" t="s">
        <v>19</v>
      </c>
      <c r="D242" s="81">
        <v>855</v>
      </c>
      <c r="E242" s="81">
        <v>9.6199999999999992</v>
      </c>
      <c r="F242" s="85">
        <f t="shared" si="170"/>
        <v>1</v>
      </c>
      <c r="G242" s="90">
        <f t="shared" si="171"/>
        <v>7</v>
      </c>
      <c r="H242" s="90">
        <f t="shared" si="139"/>
        <v>2012</v>
      </c>
      <c r="I242" s="2" t="str">
        <f t="shared" si="140"/>
        <v>Summer</v>
      </c>
      <c r="K242" s="3" t="str">
        <f t="shared" si="141"/>
        <v/>
      </c>
      <c r="L242" s="20" t="str">
        <f t="shared" si="142"/>
        <v/>
      </c>
      <c r="M242" s="6" t="str">
        <f t="shared" si="143"/>
        <v/>
      </c>
      <c r="N242" s="3" t="str">
        <f t="shared" si="144"/>
        <v/>
      </c>
      <c r="O242" s="20" t="str">
        <f t="shared" si="145"/>
        <v/>
      </c>
      <c r="P242" s="6" t="str">
        <f t="shared" si="146"/>
        <v/>
      </c>
      <c r="Q242" s="3" t="str">
        <f t="shared" si="147"/>
        <v/>
      </c>
      <c r="R242" s="20" t="str">
        <f t="shared" si="148"/>
        <v/>
      </c>
      <c r="S242" s="6" t="str">
        <f t="shared" si="149"/>
        <v/>
      </c>
      <c r="T242" s="3" t="str">
        <f t="shared" si="150"/>
        <v/>
      </c>
      <c r="U242" s="20">
        <f t="shared" si="172"/>
        <v>855</v>
      </c>
      <c r="V242" s="6" t="str">
        <f t="shared" si="151"/>
        <v/>
      </c>
      <c r="W242" s="3" t="str">
        <f t="shared" si="152"/>
        <v/>
      </c>
      <c r="X242" s="20" t="str">
        <f t="shared" si="153"/>
        <v/>
      </c>
      <c r="Y242" s="6" t="str">
        <f t="shared" si="154"/>
        <v/>
      </c>
      <c r="Z242" s="3" t="str">
        <f t="shared" si="173"/>
        <v/>
      </c>
      <c r="AA242" s="20" t="str">
        <f t="shared" si="174"/>
        <v/>
      </c>
      <c r="AB242" s="6" t="str">
        <f t="shared" si="175"/>
        <v/>
      </c>
      <c r="AC242" s="3" t="str">
        <f t="shared" si="176"/>
        <v/>
      </c>
      <c r="AD242" s="20" t="str">
        <f t="shared" si="177"/>
        <v/>
      </c>
      <c r="AE242" s="6" t="str">
        <f t="shared" si="178"/>
        <v/>
      </c>
      <c r="AG242" s="3" t="str">
        <f t="shared" si="155"/>
        <v/>
      </c>
      <c r="AH242" s="20" t="str">
        <f t="shared" si="156"/>
        <v/>
      </c>
      <c r="AI242" s="6" t="str">
        <f t="shared" si="157"/>
        <v/>
      </c>
      <c r="AJ242" s="3" t="str">
        <f t="shared" si="158"/>
        <v/>
      </c>
      <c r="AK242" s="20" t="str">
        <f t="shared" si="159"/>
        <v/>
      </c>
      <c r="AL242" s="6" t="str">
        <f t="shared" si="160"/>
        <v/>
      </c>
      <c r="AM242" s="3" t="str">
        <f t="shared" si="161"/>
        <v/>
      </c>
      <c r="AN242" s="20" t="str">
        <f t="shared" si="162"/>
        <v/>
      </c>
      <c r="AO242" s="6" t="str">
        <f t="shared" si="163"/>
        <v/>
      </c>
      <c r="AP242" s="3" t="str">
        <f t="shared" si="164"/>
        <v/>
      </c>
      <c r="AQ242" s="20">
        <f t="shared" si="165"/>
        <v>9.6199999999999992</v>
      </c>
      <c r="AR242" s="6" t="str">
        <f t="shared" si="166"/>
        <v/>
      </c>
      <c r="AS242" s="3" t="str">
        <f t="shared" si="167"/>
        <v/>
      </c>
      <c r="AT242" s="20" t="str">
        <f t="shared" si="168"/>
        <v/>
      </c>
      <c r="AU242" s="6" t="str">
        <f t="shared" si="169"/>
        <v/>
      </c>
      <c r="AV242" s="3" t="str">
        <f t="shared" si="179"/>
        <v/>
      </c>
      <c r="AW242" s="20" t="str">
        <f t="shared" si="180"/>
        <v/>
      </c>
      <c r="AX242" s="6" t="str">
        <f t="shared" si="181"/>
        <v/>
      </c>
      <c r="AY242" s="3" t="str">
        <f t="shared" si="182"/>
        <v/>
      </c>
      <c r="AZ242" s="20" t="str">
        <f t="shared" si="183"/>
        <v/>
      </c>
      <c r="BA242" s="6" t="str">
        <f t="shared" si="184"/>
        <v/>
      </c>
    </row>
    <row r="243" spans="1:53" ht="12.75" thickBot="1" x14ac:dyDescent="0.25">
      <c r="A243" s="82">
        <v>41037</v>
      </c>
      <c r="B243" s="81" t="s">
        <v>18</v>
      </c>
      <c r="C243" s="81" t="s">
        <v>19</v>
      </c>
      <c r="D243" s="81">
        <v>558</v>
      </c>
      <c r="E243" s="81">
        <v>14.87</v>
      </c>
      <c r="F243" s="85">
        <f t="shared" si="170"/>
        <v>1</v>
      </c>
      <c r="G243" s="90">
        <f t="shared" si="171"/>
        <v>5</v>
      </c>
      <c r="H243" s="90">
        <f t="shared" si="139"/>
        <v>2012</v>
      </c>
      <c r="I243" s="2" t="str">
        <f t="shared" si="140"/>
        <v>Spring</v>
      </c>
      <c r="K243" s="3" t="str">
        <f t="shared" si="141"/>
        <v/>
      </c>
      <c r="L243" s="20" t="str">
        <f t="shared" si="142"/>
        <v/>
      </c>
      <c r="M243" s="6" t="str">
        <f t="shared" si="143"/>
        <v/>
      </c>
      <c r="N243" s="3" t="str">
        <f t="shared" si="144"/>
        <v/>
      </c>
      <c r="O243" s="20" t="str">
        <f t="shared" si="145"/>
        <v/>
      </c>
      <c r="P243" s="6" t="str">
        <f t="shared" si="146"/>
        <v/>
      </c>
      <c r="Q243" s="3" t="str">
        <f t="shared" si="147"/>
        <v/>
      </c>
      <c r="R243" s="20" t="str">
        <f t="shared" si="148"/>
        <v/>
      </c>
      <c r="S243" s="6" t="str">
        <f t="shared" si="149"/>
        <v/>
      </c>
      <c r="T243" s="3">
        <f t="shared" si="150"/>
        <v>558</v>
      </c>
      <c r="U243" s="20" t="str">
        <f t="shared" si="172"/>
        <v/>
      </c>
      <c r="V243" s="6" t="str">
        <f t="shared" si="151"/>
        <v/>
      </c>
      <c r="W243" s="3" t="str">
        <f t="shared" si="152"/>
        <v/>
      </c>
      <c r="X243" s="20" t="str">
        <f t="shared" si="153"/>
        <v/>
      </c>
      <c r="Y243" s="6" t="str">
        <f t="shared" si="154"/>
        <v/>
      </c>
      <c r="Z243" s="3" t="str">
        <f t="shared" si="173"/>
        <v/>
      </c>
      <c r="AA243" s="20" t="str">
        <f t="shared" si="174"/>
        <v/>
      </c>
      <c r="AB243" s="6" t="str">
        <f t="shared" si="175"/>
        <v/>
      </c>
      <c r="AC243" s="3" t="str">
        <f t="shared" si="176"/>
        <v/>
      </c>
      <c r="AD243" s="20" t="str">
        <f t="shared" si="177"/>
        <v/>
      </c>
      <c r="AE243" s="6" t="str">
        <f t="shared" si="178"/>
        <v/>
      </c>
      <c r="AG243" s="3" t="str">
        <f t="shared" si="155"/>
        <v/>
      </c>
      <c r="AH243" s="20" t="str">
        <f t="shared" si="156"/>
        <v/>
      </c>
      <c r="AI243" s="6" t="str">
        <f t="shared" si="157"/>
        <v/>
      </c>
      <c r="AJ243" s="3" t="str">
        <f t="shared" si="158"/>
        <v/>
      </c>
      <c r="AK243" s="20" t="str">
        <f t="shared" si="159"/>
        <v/>
      </c>
      <c r="AL243" s="6" t="str">
        <f t="shared" si="160"/>
        <v/>
      </c>
      <c r="AM243" s="3" t="str">
        <f t="shared" si="161"/>
        <v/>
      </c>
      <c r="AN243" s="20" t="str">
        <f t="shared" si="162"/>
        <v/>
      </c>
      <c r="AO243" s="6" t="str">
        <f t="shared" si="163"/>
        <v/>
      </c>
      <c r="AP243" s="3">
        <f t="shared" si="164"/>
        <v>14.87</v>
      </c>
      <c r="AQ243" s="20" t="str">
        <f t="shared" si="165"/>
        <v/>
      </c>
      <c r="AR243" s="6" t="str">
        <f t="shared" si="166"/>
        <v/>
      </c>
      <c r="AS243" s="3" t="str">
        <f t="shared" si="167"/>
        <v/>
      </c>
      <c r="AT243" s="20" t="str">
        <f t="shared" si="168"/>
        <v/>
      </c>
      <c r="AU243" s="6" t="str">
        <f t="shared" si="169"/>
        <v/>
      </c>
      <c r="AV243" s="3" t="str">
        <f t="shared" si="179"/>
        <v/>
      </c>
      <c r="AW243" s="20" t="str">
        <f t="shared" si="180"/>
        <v/>
      </c>
      <c r="AX243" s="6" t="str">
        <f t="shared" si="181"/>
        <v/>
      </c>
      <c r="AY243" s="3" t="str">
        <f t="shared" si="182"/>
        <v/>
      </c>
      <c r="AZ243" s="20" t="str">
        <f t="shared" si="183"/>
        <v/>
      </c>
      <c r="BA243" s="6" t="str">
        <f t="shared" si="184"/>
        <v/>
      </c>
    </row>
    <row r="244" spans="1:53" ht="12.75" thickBot="1" x14ac:dyDescent="0.25">
      <c r="A244" s="82">
        <v>40806</v>
      </c>
      <c r="B244" s="81" t="s">
        <v>18</v>
      </c>
      <c r="C244" s="81" t="s">
        <v>19</v>
      </c>
      <c r="D244" s="81">
        <v>926</v>
      </c>
      <c r="E244" s="81">
        <v>18</v>
      </c>
      <c r="F244" s="85">
        <f t="shared" si="170"/>
        <v>1</v>
      </c>
      <c r="G244" s="90">
        <f t="shared" si="171"/>
        <v>9</v>
      </c>
      <c r="H244" s="90">
        <f t="shared" si="139"/>
        <v>2011</v>
      </c>
      <c r="I244" s="2" t="str">
        <f t="shared" si="140"/>
        <v>Fall</v>
      </c>
      <c r="K244" s="3" t="str">
        <f t="shared" si="141"/>
        <v/>
      </c>
      <c r="L244" s="20" t="str">
        <f t="shared" si="142"/>
        <v/>
      </c>
      <c r="M244" s="6" t="str">
        <f t="shared" si="143"/>
        <v/>
      </c>
      <c r="N244" s="3" t="str">
        <f t="shared" si="144"/>
        <v/>
      </c>
      <c r="O244" s="20" t="str">
        <f t="shared" si="145"/>
        <v/>
      </c>
      <c r="P244" s="6" t="str">
        <f t="shared" si="146"/>
        <v/>
      </c>
      <c r="Q244" s="3" t="str">
        <f t="shared" si="147"/>
        <v/>
      </c>
      <c r="R244" s="20" t="str">
        <f t="shared" si="148"/>
        <v/>
      </c>
      <c r="S244" s="6" t="str">
        <f t="shared" si="149"/>
        <v/>
      </c>
      <c r="T244" s="3" t="str">
        <f t="shared" si="150"/>
        <v/>
      </c>
      <c r="U244" s="20" t="str">
        <f t="shared" si="172"/>
        <v/>
      </c>
      <c r="V244" s="6">
        <f t="shared" si="151"/>
        <v>926</v>
      </c>
      <c r="W244" s="3" t="str">
        <f t="shared" si="152"/>
        <v/>
      </c>
      <c r="X244" s="20" t="str">
        <f t="shared" si="153"/>
        <v/>
      </c>
      <c r="Y244" s="6" t="str">
        <f t="shared" si="154"/>
        <v/>
      </c>
      <c r="Z244" s="3" t="str">
        <f t="shared" si="173"/>
        <v/>
      </c>
      <c r="AA244" s="20" t="str">
        <f t="shared" si="174"/>
        <v/>
      </c>
      <c r="AB244" s="6" t="str">
        <f t="shared" si="175"/>
        <v/>
      </c>
      <c r="AC244" s="3" t="str">
        <f t="shared" si="176"/>
        <v/>
      </c>
      <c r="AD244" s="20" t="str">
        <f t="shared" si="177"/>
        <v/>
      </c>
      <c r="AE244" s="6" t="str">
        <f t="shared" si="178"/>
        <v/>
      </c>
      <c r="AG244" s="3" t="str">
        <f t="shared" si="155"/>
        <v/>
      </c>
      <c r="AH244" s="20" t="str">
        <f t="shared" si="156"/>
        <v/>
      </c>
      <c r="AI244" s="6" t="str">
        <f t="shared" si="157"/>
        <v/>
      </c>
      <c r="AJ244" s="3" t="str">
        <f t="shared" si="158"/>
        <v/>
      </c>
      <c r="AK244" s="20" t="str">
        <f t="shared" si="159"/>
        <v/>
      </c>
      <c r="AL244" s="6" t="str">
        <f t="shared" si="160"/>
        <v/>
      </c>
      <c r="AM244" s="3" t="str">
        <f t="shared" si="161"/>
        <v/>
      </c>
      <c r="AN244" s="20" t="str">
        <f t="shared" si="162"/>
        <v/>
      </c>
      <c r="AO244" s="6" t="str">
        <f t="shared" si="163"/>
        <v/>
      </c>
      <c r="AP244" s="3" t="str">
        <f t="shared" si="164"/>
        <v/>
      </c>
      <c r="AQ244" s="20" t="str">
        <f t="shared" si="165"/>
        <v/>
      </c>
      <c r="AR244" s="6">
        <f t="shared" si="166"/>
        <v>18</v>
      </c>
      <c r="AS244" s="3" t="str">
        <f t="shared" si="167"/>
        <v/>
      </c>
      <c r="AT244" s="20" t="str">
        <f t="shared" si="168"/>
        <v/>
      </c>
      <c r="AU244" s="6" t="str">
        <f t="shared" si="169"/>
        <v/>
      </c>
      <c r="AV244" s="3" t="str">
        <f t="shared" si="179"/>
        <v/>
      </c>
      <c r="AW244" s="20" t="str">
        <f t="shared" si="180"/>
        <v/>
      </c>
      <c r="AX244" s="6" t="str">
        <f t="shared" si="181"/>
        <v/>
      </c>
      <c r="AY244" s="3" t="str">
        <f t="shared" si="182"/>
        <v/>
      </c>
      <c r="AZ244" s="20" t="str">
        <f t="shared" si="183"/>
        <v/>
      </c>
      <c r="BA244" s="6" t="str">
        <f t="shared" si="184"/>
        <v/>
      </c>
    </row>
    <row r="245" spans="1:53" ht="12.75" thickBot="1" x14ac:dyDescent="0.25">
      <c r="A245" s="82">
        <v>40750</v>
      </c>
      <c r="B245" s="81" t="s">
        <v>18</v>
      </c>
      <c r="C245" s="81" t="s">
        <v>19</v>
      </c>
      <c r="D245" s="81">
        <v>734</v>
      </c>
      <c r="E245" s="81" t="s">
        <v>77</v>
      </c>
      <c r="F245" s="85">
        <f t="shared" si="170"/>
        <v>1</v>
      </c>
      <c r="G245" s="90">
        <f t="shared" si="171"/>
        <v>7</v>
      </c>
      <c r="H245" s="90">
        <f t="shared" si="139"/>
        <v>2011</v>
      </c>
      <c r="I245" s="2" t="str">
        <f t="shared" si="140"/>
        <v>Summer</v>
      </c>
      <c r="K245" s="3" t="str">
        <f t="shared" si="141"/>
        <v/>
      </c>
      <c r="L245" s="20" t="str">
        <f t="shared" si="142"/>
        <v/>
      </c>
      <c r="M245" s="6" t="str">
        <f t="shared" si="143"/>
        <v/>
      </c>
      <c r="N245" s="3" t="str">
        <f t="shared" si="144"/>
        <v/>
      </c>
      <c r="O245" s="20" t="str">
        <f t="shared" si="145"/>
        <v/>
      </c>
      <c r="P245" s="6" t="str">
        <f t="shared" si="146"/>
        <v/>
      </c>
      <c r="Q245" s="3" t="str">
        <f t="shared" si="147"/>
        <v/>
      </c>
      <c r="R245" s="20" t="str">
        <f t="shared" si="148"/>
        <v/>
      </c>
      <c r="S245" s="6" t="str">
        <f t="shared" si="149"/>
        <v/>
      </c>
      <c r="T245" s="3" t="str">
        <f t="shared" si="150"/>
        <v/>
      </c>
      <c r="U245" s="20">
        <f t="shared" si="172"/>
        <v>734</v>
      </c>
      <c r="V245" s="6" t="str">
        <f t="shared" si="151"/>
        <v/>
      </c>
      <c r="W245" s="3" t="str">
        <f t="shared" si="152"/>
        <v/>
      </c>
      <c r="X245" s="20" t="str">
        <f t="shared" si="153"/>
        <v/>
      </c>
      <c r="Y245" s="6" t="str">
        <f t="shared" si="154"/>
        <v/>
      </c>
      <c r="Z245" s="3" t="str">
        <f t="shared" si="173"/>
        <v/>
      </c>
      <c r="AA245" s="20" t="str">
        <f t="shared" si="174"/>
        <v/>
      </c>
      <c r="AB245" s="6" t="str">
        <f t="shared" si="175"/>
        <v/>
      </c>
      <c r="AC245" s="3" t="str">
        <f t="shared" si="176"/>
        <v/>
      </c>
      <c r="AD245" s="20" t="str">
        <f t="shared" si="177"/>
        <v/>
      </c>
      <c r="AE245" s="6" t="str">
        <f t="shared" si="178"/>
        <v/>
      </c>
      <c r="AG245" s="3" t="str">
        <f t="shared" si="155"/>
        <v/>
      </c>
      <c r="AH245" s="20" t="str">
        <f t="shared" si="156"/>
        <v/>
      </c>
      <c r="AI245" s="6" t="str">
        <f t="shared" si="157"/>
        <v/>
      </c>
      <c r="AJ245" s="3" t="str">
        <f t="shared" si="158"/>
        <v/>
      </c>
      <c r="AK245" s="20" t="str">
        <f t="shared" si="159"/>
        <v/>
      </c>
      <c r="AL245" s="6" t="str">
        <f t="shared" si="160"/>
        <v/>
      </c>
      <c r="AM245" s="3" t="str">
        <f t="shared" si="161"/>
        <v/>
      </c>
      <c r="AN245" s="20" t="str">
        <f t="shared" si="162"/>
        <v/>
      </c>
      <c r="AO245" s="6" t="str">
        <f t="shared" si="163"/>
        <v/>
      </c>
      <c r="AP245" s="3" t="str">
        <f t="shared" si="164"/>
        <v/>
      </c>
      <c r="AQ245" s="20" t="str">
        <f t="shared" si="165"/>
        <v>AD</v>
      </c>
      <c r="AR245" s="6" t="str">
        <f t="shared" si="166"/>
        <v/>
      </c>
      <c r="AS245" s="3" t="str">
        <f t="shared" si="167"/>
        <v/>
      </c>
      <c r="AT245" s="20" t="str">
        <f t="shared" si="168"/>
        <v/>
      </c>
      <c r="AU245" s="6" t="str">
        <f t="shared" si="169"/>
        <v/>
      </c>
      <c r="AV245" s="3" t="str">
        <f t="shared" si="179"/>
        <v/>
      </c>
      <c r="AW245" s="20" t="str">
        <f t="shared" si="180"/>
        <v/>
      </c>
      <c r="AX245" s="6" t="str">
        <f t="shared" si="181"/>
        <v/>
      </c>
      <c r="AY245" s="3" t="str">
        <f t="shared" si="182"/>
        <v/>
      </c>
      <c r="AZ245" s="20" t="str">
        <f t="shared" si="183"/>
        <v/>
      </c>
      <c r="BA245" s="6" t="str">
        <f t="shared" si="184"/>
        <v/>
      </c>
    </row>
    <row r="246" spans="1:53" ht="12.75" thickBot="1" x14ac:dyDescent="0.25">
      <c r="A246" s="82">
        <v>40674</v>
      </c>
      <c r="B246" s="81" t="s">
        <v>18</v>
      </c>
      <c r="C246" s="81" t="s">
        <v>19</v>
      </c>
      <c r="D246" s="81">
        <v>753.8</v>
      </c>
      <c r="E246" s="81">
        <v>14.42</v>
      </c>
      <c r="F246" s="85">
        <f t="shared" si="170"/>
        <v>1</v>
      </c>
      <c r="G246" s="90">
        <f t="shared" si="171"/>
        <v>5</v>
      </c>
      <c r="H246" s="90">
        <f t="shared" si="139"/>
        <v>2011</v>
      </c>
      <c r="I246" s="2" t="str">
        <f t="shared" si="140"/>
        <v>Spring</v>
      </c>
      <c r="K246" s="3" t="str">
        <f t="shared" si="141"/>
        <v/>
      </c>
      <c r="L246" s="20" t="str">
        <f t="shared" si="142"/>
        <v/>
      </c>
      <c r="M246" s="6" t="str">
        <f t="shared" si="143"/>
        <v/>
      </c>
      <c r="N246" s="3" t="str">
        <f t="shared" si="144"/>
        <v/>
      </c>
      <c r="O246" s="20" t="str">
        <f t="shared" si="145"/>
        <v/>
      </c>
      <c r="P246" s="6" t="str">
        <f t="shared" si="146"/>
        <v/>
      </c>
      <c r="Q246" s="3" t="str">
        <f t="shared" si="147"/>
        <v/>
      </c>
      <c r="R246" s="20" t="str">
        <f t="shared" si="148"/>
        <v/>
      </c>
      <c r="S246" s="6" t="str">
        <f t="shared" si="149"/>
        <v/>
      </c>
      <c r="T246" s="3">
        <f t="shared" si="150"/>
        <v>753.8</v>
      </c>
      <c r="U246" s="20" t="str">
        <f t="shared" si="172"/>
        <v/>
      </c>
      <c r="V246" s="6" t="str">
        <f t="shared" si="151"/>
        <v/>
      </c>
      <c r="W246" s="3" t="str">
        <f t="shared" si="152"/>
        <v/>
      </c>
      <c r="X246" s="20" t="str">
        <f t="shared" si="153"/>
        <v/>
      </c>
      <c r="Y246" s="6" t="str">
        <f t="shared" si="154"/>
        <v/>
      </c>
      <c r="Z246" s="3" t="str">
        <f t="shared" si="173"/>
        <v/>
      </c>
      <c r="AA246" s="20" t="str">
        <f t="shared" si="174"/>
        <v/>
      </c>
      <c r="AB246" s="6" t="str">
        <f t="shared" si="175"/>
        <v/>
      </c>
      <c r="AC246" s="3" t="str">
        <f t="shared" si="176"/>
        <v/>
      </c>
      <c r="AD246" s="20" t="str">
        <f t="shared" si="177"/>
        <v/>
      </c>
      <c r="AE246" s="6" t="str">
        <f t="shared" si="178"/>
        <v/>
      </c>
      <c r="AG246" s="3" t="str">
        <f t="shared" si="155"/>
        <v/>
      </c>
      <c r="AH246" s="20" t="str">
        <f t="shared" si="156"/>
        <v/>
      </c>
      <c r="AI246" s="6" t="str">
        <f t="shared" si="157"/>
        <v/>
      </c>
      <c r="AJ246" s="3" t="str">
        <f t="shared" si="158"/>
        <v/>
      </c>
      <c r="AK246" s="20" t="str">
        <f t="shared" si="159"/>
        <v/>
      </c>
      <c r="AL246" s="6" t="str">
        <f t="shared" si="160"/>
        <v/>
      </c>
      <c r="AM246" s="3" t="str">
        <f t="shared" si="161"/>
        <v/>
      </c>
      <c r="AN246" s="20" t="str">
        <f t="shared" si="162"/>
        <v/>
      </c>
      <c r="AO246" s="6" t="str">
        <f t="shared" si="163"/>
        <v/>
      </c>
      <c r="AP246" s="3">
        <f t="shared" si="164"/>
        <v>14.42</v>
      </c>
      <c r="AQ246" s="20" t="str">
        <f t="shared" si="165"/>
        <v/>
      </c>
      <c r="AR246" s="6" t="str">
        <f t="shared" si="166"/>
        <v/>
      </c>
      <c r="AS246" s="3" t="str">
        <f t="shared" si="167"/>
        <v/>
      </c>
      <c r="AT246" s="20" t="str">
        <f t="shared" si="168"/>
        <v/>
      </c>
      <c r="AU246" s="6" t="str">
        <f t="shared" si="169"/>
        <v/>
      </c>
      <c r="AV246" s="3" t="str">
        <f t="shared" si="179"/>
        <v/>
      </c>
      <c r="AW246" s="20" t="str">
        <f t="shared" si="180"/>
        <v/>
      </c>
      <c r="AX246" s="6" t="str">
        <f t="shared" si="181"/>
        <v/>
      </c>
      <c r="AY246" s="3" t="str">
        <f t="shared" si="182"/>
        <v/>
      </c>
      <c r="AZ246" s="20" t="str">
        <f t="shared" si="183"/>
        <v/>
      </c>
      <c r="BA246" s="6" t="str">
        <f t="shared" si="184"/>
        <v/>
      </c>
    </row>
    <row r="247" spans="1:53" ht="12.75" thickBot="1" x14ac:dyDescent="0.25">
      <c r="A247" s="82">
        <v>40455</v>
      </c>
      <c r="B247" s="81" t="s">
        <v>18</v>
      </c>
      <c r="C247" s="81" t="s">
        <v>19</v>
      </c>
      <c r="D247" s="81">
        <v>946</v>
      </c>
      <c r="E247" s="81">
        <v>11.8</v>
      </c>
      <c r="F247" s="85">
        <f t="shared" si="170"/>
        <v>1</v>
      </c>
      <c r="G247" s="90">
        <f t="shared" si="171"/>
        <v>10</v>
      </c>
      <c r="H247" s="90">
        <f t="shared" si="139"/>
        <v>2010</v>
      </c>
      <c r="I247" s="2" t="str">
        <f t="shared" si="140"/>
        <v>Fall</v>
      </c>
      <c r="K247" s="3" t="str">
        <f t="shared" si="141"/>
        <v/>
      </c>
      <c r="L247" s="20" t="str">
        <f t="shared" si="142"/>
        <v/>
      </c>
      <c r="M247" s="6" t="str">
        <f t="shared" si="143"/>
        <v/>
      </c>
      <c r="N247" s="3" t="str">
        <f t="shared" si="144"/>
        <v/>
      </c>
      <c r="O247" s="20" t="str">
        <f t="shared" si="145"/>
        <v/>
      </c>
      <c r="P247" s="6" t="str">
        <f t="shared" si="146"/>
        <v/>
      </c>
      <c r="Q247" s="3" t="str">
        <f t="shared" si="147"/>
        <v/>
      </c>
      <c r="R247" s="20" t="str">
        <f t="shared" si="148"/>
        <v/>
      </c>
      <c r="S247" s="6" t="str">
        <f t="shared" si="149"/>
        <v/>
      </c>
      <c r="T247" s="3" t="str">
        <f t="shared" si="150"/>
        <v/>
      </c>
      <c r="U247" s="20" t="str">
        <f t="shared" si="172"/>
        <v/>
      </c>
      <c r="V247" s="6">
        <f t="shared" si="151"/>
        <v>946</v>
      </c>
      <c r="W247" s="3" t="str">
        <f t="shared" si="152"/>
        <v/>
      </c>
      <c r="X247" s="20" t="str">
        <f t="shared" si="153"/>
        <v/>
      </c>
      <c r="Y247" s="6" t="str">
        <f t="shared" si="154"/>
        <v/>
      </c>
      <c r="Z247" s="3" t="str">
        <f t="shared" si="173"/>
        <v/>
      </c>
      <c r="AA247" s="20" t="str">
        <f t="shared" si="174"/>
        <v/>
      </c>
      <c r="AB247" s="6" t="str">
        <f t="shared" si="175"/>
        <v/>
      </c>
      <c r="AC247" s="3" t="str">
        <f t="shared" si="176"/>
        <v/>
      </c>
      <c r="AD247" s="20" t="str">
        <f t="shared" si="177"/>
        <v/>
      </c>
      <c r="AE247" s="6" t="str">
        <f t="shared" si="178"/>
        <v/>
      </c>
      <c r="AG247" s="3" t="str">
        <f t="shared" si="155"/>
        <v/>
      </c>
      <c r="AH247" s="20" t="str">
        <f t="shared" si="156"/>
        <v/>
      </c>
      <c r="AI247" s="6" t="str">
        <f t="shared" si="157"/>
        <v/>
      </c>
      <c r="AJ247" s="3" t="str">
        <f t="shared" si="158"/>
        <v/>
      </c>
      <c r="AK247" s="20" t="str">
        <f t="shared" si="159"/>
        <v/>
      </c>
      <c r="AL247" s="6" t="str">
        <f t="shared" si="160"/>
        <v/>
      </c>
      <c r="AM247" s="3" t="str">
        <f t="shared" si="161"/>
        <v/>
      </c>
      <c r="AN247" s="20" t="str">
        <f t="shared" si="162"/>
        <v/>
      </c>
      <c r="AO247" s="6" t="str">
        <f t="shared" si="163"/>
        <v/>
      </c>
      <c r="AP247" s="3" t="str">
        <f t="shared" si="164"/>
        <v/>
      </c>
      <c r="AQ247" s="20" t="str">
        <f t="shared" si="165"/>
        <v/>
      </c>
      <c r="AR247" s="6">
        <f t="shared" si="166"/>
        <v>11.8</v>
      </c>
      <c r="AS247" s="3" t="str">
        <f t="shared" si="167"/>
        <v/>
      </c>
      <c r="AT247" s="20" t="str">
        <f t="shared" si="168"/>
        <v/>
      </c>
      <c r="AU247" s="6" t="str">
        <f t="shared" si="169"/>
        <v/>
      </c>
      <c r="AV247" s="3" t="str">
        <f t="shared" si="179"/>
        <v/>
      </c>
      <c r="AW247" s="20" t="str">
        <f t="shared" si="180"/>
        <v/>
      </c>
      <c r="AX247" s="6" t="str">
        <f t="shared" si="181"/>
        <v/>
      </c>
      <c r="AY247" s="3" t="str">
        <f t="shared" si="182"/>
        <v/>
      </c>
      <c r="AZ247" s="20" t="str">
        <f t="shared" si="183"/>
        <v/>
      </c>
      <c r="BA247" s="6" t="str">
        <f t="shared" si="184"/>
        <v/>
      </c>
    </row>
    <row r="248" spans="1:53" ht="12.75" thickBot="1" x14ac:dyDescent="0.25">
      <c r="A248" s="82">
        <v>40372</v>
      </c>
      <c r="B248" s="81" t="s">
        <v>18</v>
      </c>
      <c r="C248" s="81" t="s">
        <v>19</v>
      </c>
      <c r="D248" s="81">
        <v>683</v>
      </c>
      <c r="E248" s="81">
        <v>7.44</v>
      </c>
      <c r="F248" s="85">
        <f t="shared" si="170"/>
        <v>1</v>
      </c>
      <c r="G248" s="90">
        <f t="shared" si="171"/>
        <v>7</v>
      </c>
      <c r="H248" s="90">
        <f t="shared" si="139"/>
        <v>2010</v>
      </c>
      <c r="I248" s="2" t="str">
        <f t="shared" si="140"/>
        <v>Summer</v>
      </c>
      <c r="K248" s="3" t="str">
        <f t="shared" si="141"/>
        <v/>
      </c>
      <c r="L248" s="20" t="str">
        <f t="shared" si="142"/>
        <v/>
      </c>
      <c r="M248" s="6" t="str">
        <f t="shared" si="143"/>
        <v/>
      </c>
      <c r="N248" s="3" t="str">
        <f t="shared" si="144"/>
        <v/>
      </c>
      <c r="O248" s="20" t="str">
        <f t="shared" si="145"/>
        <v/>
      </c>
      <c r="P248" s="6" t="str">
        <f t="shared" si="146"/>
        <v/>
      </c>
      <c r="Q248" s="3" t="str">
        <f t="shared" si="147"/>
        <v/>
      </c>
      <c r="R248" s="20" t="str">
        <f t="shared" si="148"/>
        <v/>
      </c>
      <c r="S248" s="6" t="str">
        <f t="shared" si="149"/>
        <v/>
      </c>
      <c r="T248" s="3" t="str">
        <f t="shared" si="150"/>
        <v/>
      </c>
      <c r="U248" s="20">
        <f t="shared" si="172"/>
        <v>683</v>
      </c>
      <c r="V248" s="6" t="str">
        <f t="shared" si="151"/>
        <v/>
      </c>
      <c r="W248" s="3" t="str">
        <f t="shared" si="152"/>
        <v/>
      </c>
      <c r="X248" s="20" t="str">
        <f t="shared" si="153"/>
        <v/>
      </c>
      <c r="Y248" s="6" t="str">
        <f t="shared" si="154"/>
        <v/>
      </c>
      <c r="Z248" s="3" t="str">
        <f t="shared" si="173"/>
        <v/>
      </c>
      <c r="AA248" s="20" t="str">
        <f t="shared" si="174"/>
        <v/>
      </c>
      <c r="AB248" s="6" t="str">
        <f t="shared" si="175"/>
        <v/>
      </c>
      <c r="AC248" s="3" t="str">
        <f t="shared" si="176"/>
        <v/>
      </c>
      <c r="AD248" s="20" t="str">
        <f t="shared" si="177"/>
        <v/>
      </c>
      <c r="AE248" s="6" t="str">
        <f t="shared" si="178"/>
        <v/>
      </c>
      <c r="AG248" s="3" t="str">
        <f t="shared" si="155"/>
        <v/>
      </c>
      <c r="AH248" s="20" t="str">
        <f t="shared" si="156"/>
        <v/>
      </c>
      <c r="AI248" s="6" t="str">
        <f t="shared" si="157"/>
        <v/>
      </c>
      <c r="AJ248" s="3" t="str">
        <f t="shared" si="158"/>
        <v/>
      </c>
      <c r="AK248" s="20" t="str">
        <f t="shared" si="159"/>
        <v/>
      </c>
      <c r="AL248" s="6" t="str">
        <f t="shared" si="160"/>
        <v/>
      </c>
      <c r="AM248" s="3" t="str">
        <f t="shared" si="161"/>
        <v/>
      </c>
      <c r="AN248" s="20" t="str">
        <f t="shared" si="162"/>
        <v/>
      </c>
      <c r="AO248" s="6" t="str">
        <f t="shared" si="163"/>
        <v/>
      </c>
      <c r="AP248" s="3" t="str">
        <f t="shared" si="164"/>
        <v/>
      </c>
      <c r="AQ248" s="20">
        <f t="shared" si="165"/>
        <v>7.44</v>
      </c>
      <c r="AR248" s="6" t="str">
        <f t="shared" si="166"/>
        <v/>
      </c>
      <c r="AS248" s="3" t="str">
        <f t="shared" si="167"/>
        <v/>
      </c>
      <c r="AT248" s="20" t="str">
        <f t="shared" si="168"/>
        <v/>
      </c>
      <c r="AU248" s="6" t="str">
        <f t="shared" si="169"/>
        <v/>
      </c>
      <c r="AV248" s="3" t="str">
        <f t="shared" si="179"/>
        <v/>
      </c>
      <c r="AW248" s="20" t="str">
        <f t="shared" si="180"/>
        <v/>
      </c>
      <c r="AX248" s="6" t="str">
        <f t="shared" si="181"/>
        <v/>
      </c>
      <c r="AY248" s="3" t="str">
        <f t="shared" si="182"/>
        <v/>
      </c>
      <c r="AZ248" s="20" t="str">
        <f t="shared" si="183"/>
        <v/>
      </c>
      <c r="BA248" s="6" t="str">
        <f t="shared" si="184"/>
        <v/>
      </c>
    </row>
    <row r="249" spans="1:53" ht="12.75" thickBot="1" x14ac:dyDescent="0.25">
      <c r="A249" s="82">
        <v>40310</v>
      </c>
      <c r="B249" s="81" t="s">
        <v>18</v>
      </c>
      <c r="C249" s="81" t="s">
        <v>19</v>
      </c>
      <c r="D249" s="81">
        <v>815</v>
      </c>
      <c r="E249" s="81">
        <v>15.97</v>
      </c>
      <c r="F249" s="85">
        <f t="shared" si="170"/>
        <v>1</v>
      </c>
      <c r="G249" s="90">
        <f t="shared" si="171"/>
        <v>5</v>
      </c>
      <c r="H249" s="90">
        <f t="shared" si="139"/>
        <v>2010</v>
      </c>
      <c r="I249" s="2" t="str">
        <f t="shared" si="140"/>
        <v>Spring</v>
      </c>
      <c r="K249" s="3" t="str">
        <f t="shared" si="141"/>
        <v/>
      </c>
      <c r="L249" s="20" t="str">
        <f t="shared" si="142"/>
        <v/>
      </c>
      <c r="M249" s="6" t="str">
        <f t="shared" si="143"/>
        <v/>
      </c>
      <c r="N249" s="3" t="str">
        <f t="shared" si="144"/>
        <v/>
      </c>
      <c r="O249" s="20" t="str">
        <f t="shared" si="145"/>
        <v/>
      </c>
      <c r="P249" s="6" t="str">
        <f t="shared" si="146"/>
        <v/>
      </c>
      <c r="Q249" s="3" t="str">
        <f t="shared" si="147"/>
        <v/>
      </c>
      <c r="R249" s="20" t="str">
        <f t="shared" si="148"/>
        <v/>
      </c>
      <c r="S249" s="6" t="str">
        <f t="shared" si="149"/>
        <v/>
      </c>
      <c r="T249" s="3">
        <f t="shared" si="150"/>
        <v>815</v>
      </c>
      <c r="U249" s="20" t="str">
        <f t="shared" si="172"/>
        <v/>
      </c>
      <c r="V249" s="6" t="str">
        <f t="shared" si="151"/>
        <v/>
      </c>
      <c r="W249" s="3" t="str">
        <f t="shared" si="152"/>
        <v/>
      </c>
      <c r="X249" s="20" t="str">
        <f t="shared" si="153"/>
        <v/>
      </c>
      <c r="Y249" s="6" t="str">
        <f t="shared" si="154"/>
        <v/>
      </c>
      <c r="Z249" s="3" t="str">
        <f t="shared" si="173"/>
        <v/>
      </c>
      <c r="AA249" s="20" t="str">
        <f t="shared" si="174"/>
        <v/>
      </c>
      <c r="AB249" s="6" t="str">
        <f t="shared" si="175"/>
        <v/>
      </c>
      <c r="AC249" s="3" t="str">
        <f t="shared" si="176"/>
        <v/>
      </c>
      <c r="AD249" s="20" t="str">
        <f t="shared" si="177"/>
        <v/>
      </c>
      <c r="AE249" s="6" t="str">
        <f t="shared" si="178"/>
        <v/>
      </c>
      <c r="AG249" s="3" t="str">
        <f t="shared" si="155"/>
        <v/>
      </c>
      <c r="AH249" s="20" t="str">
        <f t="shared" si="156"/>
        <v/>
      </c>
      <c r="AI249" s="6" t="str">
        <f t="shared" si="157"/>
        <v/>
      </c>
      <c r="AJ249" s="3" t="str">
        <f t="shared" si="158"/>
        <v/>
      </c>
      <c r="AK249" s="20" t="str">
        <f t="shared" si="159"/>
        <v/>
      </c>
      <c r="AL249" s="6" t="str">
        <f t="shared" si="160"/>
        <v/>
      </c>
      <c r="AM249" s="3" t="str">
        <f t="shared" si="161"/>
        <v/>
      </c>
      <c r="AN249" s="20" t="str">
        <f t="shared" si="162"/>
        <v/>
      </c>
      <c r="AO249" s="6" t="str">
        <f t="shared" si="163"/>
        <v/>
      </c>
      <c r="AP249" s="3">
        <f t="shared" si="164"/>
        <v>15.97</v>
      </c>
      <c r="AQ249" s="20" t="str">
        <f t="shared" si="165"/>
        <v/>
      </c>
      <c r="AR249" s="6" t="str">
        <f t="shared" si="166"/>
        <v/>
      </c>
      <c r="AS249" s="3" t="str">
        <f t="shared" si="167"/>
        <v/>
      </c>
      <c r="AT249" s="20" t="str">
        <f t="shared" si="168"/>
        <v/>
      </c>
      <c r="AU249" s="6" t="str">
        <f t="shared" si="169"/>
        <v/>
      </c>
      <c r="AV249" s="3" t="str">
        <f t="shared" si="179"/>
        <v/>
      </c>
      <c r="AW249" s="20" t="str">
        <f t="shared" si="180"/>
        <v/>
      </c>
      <c r="AX249" s="6" t="str">
        <f t="shared" si="181"/>
        <v/>
      </c>
      <c r="AY249" s="3" t="str">
        <f t="shared" si="182"/>
        <v/>
      </c>
      <c r="AZ249" s="20" t="str">
        <f t="shared" si="183"/>
        <v/>
      </c>
      <c r="BA249" s="6" t="str">
        <f t="shared" si="184"/>
        <v/>
      </c>
    </row>
    <row r="250" spans="1:53" ht="12.75" thickBot="1" x14ac:dyDescent="0.25">
      <c r="A250" s="82">
        <v>40086</v>
      </c>
      <c r="B250" s="81" t="s">
        <v>18</v>
      </c>
      <c r="C250" s="81" t="s">
        <v>19</v>
      </c>
      <c r="D250" s="81">
        <v>799</v>
      </c>
      <c r="E250" s="81">
        <v>9.84</v>
      </c>
      <c r="F250" s="85">
        <f t="shared" si="170"/>
        <v>1</v>
      </c>
      <c r="G250" s="90">
        <f t="shared" si="171"/>
        <v>9</v>
      </c>
      <c r="H250" s="90">
        <f t="shared" si="139"/>
        <v>2009</v>
      </c>
      <c r="I250" s="2" t="str">
        <f t="shared" si="140"/>
        <v>Fall</v>
      </c>
      <c r="K250" s="3" t="str">
        <f t="shared" si="141"/>
        <v/>
      </c>
      <c r="L250" s="20" t="str">
        <f t="shared" si="142"/>
        <v/>
      </c>
      <c r="M250" s="6" t="str">
        <f t="shared" si="143"/>
        <v/>
      </c>
      <c r="N250" s="3" t="str">
        <f t="shared" si="144"/>
        <v/>
      </c>
      <c r="O250" s="20" t="str">
        <f t="shared" si="145"/>
        <v/>
      </c>
      <c r="P250" s="6" t="str">
        <f t="shared" si="146"/>
        <v/>
      </c>
      <c r="Q250" s="3" t="str">
        <f t="shared" si="147"/>
        <v/>
      </c>
      <c r="R250" s="20" t="str">
        <f t="shared" si="148"/>
        <v/>
      </c>
      <c r="S250" s="6" t="str">
        <f t="shared" si="149"/>
        <v/>
      </c>
      <c r="T250" s="3" t="str">
        <f t="shared" si="150"/>
        <v/>
      </c>
      <c r="U250" s="20" t="str">
        <f t="shared" si="172"/>
        <v/>
      </c>
      <c r="V250" s="6">
        <f t="shared" si="151"/>
        <v>799</v>
      </c>
      <c r="W250" s="3" t="str">
        <f t="shared" si="152"/>
        <v/>
      </c>
      <c r="X250" s="20" t="str">
        <f t="shared" si="153"/>
        <v/>
      </c>
      <c r="Y250" s="6" t="str">
        <f t="shared" si="154"/>
        <v/>
      </c>
      <c r="Z250" s="3" t="str">
        <f t="shared" si="173"/>
        <v/>
      </c>
      <c r="AA250" s="20" t="str">
        <f t="shared" si="174"/>
        <v/>
      </c>
      <c r="AB250" s="6" t="str">
        <f t="shared" si="175"/>
        <v/>
      </c>
      <c r="AC250" s="3" t="str">
        <f t="shared" si="176"/>
        <v/>
      </c>
      <c r="AD250" s="20" t="str">
        <f t="shared" si="177"/>
        <v/>
      </c>
      <c r="AE250" s="6" t="str">
        <f t="shared" si="178"/>
        <v/>
      </c>
      <c r="AG250" s="3" t="str">
        <f t="shared" si="155"/>
        <v/>
      </c>
      <c r="AH250" s="20" t="str">
        <f t="shared" si="156"/>
        <v/>
      </c>
      <c r="AI250" s="6" t="str">
        <f t="shared" si="157"/>
        <v/>
      </c>
      <c r="AJ250" s="3" t="str">
        <f t="shared" si="158"/>
        <v/>
      </c>
      <c r="AK250" s="20" t="str">
        <f t="shared" si="159"/>
        <v/>
      </c>
      <c r="AL250" s="6" t="str">
        <f t="shared" si="160"/>
        <v/>
      </c>
      <c r="AM250" s="3" t="str">
        <f t="shared" si="161"/>
        <v/>
      </c>
      <c r="AN250" s="20" t="str">
        <f t="shared" si="162"/>
        <v/>
      </c>
      <c r="AO250" s="6" t="str">
        <f t="shared" si="163"/>
        <v/>
      </c>
      <c r="AP250" s="3" t="str">
        <f t="shared" si="164"/>
        <v/>
      </c>
      <c r="AQ250" s="20" t="str">
        <f t="shared" si="165"/>
        <v/>
      </c>
      <c r="AR250" s="6">
        <f t="shared" si="166"/>
        <v>9.84</v>
      </c>
      <c r="AS250" s="3" t="str">
        <f t="shared" si="167"/>
        <v/>
      </c>
      <c r="AT250" s="20" t="str">
        <f t="shared" si="168"/>
        <v/>
      </c>
      <c r="AU250" s="6" t="str">
        <f t="shared" si="169"/>
        <v/>
      </c>
      <c r="AV250" s="3" t="str">
        <f t="shared" si="179"/>
        <v/>
      </c>
      <c r="AW250" s="20" t="str">
        <f t="shared" si="180"/>
        <v/>
      </c>
      <c r="AX250" s="6" t="str">
        <f t="shared" si="181"/>
        <v/>
      </c>
      <c r="AY250" s="3" t="str">
        <f t="shared" si="182"/>
        <v/>
      </c>
      <c r="AZ250" s="20" t="str">
        <f t="shared" si="183"/>
        <v/>
      </c>
      <c r="BA250" s="6" t="str">
        <f t="shared" si="184"/>
        <v/>
      </c>
    </row>
    <row r="251" spans="1:53" ht="12.75" thickBot="1" x14ac:dyDescent="0.25">
      <c r="A251" s="82">
        <v>40016</v>
      </c>
      <c r="B251" s="81" t="s">
        <v>18</v>
      </c>
      <c r="C251" s="81" t="s">
        <v>19</v>
      </c>
      <c r="D251" s="81">
        <v>839</v>
      </c>
      <c r="E251" s="81">
        <v>7.55</v>
      </c>
      <c r="F251" s="85">
        <f t="shared" si="170"/>
        <v>1</v>
      </c>
      <c r="G251" s="90">
        <f t="shared" si="171"/>
        <v>7</v>
      </c>
      <c r="H251" s="90">
        <f t="shared" si="139"/>
        <v>2009</v>
      </c>
      <c r="I251" s="2" t="str">
        <f t="shared" si="140"/>
        <v>Summer</v>
      </c>
      <c r="K251" s="3" t="str">
        <f t="shared" si="141"/>
        <v/>
      </c>
      <c r="L251" s="20" t="str">
        <f t="shared" si="142"/>
        <v/>
      </c>
      <c r="M251" s="6" t="str">
        <f t="shared" si="143"/>
        <v/>
      </c>
      <c r="N251" s="3" t="str">
        <f t="shared" si="144"/>
        <v/>
      </c>
      <c r="O251" s="20" t="str">
        <f t="shared" si="145"/>
        <v/>
      </c>
      <c r="P251" s="6" t="str">
        <f t="shared" si="146"/>
        <v/>
      </c>
      <c r="Q251" s="3" t="str">
        <f t="shared" si="147"/>
        <v/>
      </c>
      <c r="R251" s="20" t="str">
        <f t="shared" si="148"/>
        <v/>
      </c>
      <c r="S251" s="6" t="str">
        <f t="shared" si="149"/>
        <v/>
      </c>
      <c r="T251" s="3" t="str">
        <f t="shared" si="150"/>
        <v/>
      </c>
      <c r="U251" s="20">
        <f t="shared" si="172"/>
        <v>839</v>
      </c>
      <c r="V251" s="6" t="str">
        <f t="shared" si="151"/>
        <v/>
      </c>
      <c r="W251" s="3" t="str">
        <f t="shared" si="152"/>
        <v/>
      </c>
      <c r="X251" s="20" t="str">
        <f t="shared" si="153"/>
        <v/>
      </c>
      <c r="Y251" s="6" t="str">
        <f t="shared" si="154"/>
        <v/>
      </c>
      <c r="Z251" s="3" t="str">
        <f t="shared" si="173"/>
        <v/>
      </c>
      <c r="AA251" s="20" t="str">
        <f t="shared" si="174"/>
        <v/>
      </c>
      <c r="AB251" s="6" t="str">
        <f t="shared" si="175"/>
        <v/>
      </c>
      <c r="AC251" s="3" t="str">
        <f t="shared" si="176"/>
        <v/>
      </c>
      <c r="AD251" s="20" t="str">
        <f t="shared" si="177"/>
        <v/>
      </c>
      <c r="AE251" s="6" t="str">
        <f t="shared" si="178"/>
        <v/>
      </c>
      <c r="AG251" s="3" t="str">
        <f t="shared" si="155"/>
        <v/>
      </c>
      <c r="AH251" s="20" t="str">
        <f t="shared" si="156"/>
        <v/>
      </c>
      <c r="AI251" s="6" t="str">
        <f t="shared" si="157"/>
        <v/>
      </c>
      <c r="AJ251" s="3" t="str">
        <f t="shared" si="158"/>
        <v/>
      </c>
      <c r="AK251" s="20" t="str">
        <f t="shared" si="159"/>
        <v/>
      </c>
      <c r="AL251" s="6" t="str">
        <f t="shared" si="160"/>
        <v/>
      </c>
      <c r="AM251" s="3" t="str">
        <f t="shared" si="161"/>
        <v/>
      </c>
      <c r="AN251" s="20" t="str">
        <f t="shared" si="162"/>
        <v/>
      </c>
      <c r="AO251" s="6" t="str">
        <f t="shared" si="163"/>
        <v/>
      </c>
      <c r="AP251" s="3" t="str">
        <f t="shared" si="164"/>
        <v/>
      </c>
      <c r="AQ251" s="20">
        <f t="shared" si="165"/>
        <v>7.55</v>
      </c>
      <c r="AR251" s="6" t="str">
        <f t="shared" si="166"/>
        <v/>
      </c>
      <c r="AS251" s="3" t="str">
        <f t="shared" si="167"/>
        <v/>
      </c>
      <c r="AT251" s="20" t="str">
        <f t="shared" si="168"/>
        <v/>
      </c>
      <c r="AU251" s="6" t="str">
        <f t="shared" si="169"/>
        <v/>
      </c>
      <c r="AV251" s="3" t="str">
        <f t="shared" si="179"/>
        <v/>
      </c>
      <c r="AW251" s="20" t="str">
        <f t="shared" si="180"/>
        <v/>
      </c>
      <c r="AX251" s="6" t="str">
        <f t="shared" si="181"/>
        <v/>
      </c>
      <c r="AY251" s="3" t="str">
        <f t="shared" si="182"/>
        <v/>
      </c>
      <c r="AZ251" s="20" t="str">
        <f t="shared" si="183"/>
        <v/>
      </c>
      <c r="BA251" s="6" t="str">
        <f t="shared" si="184"/>
        <v/>
      </c>
    </row>
    <row r="252" spans="1:53" ht="12.75" thickBot="1" x14ac:dyDescent="0.25">
      <c r="A252" s="82">
        <v>39945</v>
      </c>
      <c r="B252" s="81" t="s">
        <v>18</v>
      </c>
      <c r="C252" s="81" t="s">
        <v>19</v>
      </c>
      <c r="D252" s="81">
        <v>784</v>
      </c>
      <c r="E252" s="81">
        <v>15.76</v>
      </c>
      <c r="F252" s="85">
        <f t="shared" si="170"/>
        <v>1</v>
      </c>
      <c r="G252" s="90">
        <f t="shared" si="171"/>
        <v>5</v>
      </c>
      <c r="H252" s="90">
        <f t="shared" si="139"/>
        <v>2009</v>
      </c>
      <c r="I252" s="2" t="str">
        <f t="shared" si="140"/>
        <v>Spring</v>
      </c>
      <c r="K252" s="3" t="str">
        <f t="shared" si="141"/>
        <v/>
      </c>
      <c r="L252" s="20" t="str">
        <f t="shared" si="142"/>
        <v/>
      </c>
      <c r="M252" s="6" t="str">
        <f t="shared" si="143"/>
        <v/>
      </c>
      <c r="N252" s="3" t="str">
        <f t="shared" si="144"/>
        <v/>
      </c>
      <c r="O252" s="20" t="str">
        <f t="shared" si="145"/>
        <v/>
      </c>
      <c r="P252" s="6" t="str">
        <f t="shared" si="146"/>
        <v/>
      </c>
      <c r="Q252" s="3" t="str">
        <f t="shared" si="147"/>
        <v/>
      </c>
      <c r="R252" s="20" t="str">
        <f t="shared" si="148"/>
        <v/>
      </c>
      <c r="S252" s="6" t="str">
        <f t="shared" si="149"/>
        <v/>
      </c>
      <c r="T252" s="3">
        <f t="shared" si="150"/>
        <v>784</v>
      </c>
      <c r="U252" s="20" t="str">
        <f t="shared" si="172"/>
        <v/>
      </c>
      <c r="V252" s="6" t="str">
        <f t="shared" si="151"/>
        <v/>
      </c>
      <c r="W252" s="3" t="str">
        <f t="shared" si="152"/>
        <v/>
      </c>
      <c r="X252" s="20" t="str">
        <f t="shared" si="153"/>
        <v/>
      </c>
      <c r="Y252" s="6" t="str">
        <f t="shared" si="154"/>
        <v/>
      </c>
      <c r="Z252" s="3" t="str">
        <f t="shared" si="173"/>
        <v/>
      </c>
      <c r="AA252" s="20" t="str">
        <f t="shared" si="174"/>
        <v/>
      </c>
      <c r="AB252" s="6" t="str">
        <f t="shared" si="175"/>
        <v/>
      </c>
      <c r="AC252" s="3" t="str">
        <f t="shared" si="176"/>
        <v/>
      </c>
      <c r="AD252" s="20" t="str">
        <f t="shared" si="177"/>
        <v/>
      </c>
      <c r="AE252" s="6" t="str">
        <f t="shared" si="178"/>
        <v/>
      </c>
      <c r="AG252" s="3" t="str">
        <f t="shared" si="155"/>
        <v/>
      </c>
      <c r="AH252" s="20" t="str">
        <f t="shared" si="156"/>
        <v/>
      </c>
      <c r="AI252" s="6" t="str">
        <f t="shared" si="157"/>
        <v/>
      </c>
      <c r="AJ252" s="3" t="str">
        <f t="shared" si="158"/>
        <v/>
      </c>
      <c r="AK252" s="20" t="str">
        <f t="shared" si="159"/>
        <v/>
      </c>
      <c r="AL252" s="6" t="str">
        <f t="shared" si="160"/>
        <v/>
      </c>
      <c r="AM252" s="3" t="str">
        <f t="shared" si="161"/>
        <v/>
      </c>
      <c r="AN252" s="20" t="str">
        <f t="shared" si="162"/>
        <v/>
      </c>
      <c r="AO252" s="6" t="str">
        <f t="shared" si="163"/>
        <v/>
      </c>
      <c r="AP252" s="3">
        <f t="shared" si="164"/>
        <v>15.76</v>
      </c>
      <c r="AQ252" s="20" t="str">
        <f t="shared" si="165"/>
        <v/>
      </c>
      <c r="AR252" s="6" t="str">
        <f t="shared" si="166"/>
        <v/>
      </c>
      <c r="AS252" s="3" t="str">
        <f t="shared" si="167"/>
        <v/>
      </c>
      <c r="AT252" s="20" t="str">
        <f t="shared" si="168"/>
        <v/>
      </c>
      <c r="AU252" s="6" t="str">
        <f t="shared" si="169"/>
        <v/>
      </c>
      <c r="AV252" s="3" t="str">
        <f t="shared" si="179"/>
        <v/>
      </c>
      <c r="AW252" s="20" t="str">
        <f t="shared" si="180"/>
        <v/>
      </c>
      <c r="AX252" s="6" t="str">
        <f t="shared" si="181"/>
        <v/>
      </c>
      <c r="AY252" s="3" t="str">
        <f t="shared" si="182"/>
        <v/>
      </c>
      <c r="AZ252" s="20" t="str">
        <f t="shared" si="183"/>
        <v/>
      </c>
      <c r="BA252" s="6" t="str">
        <f t="shared" si="184"/>
        <v/>
      </c>
    </row>
    <row r="253" spans="1:53" ht="12.75" thickBot="1" x14ac:dyDescent="0.25">
      <c r="A253" s="82">
        <v>39729</v>
      </c>
      <c r="B253" s="81" t="s">
        <v>18</v>
      </c>
      <c r="C253" s="81" t="s">
        <v>19</v>
      </c>
      <c r="D253" s="81">
        <v>680</v>
      </c>
      <c r="E253" s="81">
        <v>9.1999999999999993</v>
      </c>
      <c r="F253" s="85">
        <f t="shared" si="170"/>
        <v>1</v>
      </c>
      <c r="G253" s="90">
        <f t="shared" si="171"/>
        <v>10</v>
      </c>
      <c r="H253" s="90">
        <f t="shared" si="139"/>
        <v>2008</v>
      </c>
      <c r="I253" s="2" t="str">
        <f t="shared" si="140"/>
        <v>Fall</v>
      </c>
      <c r="K253" s="3" t="str">
        <f t="shared" si="141"/>
        <v/>
      </c>
      <c r="L253" s="20" t="str">
        <f t="shared" si="142"/>
        <v/>
      </c>
      <c r="M253" s="6" t="str">
        <f t="shared" si="143"/>
        <v/>
      </c>
      <c r="N253" s="3" t="str">
        <f t="shared" si="144"/>
        <v/>
      </c>
      <c r="O253" s="20" t="str">
        <f t="shared" si="145"/>
        <v/>
      </c>
      <c r="P253" s="6" t="str">
        <f t="shared" si="146"/>
        <v/>
      </c>
      <c r="Q253" s="3" t="str">
        <f t="shared" si="147"/>
        <v/>
      </c>
      <c r="R253" s="20" t="str">
        <f t="shared" si="148"/>
        <v/>
      </c>
      <c r="S253" s="6" t="str">
        <f t="shared" si="149"/>
        <v/>
      </c>
      <c r="T253" s="3" t="str">
        <f t="shared" si="150"/>
        <v/>
      </c>
      <c r="U253" s="20" t="str">
        <f t="shared" si="172"/>
        <v/>
      </c>
      <c r="V253" s="6">
        <f t="shared" si="151"/>
        <v>680</v>
      </c>
      <c r="W253" s="3" t="str">
        <f t="shared" si="152"/>
        <v/>
      </c>
      <c r="X253" s="20" t="str">
        <f t="shared" si="153"/>
        <v/>
      </c>
      <c r="Y253" s="6" t="str">
        <f t="shared" si="154"/>
        <v/>
      </c>
      <c r="Z253" s="3" t="str">
        <f t="shared" si="173"/>
        <v/>
      </c>
      <c r="AA253" s="20" t="str">
        <f t="shared" si="174"/>
        <v/>
      </c>
      <c r="AB253" s="6" t="str">
        <f t="shared" si="175"/>
        <v/>
      </c>
      <c r="AC253" s="3" t="str">
        <f t="shared" si="176"/>
        <v/>
      </c>
      <c r="AD253" s="20" t="str">
        <f t="shared" si="177"/>
        <v/>
      </c>
      <c r="AE253" s="6" t="str">
        <f t="shared" si="178"/>
        <v/>
      </c>
      <c r="AG253" s="3" t="str">
        <f t="shared" si="155"/>
        <v/>
      </c>
      <c r="AH253" s="20" t="str">
        <f t="shared" si="156"/>
        <v/>
      </c>
      <c r="AI253" s="6" t="str">
        <f t="shared" si="157"/>
        <v/>
      </c>
      <c r="AJ253" s="3" t="str">
        <f t="shared" si="158"/>
        <v/>
      </c>
      <c r="AK253" s="20" t="str">
        <f t="shared" si="159"/>
        <v/>
      </c>
      <c r="AL253" s="6" t="str">
        <f t="shared" si="160"/>
        <v/>
      </c>
      <c r="AM253" s="3" t="str">
        <f t="shared" si="161"/>
        <v/>
      </c>
      <c r="AN253" s="20" t="str">
        <f t="shared" si="162"/>
        <v/>
      </c>
      <c r="AO253" s="6" t="str">
        <f t="shared" si="163"/>
        <v/>
      </c>
      <c r="AP253" s="3" t="str">
        <f t="shared" si="164"/>
        <v/>
      </c>
      <c r="AQ253" s="20" t="str">
        <f t="shared" si="165"/>
        <v/>
      </c>
      <c r="AR253" s="6">
        <f t="shared" si="166"/>
        <v>9.1999999999999993</v>
      </c>
      <c r="AS253" s="3" t="str">
        <f t="shared" si="167"/>
        <v/>
      </c>
      <c r="AT253" s="20" t="str">
        <f t="shared" si="168"/>
        <v/>
      </c>
      <c r="AU253" s="6" t="str">
        <f t="shared" si="169"/>
        <v/>
      </c>
      <c r="AV253" s="3" t="str">
        <f t="shared" si="179"/>
        <v/>
      </c>
      <c r="AW253" s="20" t="str">
        <f t="shared" si="180"/>
        <v/>
      </c>
      <c r="AX253" s="6" t="str">
        <f t="shared" si="181"/>
        <v/>
      </c>
      <c r="AY253" s="3" t="str">
        <f t="shared" si="182"/>
        <v/>
      </c>
      <c r="AZ253" s="20" t="str">
        <f t="shared" si="183"/>
        <v/>
      </c>
      <c r="BA253" s="6" t="str">
        <f t="shared" si="184"/>
        <v/>
      </c>
    </row>
    <row r="254" spans="1:53" ht="12.75" thickBot="1" x14ac:dyDescent="0.25">
      <c r="A254" s="82">
        <v>39638</v>
      </c>
      <c r="B254" s="81" t="s">
        <v>18</v>
      </c>
      <c r="C254" s="81" t="s">
        <v>19</v>
      </c>
      <c r="D254" s="81">
        <v>725</v>
      </c>
      <c r="E254" s="81">
        <v>7.9</v>
      </c>
      <c r="F254" s="85">
        <f t="shared" si="170"/>
        <v>1</v>
      </c>
      <c r="G254" s="90">
        <f t="shared" si="171"/>
        <v>7</v>
      </c>
      <c r="H254" s="90">
        <f t="shared" si="139"/>
        <v>2008</v>
      </c>
      <c r="I254" s="2" t="str">
        <f t="shared" si="140"/>
        <v>Summer</v>
      </c>
      <c r="K254" s="3" t="str">
        <f t="shared" si="141"/>
        <v/>
      </c>
      <c r="L254" s="20" t="str">
        <f t="shared" si="142"/>
        <v/>
      </c>
      <c r="M254" s="6" t="str">
        <f t="shared" si="143"/>
        <v/>
      </c>
      <c r="N254" s="3" t="str">
        <f t="shared" si="144"/>
        <v/>
      </c>
      <c r="O254" s="20" t="str">
        <f t="shared" si="145"/>
        <v/>
      </c>
      <c r="P254" s="6" t="str">
        <f t="shared" si="146"/>
        <v/>
      </c>
      <c r="Q254" s="3" t="str">
        <f t="shared" si="147"/>
        <v/>
      </c>
      <c r="R254" s="20" t="str">
        <f t="shared" si="148"/>
        <v/>
      </c>
      <c r="S254" s="6" t="str">
        <f t="shared" si="149"/>
        <v/>
      </c>
      <c r="T254" s="3" t="str">
        <f t="shared" si="150"/>
        <v/>
      </c>
      <c r="U254" s="20">
        <f t="shared" si="172"/>
        <v>725</v>
      </c>
      <c r="V254" s="6" t="str">
        <f t="shared" si="151"/>
        <v/>
      </c>
      <c r="W254" s="3" t="str">
        <f t="shared" si="152"/>
        <v/>
      </c>
      <c r="X254" s="20" t="str">
        <f t="shared" si="153"/>
        <v/>
      </c>
      <c r="Y254" s="6" t="str">
        <f t="shared" si="154"/>
        <v/>
      </c>
      <c r="Z254" s="3" t="str">
        <f t="shared" si="173"/>
        <v/>
      </c>
      <c r="AA254" s="20" t="str">
        <f t="shared" si="174"/>
        <v/>
      </c>
      <c r="AB254" s="6" t="str">
        <f t="shared" si="175"/>
        <v/>
      </c>
      <c r="AC254" s="3" t="str">
        <f t="shared" si="176"/>
        <v/>
      </c>
      <c r="AD254" s="20" t="str">
        <f t="shared" si="177"/>
        <v/>
      </c>
      <c r="AE254" s="6" t="str">
        <f t="shared" si="178"/>
        <v/>
      </c>
      <c r="AG254" s="3" t="str">
        <f t="shared" si="155"/>
        <v/>
      </c>
      <c r="AH254" s="20" t="str">
        <f t="shared" si="156"/>
        <v/>
      </c>
      <c r="AI254" s="6" t="str">
        <f t="shared" si="157"/>
        <v/>
      </c>
      <c r="AJ254" s="3" t="str">
        <f t="shared" si="158"/>
        <v/>
      </c>
      <c r="AK254" s="20" t="str">
        <f t="shared" si="159"/>
        <v/>
      </c>
      <c r="AL254" s="6" t="str">
        <f t="shared" si="160"/>
        <v/>
      </c>
      <c r="AM254" s="3" t="str">
        <f t="shared" si="161"/>
        <v/>
      </c>
      <c r="AN254" s="20" t="str">
        <f t="shared" si="162"/>
        <v/>
      </c>
      <c r="AO254" s="6" t="str">
        <f t="shared" si="163"/>
        <v/>
      </c>
      <c r="AP254" s="3" t="str">
        <f t="shared" si="164"/>
        <v/>
      </c>
      <c r="AQ254" s="20">
        <f t="shared" si="165"/>
        <v>7.9</v>
      </c>
      <c r="AR254" s="6" t="str">
        <f t="shared" si="166"/>
        <v/>
      </c>
      <c r="AS254" s="3" t="str">
        <f t="shared" si="167"/>
        <v/>
      </c>
      <c r="AT254" s="20" t="str">
        <f t="shared" si="168"/>
        <v/>
      </c>
      <c r="AU254" s="6" t="str">
        <f t="shared" si="169"/>
        <v/>
      </c>
      <c r="AV254" s="3" t="str">
        <f t="shared" si="179"/>
        <v/>
      </c>
      <c r="AW254" s="20" t="str">
        <f t="shared" si="180"/>
        <v/>
      </c>
      <c r="AX254" s="6" t="str">
        <f t="shared" si="181"/>
        <v/>
      </c>
      <c r="AY254" s="3" t="str">
        <f t="shared" si="182"/>
        <v/>
      </c>
      <c r="AZ254" s="20" t="str">
        <f t="shared" si="183"/>
        <v/>
      </c>
      <c r="BA254" s="6" t="str">
        <f t="shared" si="184"/>
        <v/>
      </c>
    </row>
    <row r="255" spans="1:53" ht="12.75" thickBot="1" x14ac:dyDescent="0.25">
      <c r="A255" s="82">
        <v>39581</v>
      </c>
      <c r="B255" s="81" t="s">
        <v>18</v>
      </c>
      <c r="C255" s="81" t="s">
        <v>19</v>
      </c>
      <c r="D255" s="81">
        <v>828</v>
      </c>
      <c r="E255" s="81">
        <v>14.9</v>
      </c>
      <c r="F255" s="85">
        <f t="shared" si="170"/>
        <v>1</v>
      </c>
      <c r="G255" s="90">
        <f t="shared" si="171"/>
        <v>5</v>
      </c>
      <c r="H255" s="90">
        <f t="shared" si="139"/>
        <v>2008</v>
      </c>
      <c r="I255" s="2" t="str">
        <f t="shared" si="140"/>
        <v>Spring</v>
      </c>
      <c r="K255" s="3" t="str">
        <f t="shared" si="141"/>
        <v/>
      </c>
      <c r="L255" s="20" t="str">
        <f t="shared" si="142"/>
        <v/>
      </c>
      <c r="M255" s="6" t="str">
        <f t="shared" si="143"/>
        <v/>
      </c>
      <c r="N255" s="3" t="str">
        <f t="shared" si="144"/>
        <v/>
      </c>
      <c r="O255" s="20" t="str">
        <f t="shared" si="145"/>
        <v/>
      </c>
      <c r="P255" s="6" t="str">
        <f t="shared" si="146"/>
        <v/>
      </c>
      <c r="Q255" s="3" t="str">
        <f t="shared" si="147"/>
        <v/>
      </c>
      <c r="R255" s="20" t="str">
        <f t="shared" si="148"/>
        <v/>
      </c>
      <c r="S255" s="6" t="str">
        <f t="shared" si="149"/>
        <v/>
      </c>
      <c r="T255" s="3">
        <f t="shared" si="150"/>
        <v>828</v>
      </c>
      <c r="U255" s="20" t="str">
        <f t="shared" si="172"/>
        <v/>
      </c>
      <c r="V255" s="6" t="str">
        <f t="shared" si="151"/>
        <v/>
      </c>
      <c r="W255" s="3" t="str">
        <f t="shared" si="152"/>
        <v/>
      </c>
      <c r="X255" s="20" t="str">
        <f t="shared" si="153"/>
        <v/>
      </c>
      <c r="Y255" s="6" t="str">
        <f t="shared" si="154"/>
        <v/>
      </c>
      <c r="Z255" s="3" t="str">
        <f t="shared" si="173"/>
        <v/>
      </c>
      <c r="AA255" s="20" t="str">
        <f t="shared" si="174"/>
        <v/>
      </c>
      <c r="AB255" s="6" t="str">
        <f t="shared" si="175"/>
        <v/>
      </c>
      <c r="AC255" s="3" t="str">
        <f t="shared" si="176"/>
        <v/>
      </c>
      <c r="AD255" s="20" t="str">
        <f t="shared" si="177"/>
        <v/>
      </c>
      <c r="AE255" s="6" t="str">
        <f t="shared" si="178"/>
        <v/>
      </c>
      <c r="AG255" s="3" t="str">
        <f t="shared" si="155"/>
        <v/>
      </c>
      <c r="AH255" s="20" t="str">
        <f t="shared" si="156"/>
        <v/>
      </c>
      <c r="AI255" s="6" t="str">
        <f t="shared" si="157"/>
        <v/>
      </c>
      <c r="AJ255" s="3" t="str">
        <f t="shared" si="158"/>
        <v/>
      </c>
      <c r="AK255" s="20" t="str">
        <f t="shared" si="159"/>
        <v/>
      </c>
      <c r="AL255" s="6" t="str">
        <f t="shared" si="160"/>
        <v/>
      </c>
      <c r="AM255" s="3" t="str">
        <f t="shared" si="161"/>
        <v/>
      </c>
      <c r="AN255" s="20" t="str">
        <f t="shared" si="162"/>
        <v/>
      </c>
      <c r="AO255" s="6" t="str">
        <f t="shared" si="163"/>
        <v/>
      </c>
      <c r="AP255" s="3">
        <f t="shared" si="164"/>
        <v>14.9</v>
      </c>
      <c r="AQ255" s="20" t="str">
        <f t="shared" si="165"/>
        <v/>
      </c>
      <c r="AR255" s="6" t="str">
        <f t="shared" si="166"/>
        <v/>
      </c>
      <c r="AS255" s="3" t="str">
        <f t="shared" si="167"/>
        <v/>
      </c>
      <c r="AT255" s="20" t="str">
        <f t="shared" si="168"/>
        <v/>
      </c>
      <c r="AU255" s="6" t="str">
        <f t="shared" si="169"/>
        <v/>
      </c>
      <c r="AV255" s="3" t="str">
        <f t="shared" si="179"/>
        <v/>
      </c>
      <c r="AW255" s="20" t="str">
        <f t="shared" si="180"/>
        <v/>
      </c>
      <c r="AX255" s="6" t="str">
        <f t="shared" si="181"/>
        <v/>
      </c>
      <c r="AY255" s="3" t="str">
        <f t="shared" si="182"/>
        <v/>
      </c>
      <c r="AZ255" s="20" t="str">
        <f t="shared" si="183"/>
        <v/>
      </c>
      <c r="BA255" s="6" t="str">
        <f t="shared" si="184"/>
        <v/>
      </c>
    </row>
    <row r="256" spans="1:53" ht="12.75" thickBot="1" x14ac:dyDescent="0.25">
      <c r="A256" s="82">
        <v>39366</v>
      </c>
      <c r="B256" s="81" t="s">
        <v>18</v>
      </c>
      <c r="C256" s="81" t="s">
        <v>19</v>
      </c>
      <c r="D256" s="81">
        <v>943</v>
      </c>
      <c r="E256" s="81">
        <v>11.56</v>
      </c>
      <c r="F256" s="85">
        <f t="shared" si="170"/>
        <v>1</v>
      </c>
      <c r="G256" s="90">
        <f t="shared" si="171"/>
        <v>10</v>
      </c>
      <c r="H256" s="90">
        <f t="shared" si="139"/>
        <v>2007</v>
      </c>
      <c r="I256" s="2" t="str">
        <f t="shared" si="140"/>
        <v>Fall</v>
      </c>
      <c r="K256" s="3" t="str">
        <f t="shared" si="141"/>
        <v/>
      </c>
      <c r="L256" s="20" t="str">
        <f t="shared" si="142"/>
        <v/>
      </c>
      <c r="M256" s="6" t="str">
        <f t="shared" si="143"/>
        <v/>
      </c>
      <c r="N256" s="3" t="str">
        <f t="shared" si="144"/>
        <v/>
      </c>
      <c r="O256" s="20" t="str">
        <f t="shared" si="145"/>
        <v/>
      </c>
      <c r="P256" s="6" t="str">
        <f t="shared" si="146"/>
        <v/>
      </c>
      <c r="Q256" s="3" t="str">
        <f t="shared" si="147"/>
        <v/>
      </c>
      <c r="R256" s="20" t="str">
        <f t="shared" si="148"/>
        <v/>
      </c>
      <c r="S256" s="6" t="str">
        <f t="shared" si="149"/>
        <v/>
      </c>
      <c r="T256" s="3" t="str">
        <f t="shared" si="150"/>
        <v/>
      </c>
      <c r="U256" s="20" t="str">
        <f t="shared" si="172"/>
        <v/>
      </c>
      <c r="V256" s="6">
        <f t="shared" si="151"/>
        <v>943</v>
      </c>
      <c r="W256" s="3" t="str">
        <f t="shared" si="152"/>
        <v/>
      </c>
      <c r="X256" s="20" t="str">
        <f t="shared" si="153"/>
        <v/>
      </c>
      <c r="Y256" s="6" t="str">
        <f t="shared" si="154"/>
        <v/>
      </c>
      <c r="Z256" s="3" t="str">
        <f t="shared" si="173"/>
        <v/>
      </c>
      <c r="AA256" s="20" t="str">
        <f t="shared" si="174"/>
        <v/>
      </c>
      <c r="AB256" s="6" t="str">
        <f t="shared" si="175"/>
        <v/>
      </c>
      <c r="AC256" s="3" t="str">
        <f t="shared" si="176"/>
        <v/>
      </c>
      <c r="AD256" s="20" t="str">
        <f t="shared" si="177"/>
        <v/>
      </c>
      <c r="AE256" s="6" t="str">
        <f t="shared" si="178"/>
        <v/>
      </c>
      <c r="AG256" s="3" t="str">
        <f t="shared" si="155"/>
        <v/>
      </c>
      <c r="AH256" s="20" t="str">
        <f t="shared" si="156"/>
        <v/>
      </c>
      <c r="AI256" s="6" t="str">
        <f t="shared" si="157"/>
        <v/>
      </c>
      <c r="AJ256" s="3" t="str">
        <f t="shared" si="158"/>
        <v/>
      </c>
      <c r="AK256" s="20" t="str">
        <f t="shared" si="159"/>
        <v/>
      </c>
      <c r="AL256" s="6" t="str">
        <f t="shared" si="160"/>
        <v/>
      </c>
      <c r="AM256" s="3" t="str">
        <f t="shared" si="161"/>
        <v/>
      </c>
      <c r="AN256" s="20" t="str">
        <f t="shared" si="162"/>
        <v/>
      </c>
      <c r="AO256" s="6" t="str">
        <f t="shared" si="163"/>
        <v/>
      </c>
      <c r="AP256" s="3" t="str">
        <f t="shared" si="164"/>
        <v/>
      </c>
      <c r="AQ256" s="20" t="str">
        <f t="shared" si="165"/>
        <v/>
      </c>
      <c r="AR256" s="6">
        <f t="shared" si="166"/>
        <v>11.56</v>
      </c>
      <c r="AS256" s="3" t="str">
        <f t="shared" si="167"/>
        <v/>
      </c>
      <c r="AT256" s="20" t="str">
        <f t="shared" si="168"/>
        <v/>
      </c>
      <c r="AU256" s="6" t="str">
        <f t="shared" si="169"/>
        <v/>
      </c>
      <c r="AV256" s="3" t="str">
        <f t="shared" si="179"/>
        <v/>
      </c>
      <c r="AW256" s="20" t="str">
        <f t="shared" si="180"/>
        <v/>
      </c>
      <c r="AX256" s="6" t="str">
        <f t="shared" si="181"/>
        <v/>
      </c>
      <c r="AY256" s="3" t="str">
        <f t="shared" si="182"/>
        <v/>
      </c>
      <c r="AZ256" s="20" t="str">
        <f t="shared" si="183"/>
        <v/>
      </c>
      <c r="BA256" s="6" t="str">
        <f t="shared" si="184"/>
        <v/>
      </c>
    </row>
    <row r="257" spans="1:53" ht="12.75" thickBot="1" x14ac:dyDescent="0.25">
      <c r="A257" s="82">
        <v>39280</v>
      </c>
      <c r="B257" s="81" t="s">
        <v>18</v>
      </c>
      <c r="C257" s="81" t="s">
        <v>19</v>
      </c>
      <c r="D257" s="81">
        <v>890.6</v>
      </c>
      <c r="E257" s="81">
        <v>9.25</v>
      </c>
      <c r="F257" s="85">
        <f t="shared" si="170"/>
        <v>1</v>
      </c>
      <c r="G257" s="90">
        <f t="shared" si="171"/>
        <v>7</v>
      </c>
      <c r="H257" s="90">
        <f t="shared" si="139"/>
        <v>2007</v>
      </c>
      <c r="I257" s="2" t="str">
        <f t="shared" si="140"/>
        <v>Summer</v>
      </c>
      <c r="K257" s="3" t="str">
        <f t="shared" si="141"/>
        <v/>
      </c>
      <c r="L257" s="20" t="str">
        <f t="shared" si="142"/>
        <v/>
      </c>
      <c r="M257" s="6" t="str">
        <f t="shared" si="143"/>
        <v/>
      </c>
      <c r="N257" s="3" t="str">
        <f t="shared" si="144"/>
        <v/>
      </c>
      <c r="O257" s="20" t="str">
        <f t="shared" si="145"/>
        <v/>
      </c>
      <c r="P257" s="6" t="str">
        <f t="shared" si="146"/>
        <v/>
      </c>
      <c r="Q257" s="3" t="str">
        <f t="shared" si="147"/>
        <v/>
      </c>
      <c r="R257" s="20" t="str">
        <f t="shared" si="148"/>
        <v/>
      </c>
      <c r="S257" s="6" t="str">
        <f t="shared" si="149"/>
        <v/>
      </c>
      <c r="T257" s="3" t="str">
        <f t="shared" si="150"/>
        <v/>
      </c>
      <c r="U257" s="20">
        <f t="shared" si="172"/>
        <v>890.6</v>
      </c>
      <c r="V257" s="6" t="str">
        <f t="shared" si="151"/>
        <v/>
      </c>
      <c r="W257" s="3" t="str">
        <f t="shared" si="152"/>
        <v/>
      </c>
      <c r="X257" s="20" t="str">
        <f t="shared" si="153"/>
        <v/>
      </c>
      <c r="Y257" s="6" t="str">
        <f t="shared" si="154"/>
        <v/>
      </c>
      <c r="Z257" s="3" t="str">
        <f t="shared" si="173"/>
        <v/>
      </c>
      <c r="AA257" s="20" t="str">
        <f t="shared" si="174"/>
        <v/>
      </c>
      <c r="AB257" s="6" t="str">
        <f t="shared" si="175"/>
        <v/>
      </c>
      <c r="AC257" s="3" t="str">
        <f t="shared" si="176"/>
        <v/>
      </c>
      <c r="AD257" s="20" t="str">
        <f t="shared" si="177"/>
        <v/>
      </c>
      <c r="AE257" s="6" t="str">
        <f t="shared" si="178"/>
        <v/>
      </c>
      <c r="AG257" s="3" t="str">
        <f t="shared" si="155"/>
        <v/>
      </c>
      <c r="AH257" s="20" t="str">
        <f t="shared" si="156"/>
        <v/>
      </c>
      <c r="AI257" s="6" t="str">
        <f t="shared" si="157"/>
        <v/>
      </c>
      <c r="AJ257" s="3" t="str">
        <f t="shared" si="158"/>
        <v/>
      </c>
      <c r="AK257" s="20" t="str">
        <f t="shared" si="159"/>
        <v/>
      </c>
      <c r="AL257" s="6" t="str">
        <f t="shared" si="160"/>
        <v/>
      </c>
      <c r="AM257" s="3" t="str">
        <f t="shared" si="161"/>
        <v/>
      </c>
      <c r="AN257" s="20" t="str">
        <f t="shared" si="162"/>
        <v/>
      </c>
      <c r="AO257" s="6" t="str">
        <f t="shared" si="163"/>
        <v/>
      </c>
      <c r="AP257" s="3" t="str">
        <f t="shared" si="164"/>
        <v/>
      </c>
      <c r="AQ257" s="20">
        <f t="shared" si="165"/>
        <v>9.25</v>
      </c>
      <c r="AR257" s="6" t="str">
        <f t="shared" si="166"/>
        <v/>
      </c>
      <c r="AS257" s="3" t="str">
        <f t="shared" si="167"/>
        <v/>
      </c>
      <c r="AT257" s="20" t="str">
        <f t="shared" si="168"/>
        <v/>
      </c>
      <c r="AU257" s="6" t="str">
        <f t="shared" si="169"/>
        <v/>
      </c>
      <c r="AV257" s="3" t="str">
        <f t="shared" si="179"/>
        <v/>
      </c>
      <c r="AW257" s="20" t="str">
        <f t="shared" si="180"/>
        <v/>
      </c>
      <c r="AX257" s="6" t="str">
        <f t="shared" si="181"/>
        <v/>
      </c>
      <c r="AY257" s="3" t="str">
        <f t="shared" si="182"/>
        <v/>
      </c>
      <c r="AZ257" s="20" t="str">
        <f t="shared" si="183"/>
        <v/>
      </c>
      <c r="BA257" s="6" t="str">
        <f t="shared" si="184"/>
        <v/>
      </c>
    </row>
    <row r="258" spans="1:53" ht="12.75" thickBot="1" x14ac:dyDescent="0.25">
      <c r="A258" s="82">
        <v>39211</v>
      </c>
      <c r="B258" s="81" t="s">
        <v>18</v>
      </c>
      <c r="C258" s="81" t="s">
        <v>19</v>
      </c>
      <c r="D258" s="81">
        <v>903</v>
      </c>
      <c r="E258" s="81">
        <v>10.83</v>
      </c>
      <c r="F258" s="85">
        <f t="shared" si="170"/>
        <v>1</v>
      </c>
      <c r="G258" s="90">
        <f t="shared" si="171"/>
        <v>5</v>
      </c>
      <c r="H258" s="90">
        <f t="shared" si="139"/>
        <v>2007</v>
      </c>
      <c r="I258" s="2" t="str">
        <f t="shared" si="140"/>
        <v>Spring</v>
      </c>
      <c r="K258" s="3" t="str">
        <f t="shared" si="141"/>
        <v/>
      </c>
      <c r="L258" s="20" t="str">
        <f t="shared" si="142"/>
        <v/>
      </c>
      <c r="M258" s="6" t="str">
        <f t="shared" si="143"/>
        <v/>
      </c>
      <c r="N258" s="3" t="str">
        <f t="shared" si="144"/>
        <v/>
      </c>
      <c r="O258" s="20" t="str">
        <f t="shared" si="145"/>
        <v/>
      </c>
      <c r="P258" s="6" t="str">
        <f t="shared" si="146"/>
        <v/>
      </c>
      <c r="Q258" s="3" t="str">
        <f t="shared" si="147"/>
        <v/>
      </c>
      <c r="R258" s="20" t="str">
        <f t="shared" si="148"/>
        <v/>
      </c>
      <c r="S258" s="6" t="str">
        <f t="shared" si="149"/>
        <v/>
      </c>
      <c r="T258" s="3">
        <f t="shared" si="150"/>
        <v>903</v>
      </c>
      <c r="U258" s="20" t="str">
        <f t="shared" si="172"/>
        <v/>
      </c>
      <c r="V258" s="6" t="str">
        <f t="shared" si="151"/>
        <v/>
      </c>
      <c r="W258" s="3" t="str">
        <f t="shared" si="152"/>
        <v/>
      </c>
      <c r="X258" s="20" t="str">
        <f t="shared" si="153"/>
        <v/>
      </c>
      <c r="Y258" s="6" t="str">
        <f t="shared" si="154"/>
        <v/>
      </c>
      <c r="Z258" s="3" t="str">
        <f t="shared" si="173"/>
        <v/>
      </c>
      <c r="AA258" s="20" t="str">
        <f t="shared" si="174"/>
        <v/>
      </c>
      <c r="AB258" s="6" t="str">
        <f t="shared" si="175"/>
        <v/>
      </c>
      <c r="AC258" s="3" t="str">
        <f t="shared" si="176"/>
        <v/>
      </c>
      <c r="AD258" s="20" t="str">
        <f t="shared" si="177"/>
        <v/>
      </c>
      <c r="AE258" s="6" t="str">
        <f t="shared" si="178"/>
        <v/>
      </c>
      <c r="AG258" s="3" t="str">
        <f t="shared" si="155"/>
        <v/>
      </c>
      <c r="AH258" s="20" t="str">
        <f t="shared" si="156"/>
        <v/>
      </c>
      <c r="AI258" s="6" t="str">
        <f t="shared" si="157"/>
        <v/>
      </c>
      <c r="AJ258" s="3" t="str">
        <f t="shared" si="158"/>
        <v/>
      </c>
      <c r="AK258" s="20" t="str">
        <f t="shared" si="159"/>
        <v/>
      </c>
      <c r="AL258" s="6" t="str">
        <f t="shared" si="160"/>
        <v/>
      </c>
      <c r="AM258" s="3" t="str">
        <f t="shared" si="161"/>
        <v/>
      </c>
      <c r="AN258" s="20" t="str">
        <f t="shared" si="162"/>
        <v/>
      </c>
      <c r="AO258" s="6" t="str">
        <f t="shared" si="163"/>
        <v/>
      </c>
      <c r="AP258" s="3">
        <f t="shared" si="164"/>
        <v>10.83</v>
      </c>
      <c r="AQ258" s="20" t="str">
        <f t="shared" si="165"/>
        <v/>
      </c>
      <c r="AR258" s="6" t="str">
        <f t="shared" si="166"/>
        <v/>
      </c>
      <c r="AS258" s="3" t="str">
        <f t="shared" si="167"/>
        <v/>
      </c>
      <c r="AT258" s="20" t="str">
        <f t="shared" si="168"/>
        <v/>
      </c>
      <c r="AU258" s="6" t="str">
        <f t="shared" si="169"/>
        <v/>
      </c>
      <c r="AV258" s="3" t="str">
        <f t="shared" si="179"/>
        <v/>
      </c>
      <c r="AW258" s="20" t="str">
        <f t="shared" si="180"/>
        <v/>
      </c>
      <c r="AX258" s="6" t="str">
        <f t="shared" si="181"/>
        <v/>
      </c>
      <c r="AY258" s="3" t="str">
        <f t="shared" si="182"/>
        <v/>
      </c>
      <c r="AZ258" s="20" t="str">
        <f t="shared" si="183"/>
        <v/>
      </c>
      <c r="BA258" s="6" t="str">
        <f t="shared" si="184"/>
        <v/>
      </c>
    </row>
    <row r="259" spans="1:53" ht="12.75" thickBot="1" x14ac:dyDescent="0.25">
      <c r="A259" s="82">
        <v>38986</v>
      </c>
      <c r="B259" s="81" t="s">
        <v>18</v>
      </c>
      <c r="C259" s="81" t="s">
        <v>19</v>
      </c>
      <c r="D259" s="81">
        <v>855</v>
      </c>
      <c r="E259" s="81">
        <v>11.87</v>
      </c>
      <c r="F259" s="85">
        <f t="shared" si="170"/>
        <v>1</v>
      </c>
      <c r="G259" s="90">
        <f t="shared" si="171"/>
        <v>9</v>
      </c>
      <c r="H259" s="90">
        <f t="shared" si="139"/>
        <v>2006</v>
      </c>
      <c r="I259" s="2" t="str">
        <f t="shared" si="140"/>
        <v>Fall</v>
      </c>
      <c r="K259" s="3" t="str">
        <f t="shared" si="141"/>
        <v/>
      </c>
      <c r="L259" s="20" t="str">
        <f t="shared" si="142"/>
        <v/>
      </c>
      <c r="M259" s="6" t="str">
        <f t="shared" si="143"/>
        <v/>
      </c>
      <c r="N259" s="3" t="str">
        <f t="shared" si="144"/>
        <v/>
      </c>
      <c r="O259" s="20" t="str">
        <f t="shared" si="145"/>
        <v/>
      </c>
      <c r="P259" s="6" t="str">
        <f t="shared" si="146"/>
        <v/>
      </c>
      <c r="Q259" s="3" t="str">
        <f t="shared" si="147"/>
        <v/>
      </c>
      <c r="R259" s="20" t="str">
        <f t="shared" si="148"/>
        <v/>
      </c>
      <c r="S259" s="6" t="str">
        <f t="shared" si="149"/>
        <v/>
      </c>
      <c r="T259" s="3" t="str">
        <f t="shared" si="150"/>
        <v/>
      </c>
      <c r="U259" s="20" t="str">
        <f t="shared" si="172"/>
        <v/>
      </c>
      <c r="V259" s="6">
        <f t="shared" si="151"/>
        <v>855</v>
      </c>
      <c r="W259" s="3" t="str">
        <f t="shared" si="152"/>
        <v/>
      </c>
      <c r="X259" s="20" t="str">
        <f t="shared" si="153"/>
        <v/>
      </c>
      <c r="Y259" s="6" t="str">
        <f t="shared" si="154"/>
        <v/>
      </c>
      <c r="Z259" s="3" t="str">
        <f t="shared" si="173"/>
        <v/>
      </c>
      <c r="AA259" s="20" t="str">
        <f t="shared" si="174"/>
        <v/>
      </c>
      <c r="AB259" s="6" t="str">
        <f t="shared" si="175"/>
        <v/>
      </c>
      <c r="AC259" s="3" t="str">
        <f t="shared" si="176"/>
        <v/>
      </c>
      <c r="AD259" s="20" t="str">
        <f t="shared" si="177"/>
        <v/>
      </c>
      <c r="AE259" s="6" t="str">
        <f t="shared" si="178"/>
        <v/>
      </c>
      <c r="AG259" s="3" t="str">
        <f t="shared" si="155"/>
        <v/>
      </c>
      <c r="AH259" s="20" t="str">
        <f t="shared" si="156"/>
        <v/>
      </c>
      <c r="AI259" s="6" t="str">
        <f t="shared" si="157"/>
        <v/>
      </c>
      <c r="AJ259" s="3" t="str">
        <f t="shared" si="158"/>
        <v/>
      </c>
      <c r="AK259" s="20" t="str">
        <f t="shared" si="159"/>
        <v/>
      </c>
      <c r="AL259" s="6" t="str">
        <f t="shared" si="160"/>
        <v/>
      </c>
      <c r="AM259" s="3" t="str">
        <f t="shared" si="161"/>
        <v/>
      </c>
      <c r="AN259" s="20" t="str">
        <f t="shared" si="162"/>
        <v/>
      </c>
      <c r="AO259" s="6" t="str">
        <f t="shared" si="163"/>
        <v/>
      </c>
      <c r="AP259" s="3" t="str">
        <f t="shared" si="164"/>
        <v/>
      </c>
      <c r="AQ259" s="20" t="str">
        <f t="shared" si="165"/>
        <v/>
      </c>
      <c r="AR259" s="6">
        <f t="shared" si="166"/>
        <v>11.87</v>
      </c>
      <c r="AS259" s="3" t="str">
        <f t="shared" si="167"/>
        <v/>
      </c>
      <c r="AT259" s="20" t="str">
        <f t="shared" si="168"/>
        <v/>
      </c>
      <c r="AU259" s="6" t="str">
        <f t="shared" si="169"/>
        <v/>
      </c>
      <c r="AV259" s="3" t="str">
        <f t="shared" si="179"/>
        <v/>
      </c>
      <c r="AW259" s="20" t="str">
        <f t="shared" si="180"/>
        <v/>
      </c>
      <c r="AX259" s="6" t="str">
        <f t="shared" si="181"/>
        <v/>
      </c>
      <c r="AY259" s="3" t="str">
        <f t="shared" si="182"/>
        <v/>
      </c>
      <c r="AZ259" s="20" t="str">
        <f t="shared" si="183"/>
        <v/>
      </c>
      <c r="BA259" s="6" t="str">
        <f t="shared" si="184"/>
        <v/>
      </c>
    </row>
    <row r="260" spans="1:53" ht="12.75" thickBot="1" x14ac:dyDescent="0.25">
      <c r="A260" s="82">
        <v>38909</v>
      </c>
      <c r="B260" s="81" t="s">
        <v>18</v>
      </c>
      <c r="C260" s="81" t="s">
        <v>19</v>
      </c>
      <c r="D260" s="81">
        <v>888</v>
      </c>
      <c r="E260" s="81">
        <v>9.35</v>
      </c>
      <c r="F260" s="85">
        <f t="shared" si="170"/>
        <v>1</v>
      </c>
      <c r="G260" s="90">
        <f t="shared" si="171"/>
        <v>7</v>
      </c>
      <c r="H260" s="90">
        <f t="shared" si="139"/>
        <v>2006</v>
      </c>
      <c r="I260" s="2" t="str">
        <f t="shared" si="140"/>
        <v>Summer</v>
      </c>
      <c r="K260" s="3" t="str">
        <f t="shared" si="141"/>
        <v/>
      </c>
      <c r="L260" s="20" t="str">
        <f t="shared" si="142"/>
        <v/>
      </c>
      <c r="M260" s="6" t="str">
        <f t="shared" si="143"/>
        <v/>
      </c>
      <c r="N260" s="3" t="str">
        <f t="shared" si="144"/>
        <v/>
      </c>
      <c r="O260" s="20" t="str">
        <f t="shared" si="145"/>
        <v/>
      </c>
      <c r="P260" s="6" t="str">
        <f t="shared" si="146"/>
        <v/>
      </c>
      <c r="Q260" s="3" t="str">
        <f t="shared" si="147"/>
        <v/>
      </c>
      <c r="R260" s="20" t="str">
        <f t="shared" si="148"/>
        <v/>
      </c>
      <c r="S260" s="6" t="str">
        <f t="shared" si="149"/>
        <v/>
      </c>
      <c r="T260" s="3" t="str">
        <f t="shared" si="150"/>
        <v/>
      </c>
      <c r="U260" s="20">
        <f t="shared" si="172"/>
        <v>888</v>
      </c>
      <c r="V260" s="6" t="str">
        <f t="shared" si="151"/>
        <v/>
      </c>
      <c r="W260" s="3" t="str">
        <f t="shared" si="152"/>
        <v/>
      </c>
      <c r="X260" s="20" t="str">
        <f t="shared" si="153"/>
        <v/>
      </c>
      <c r="Y260" s="6" t="str">
        <f t="shared" si="154"/>
        <v/>
      </c>
      <c r="Z260" s="3" t="str">
        <f t="shared" si="173"/>
        <v/>
      </c>
      <c r="AA260" s="20" t="str">
        <f t="shared" si="174"/>
        <v/>
      </c>
      <c r="AB260" s="6" t="str">
        <f t="shared" si="175"/>
        <v/>
      </c>
      <c r="AC260" s="3" t="str">
        <f t="shared" si="176"/>
        <v/>
      </c>
      <c r="AD260" s="20" t="str">
        <f t="shared" si="177"/>
        <v/>
      </c>
      <c r="AE260" s="6" t="str">
        <f t="shared" si="178"/>
        <v/>
      </c>
      <c r="AG260" s="3" t="str">
        <f t="shared" si="155"/>
        <v/>
      </c>
      <c r="AH260" s="20" t="str">
        <f t="shared" si="156"/>
        <v/>
      </c>
      <c r="AI260" s="6" t="str">
        <f t="shared" si="157"/>
        <v/>
      </c>
      <c r="AJ260" s="3" t="str">
        <f t="shared" si="158"/>
        <v/>
      </c>
      <c r="AK260" s="20" t="str">
        <f t="shared" si="159"/>
        <v/>
      </c>
      <c r="AL260" s="6" t="str">
        <f t="shared" si="160"/>
        <v/>
      </c>
      <c r="AM260" s="3" t="str">
        <f t="shared" si="161"/>
        <v/>
      </c>
      <c r="AN260" s="20" t="str">
        <f t="shared" si="162"/>
        <v/>
      </c>
      <c r="AO260" s="6" t="str">
        <f t="shared" si="163"/>
        <v/>
      </c>
      <c r="AP260" s="3" t="str">
        <f t="shared" si="164"/>
        <v/>
      </c>
      <c r="AQ260" s="20">
        <f t="shared" si="165"/>
        <v>9.35</v>
      </c>
      <c r="AR260" s="6" t="str">
        <f t="shared" si="166"/>
        <v/>
      </c>
      <c r="AS260" s="3" t="str">
        <f t="shared" si="167"/>
        <v/>
      </c>
      <c r="AT260" s="20" t="str">
        <f t="shared" si="168"/>
        <v/>
      </c>
      <c r="AU260" s="6" t="str">
        <f t="shared" si="169"/>
        <v/>
      </c>
      <c r="AV260" s="3" t="str">
        <f t="shared" si="179"/>
        <v/>
      </c>
      <c r="AW260" s="20" t="str">
        <f t="shared" si="180"/>
        <v/>
      </c>
      <c r="AX260" s="6" t="str">
        <f t="shared" si="181"/>
        <v/>
      </c>
      <c r="AY260" s="3" t="str">
        <f t="shared" si="182"/>
        <v/>
      </c>
      <c r="AZ260" s="20" t="str">
        <f t="shared" si="183"/>
        <v/>
      </c>
      <c r="BA260" s="6" t="str">
        <f t="shared" si="184"/>
        <v/>
      </c>
    </row>
    <row r="261" spans="1:53" ht="12.75" thickBot="1" x14ac:dyDescent="0.25">
      <c r="A261" s="82">
        <v>38853</v>
      </c>
      <c r="B261" s="81" t="s">
        <v>18</v>
      </c>
      <c r="C261" s="81" t="s">
        <v>19</v>
      </c>
      <c r="D261" s="81">
        <v>683</v>
      </c>
      <c r="E261" s="81">
        <v>10.66</v>
      </c>
      <c r="F261" s="85">
        <f t="shared" si="170"/>
        <v>1</v>
      </c>
      <c r="G261" s="90">
        <f t="shared" si="171"/>
        <v>5</v>
      </c>
      <c r="H261" s="90">
        <f t="shared" si="139"/>
        <v>2006</v>
      </c>
      <c r="I261" s="2" t="str">
        <f t="shared" si="140"/>
        <v>Spring</v>
      </c>
      <c r="K261" s="3" t="str">
        <f t="shared" si="141"/>
        <v/>
      </c>
      <c r="L261" s="20" t="str">
        <f t="shared" si="142"/>
        <v/>
      </c>
      <c r="M261" s="6" t="str">
        <f t="shared" si="143"/>
        <v/>
      </c>
      <c r="N261" s="3" t="str">
        <f t="shared" si="144"/>
        <v/>
      </c>
      <c r="O261" s="20" t="str">
        <f t="shared" si="145"/>
        <v/>
      </c>
      <c r="P261" s="6" t="str">
        <f t="shared" si="146"/>
        <v/>
      </c>
      <c r="Q261" s="3" t="str">
        <f t="shared" si="147"/>
        <v/>
      </c>
      <c r="R261" s="20" t="str">
        <f t="shared" si="148"/>
        <v/>
      </c>
      <c r="S261" s="6" t="str">
        <f t="shared" si="149"/>
        <v/>
      </c>
      <c r="T261" s="3">
        <f t="shared" si="150"/>
        <v>683</v>
      </c>
      <c r="U261" s="20" t="str">
        <f t="shared" si="172"/>
        <v/>
      </c>
      <c r="V261" s="6" t="str">
        <f t="shared" si="151"/>
        <v/>
      </c>
      <c r="W261" s="3" t="str">
        <f t="shared" si="152"/>
        <v/>
      </c>
      <c r="X261" s="20" t="str">
        <f t="shared" si="153"/>
        <v/>
      </c>
      <c r="Y261" s="6" t="str">
        <f t="shared" si="154"/>
        <v/>
      </c>
      <c r="Z261" s="3" t="str">
        <f t="shared" si="173"/>
        <v/>
      </c>
      <c r="AA261" s="20" t="str">
        <f t="shared" si="174"/>
        <v/>
      </c>
      <c r="AB261" s="6" t="str">
        <f t="shared" si="175"/>
        <v/>
      </c>
      <c r="AC261" s="3" t="str">
        <f t="shared" si="176"/>
        <v/>
      </c>
      <c r="AD261" s="20" t="str">
        <f t="shared" si="177"/>
        <v/>
      </c>
      <c r="AE261" s="6" t="str">
        <f t="shared" si="178"/>
        <v/>
      </c>
      <c r="AG261" s="3" t="str">
        <f t="shared" si="155"/>
        <v/>
      </c>
      <c r="AH261" s="20" t="str">
        <f t="shared" si="156"/>
        <v/>
      </c>
      <c r="AI261" s="6" t="str">
        <f t="shared" si="157"/>
        <v/>
      </c>
      <c r="AJ261" s="3" t="str">
        <f t="shared" si="158"/>
        <v/>
      </c>
      <c r="AK261" s="20" t="str">
        <f t="shared" si="159"/>
        <v/>
      </c>
      <c r="AL261" s="6" t="str">
        <f t="shared" si="160"/>
        <v/>
      </c>
      <c r="AM261" s="3" t="str">
        <f t="shared" si="161"/>
        <v/>
      </c>
      <c r="AN261" s="20" t="str">
        <f t="shared" si="162"/>
        <v/>
      </c>
      <c r="AO261" s="6" t="str">
        <f t="shared" si="163"/>
        <v/>
      </c>
      <c r="AP261" s="3">
        <f t="shared" si="164"/>
        <v>10.66</v>
      </c>
      <c r="AQ261" s="20" t="str">
        <f t="shared" si="165"/>
        <v/>
      </c>
      <c r="AR261" s="6" t="str">
        <f t="shared" si="166"/>
        <v/>
      </c>
      <c r="AS261" s="3" t="str">
        <f t="shared" si="167"/>
        <v/>
      </c>
      <c r="AT261" s="20" t="str">
        <f t="shared" si="168"/>
        <v/>
      </c>
      <c r="AU261" s="6" t="str">
        <f t="shared" si="169"/>
        <v/>
      </c>
      <c r="AV261" s="3" t="str">
        <f t="shared" si="179"/>
        <v/>
      </c>
      <c r="AW261" s="20" t="str">
        <f t="shared" si="180"/>
        <v/>
      </c>
      <c r="AX261" s="6" t="str">
        <f t="shared" si="181"/>
        <v/>
      </c>
      <c r="AY261" s="3" t="str">
        <f t="shared" si="182"/>
        <v/>
      </c>
      <c r="AZ261" s="20" t="str">
        <f t="shared" si="183"/>
        <v/>
      </c>
      <c r="BA261" s="6" t="str">
        <f t="shared" si="184"/>
        <v/>
      </c>
    </row>
    <row r="262" spans="1:53" ht="12.75" thickBot="1" x14ac:dyDescent="0.25">
      <c r="A262" s="82">
        <v>38636</v>
      </c>
      <c r="B262" s="81" t="s">
        <v>18</v>
      </c>
      <c r="C262" s="81" t="s">
        <v>19</v>
      </c>
      <c r="D262" s="81">
        <v>906.2</v>
      </c>
      <c r="E262" s="81">
        <v>13.4</v>
      </c>
      <c r="F262" s="85">
        <f t="shared" si="170"/>
        <v>1</v>
      </c>
      <c r="G262" s="90">
        <f t="shared" si="171"/>
        <v>10</v>
      </c>
      <c r="H262" s="90">
        <f t="shared" ref="H262:H327" si="185">IF(A262="","",YEAR(A262))</f>
        <v>2005</v>
      </c>
      <c r="I262" s="2" t="str">
        <f t="shared" ref="I262:I327" si="186">IF($G262="","",IF($G262&lt;7,"Spring",IF($G262&lt;9,"Summer","Fall")))</f>
        <v>Fall</v>
      </c>
      <c r="K262" s="3" t="str">
        <f t="shared" si="141"/>
        <v/>
      </c>
      <c r="L262" s="20" t="str">
        <f t="shared" si="142"/>
        <v/>
      </c>
      <c r="M262" s="6" t="str">
        <f t="shared" si="143"/>
        <v/>
      </c>
      <c r="N262" s="3" t="str">
        <f t="shared" si="144"/>
        <v/>
      </c>
      <c r="O262" s="20" t="str">
        <f t="shared" si="145"/>
        <v/>
      </c>
      <c r="P262" s="6" t="str">
        <f t="shared" si="146"/>
        <v/>
      </c>
      <c r="Q262" s="3" t="str">
        <f t="shared" si="147"/>
        <v/>
      </c>
      <c r="R262" s="20" t="str">
        <f t="shared" si="148"/>
        <v/>
      </c>
      <c r="S262" s="6" t="str">
        <f t="shared" si="149"/>
        <v/>
      </c>
      <c r="T262" s="3" t="str">
        <f t="shared" si="150"/>
        <v/>
      </c>
      <c r="U262" s="20" t="str">
        <f t="shared" si="172"/>
        <v/>
      </c>
      <c r="V262" s="6">
        <f t="shared" ref="V262:V326" si="187">IF($C262="Duck Creek",IF($I262="Fall",IF(LEFT($D262,1)="&lt;",VALUE(MID($D262,2,4)),IF(LEFT($D262,1)="&gt;",VALUE(MID($D262,2,4)),$D262)),""),"")</f>
        <v>906.2</v>
      </c>
      <c r="W262" s="3" t="str">
        <f t="shared" ref="W262:W326" si="188">IF($C262="Spring Brook",IF($I262="Spring",IF(LEFT($D262,1)="&lt;",VALUE(MID($D262,2,4)),IF(LEFT($D262,1)="&gt;",VALUE(MID($D262,2,4)),$D262)),""),"")</f>
        <v/>
      </c>
      <c r="X262" s="20" t="str">
        <f t="shared" ref="X262:X326" si="189">IF($C262="Spring Brook",IF($I262="Summer",IF(LEFT($D262,1)="&lt;",VALUE(MID($D262,2,4)),IF(LEFT($D262,1)="&gt;",VALUE(MID($D262,2,4)),$D262)),""),"")</f>
        <v/>
      </c>
      <c r="Y262" s="6" t="str">
        <f t="shared" ref="Y262:Y326" si="190">IF($C262="Spring Brook",IF($I262="Fall",IF(LEFT($D262,1)="&lt;",VALUE(MID($D262,2,4)),IF(LEFT($D262,1)="&gt;",VALUE(MID($D262,2,4)),$D262)),""),"")</f>
        <v/>
      </c>
      <c r="Z262" s="3" t="str">
        <f t="shared" si="173"/>
        <v/>
      </c>
      <c r="AA262" s="20" t="str">
        <f t="shared" si="174"/>
        <v/>
      </c>
      <c r="AB262" s="6" t="str">
        <f t="shared" si="175"/>
        <v/>
      </c>
      <c r="AC262" s="3" t="str">
        <f t="shared" si="176"/>
        <v/>
      </c>
      <c r="AD262" s="20" t="str">
        <f t="shared" si="177"/>
        <v/>
      </c>
      <c r="AE262" s="6" t="str">
        <f t="shared" si="178"/>
        <v/>
      </c>
      <c r="AG262" s="3" t="str">
        <f t="shared" ref="AG262:AG326" si="191">IF($C262="Apple Creek",IF($I262="Spring",IF(LEFT($E262,1)="&lt;",VALUE(MID($E262,2,4)),IF(LEFT($E262,1)="&gt;",VALUE(MID($E262,2,4)),$E262)),""),"")</f>
        <v/>
      </c>
      <c r="AH262" s="20" t="str">
        <f t="shared" ref="AH262:AH326" si="192">IF($C262="Apple Creek",IF($I262="Summer",IF(LEFT($E262,1)="&lt;",VALUE(MID($E262,2,4)),IF(LEFT($E262,1)="&gt;",VALUE(MID($E262,2,4)),$E262)),""),"")</f>
        <v/>
      </c>
      <c r="AI262" s="6" t="str">
        <f t="shared" ref="AI262:AI326" si="193">IF($C262="Apple Creek",IF($I262="Fall",IF(LEFT($E262,1)="&lt;",VALUE(MID($E262,2,4)),IF(LEFT($E262,1)="&gt;",VALUE(MID($E262,2,4)),$E262)),""),"")</f>
        <v/>
      </c>
      <c r="AJ262" s="3" t="str">
        <f t="shared" ref="AJ262:AJ326" si="194">IF($C262="Ashwaubenon Creek",IF($I262="Spring",IF(LEFT($E262,1)="&lt;",VALUE(MID($E262,2,4)),IF(LEFT($E262,1)="&gt;",VALUE(MID($E262,2,4)),$E262)),""),"")</f>
        <v/>
      </c>
      <c r="AK262" s="20" t="str">
        <f t="shared" ref="AK262:AK326" si="195">IF($C262="Ashwaubenon Creek",IF($I262="Summer",IF(LEFT($E262,1)="&lt;",VALUE(MID($E262,2,4)),IF(LEFT($E262,1)="&gt;",VALUE(MID($E262,2,4)),$E262)),""),"")</f>
        <v/>
      </c>
      <c r="AL262" s="6" t="str">
        <f t="shared" ref="AL262:AL326" si="196">IF($C262="Ashwaubenon Creek",IF($I262="Fall",IF(LEFT($E262,1)="&lt;",VALUE(MID($E262,2,4)),IF(LEFT($E262,1)="&gt;",VALUE(MID($E262,2,4)),$E262)),""),"")</f>
        <v/>
      </c>
      <c r="AM262" s="3" t="str">
        <f t="shared" ref="AM262:AM326" si="197">IF($C262="Baird Creek",IF($I262="Spring",IF(LEFT($E262,1)="&lt;",VALUE(MID($E262,2,4)),IF(LEFT($E262,1)="&gt;",VALUE(MID($E262,2,4)),$E262)),""),"")</f>
        <v/>
      </c>
      <c r="AN262" s="20" t="str">
        <f t="shared" ref="AN262:AN326" si="198">IF($C262="Baird Creek",IF($I262="Summer",IF(LEFT($E262,1)="&lt;",VALUE(MID($E262,2,4)),IF(LEFT($E262,1)="&gt;",VALUE(MID($E262,2,4)),$E262)),""),"")</f>
        <v/>
      </c>
      <c r="AO262" s="6" t="str">
        <f t="shared" ref="AO262:AO326" si="199">IF($C262="Baird Creek",IF($I262="Fall",IF(LEFT($E262,1)="&lt;",VALUE(MID($E262,2,4)),IF(LEFT($E262,1)="&gt;",VALUE(MID($E262,2,4)),$E262)),""),"")</f>
        <v/>
      </c>
      <c r="AP262" s="3" t="str">
        <f t="shared" ref="AP262:AP326" si="200">IF($C262="Duck Creek",IF($I262="Spring",IF(LEFT($E262,1)="&lt;",VALUE(MID($E262,2,4)),IF(LEFT($E262,1)="&gt;",VALUE(MID($E262,2,4)),$E262)),""),"")</f>
        <v/>
      </c>
      <c r="AQ262" s="20" t="str">
        <f t="shared" ref="AQ262:AQ326" si="201">IF($C262="Duck Creek",IF($I262="Summer",IF(LEFT($E262,1)="&lt;",VALUE(MID($E262,2,4)),IF(LEFT($E262,1)="&gt;",VALUE(MID($E262,2,4)),$E262)),""),"")</f>
        <v/>
      </c>
      <c r="AR262" s="6">
        <f t="shared" ref="AR262:AR326" si="202">IF($C262="Duck Creek",IF($I262="Fall",IF(LEFT($E262,1)="&lt;",VALUE(MID($E262,2,4)),IF(LEFT($E262,1)="&gt;",VALUE(MID($E262,2,4)),$E262)),""),"")</f>
        <v>13.4</v>
      </c>
      <c r="AS262" s="3" t="str">
        <f t="shared" ref="AS262:AS326" si="203">IF($C262="Spring Brook",IF($I262="Spring",IF(LEFT($E262,1)="&lt;",VALUE(MID($E262,2,4)),IF(LEFT($E262,1)="&gt;",VALUE(MID($E262,2,4)),$E262)),""),"")</f>
        <v/>
      </c>
      <c r="AT262" s="20" t="str">
        <f t="shared" ref="AT262:AT326" si="204">IF($C262="Spring Brook",IF($I262="Summer",IF(LEFT($E262,1)="&lt;",VALUE(MID($E262,2,4)),IF(LEFT($E262,1)="&gt;",VALUE(MID($E262,2,4)),$E262)),""),"")</f>
        <v/>
      </c>
      <c r="AU262" s="6" t="str">
        <f t="shared" ref="AU262:AU326" si="205">IF($C262="Spring Brook",IF($I262="Fall",IF(LEFT($E262,1)="&lt;",VALUE(MID($E262,2,4)),IF(LEFT($E262,1)="&gt;",VALUE(MID($E262,2,4)),$E262)),""),"")</f>
        <v/>
      </c>
      <c r="AV262" s="3" t="str">
        <f t="shared" si="179"/>
        <v/>
      </c>
      <c r="AW262" s="20" t="str">
        <f t="shared" si="180"/>
        <v/>
      </c>
      <c r="AX262" s="6" t="str">
        <f t="shared" si="181"/>
        <v/>
      </c>
      <c r="AY262" s="3" t="str">
        <f t="shared" si="182"/>
        <v/>
      </c>
      <c r="AZ262" s="20" t="str">
        <f t="shared" si="183"/>
        <v/>
      </c>
      <c r="BA262" s="6" t="str">
        <f t="shared" si="184"/>
        <v/>
      </c>
    </row>
    <row r="263" spans="1:53" ht="12.75" thickBot="1" x14ac:dyDescent="0.25">
      <c r="A263" s="82">
        <v>38545</v>
      </c>
      <c r="B263" s="81" t="s">
        <v>18</v>
      </c>
      <c r="C263" s="81" t="s">
        <v>19</v>
      </c>
      <c r="D263" s="81">
        <v>803.2</v>
      </c>
      <c r="E263" s="81">
        <v>7.84</v>
      </c>
      <c r="F263" s="85">
        <f t="shared" ref="F263:F328" si="206">IF(A263="","",VLOOKUP(B263,$CY$2:$CZ$16,2,FALSE))</f>
        <v>1</v>
      </c>
      <c r="G263" s="90">
        <f t="shared" ref="G263:G328" si="207">IF(A263="","",MONTH(A263))</f>
        <v>7</v>
      </c>
      <c r="H263" s="90">
        <f t="shared" si="185"/>
        <v>2005</v>
      </c>
      <c r="I263" s="2" t="str">
        <f t="shared" si="186"/>
        <v>Summer</v>
      </c>
      <c r="K263" s="3" t="str">
        <f t="shared" si="141"/>
        <v/>
      </c>
      <c r="L263" s="20" t="str">
        <f t="shared" si="142"/>
        <v/>
      </c>
      <c r="M263" s="6" t="str">
        <f t="shared" si="143"/>
        <v/>
      </c>
      <c r="N263" s="3" t="str">
        <f t="shared" si="144"/>
        <v/>
      </c>
      <c r="O263" s="20" t="str">
        <f t="shared" si="145"/>
        <v/>
      </c>
      <c r="P263" s="6" t="str">
        <f t="shared" si="146"/>
        <v/>
      </c>
      <c r="Q263" s="3" t="str">
        <f t="shared" si="147"/>
        <v/>
      </c>
      <c r="R263" s="20" t="str">
        <f t="shared" si="148"/>
        <v/>
      </c>
      <c r="S263" s="6" t="str">
        <f t="shared" si="149"/>
        <v/>
      </c>
      <c r="T263" s="3" t="str">
        <f t="shared" si="150"/>
        <v/>
      </c>
      <c r="U263" s="20">
        <f t="shared" si="172"/>
        <v>803.2</v>
      </c>
      <c r="V263" s="6" t="str">
        <f t="shared" si="187"/>
        <v/>
      </c>
      <c r="W263" s="3" t="str">
        <f t="shared" si="188"/>
        <v/>
      </c>
      <c r="X263" s="20" t="str">
        <f t="shared" si="189"/>
        <v/>
      </c>
      <c r="Y263" s="6" t="str">
        <f t="shared" si="190"/>
        <v/>
      </c>
      <c r="Z263" s="3" t="str">
        <f t="shared" ref="Z263:Z328" si="208">IF($C263="Dutchman Creek",IF($I263="Spring",IF(LEFT($D263,1)="&lt;",VALUE(MID($D263,2,4)),IF(LEFT($D263,1)="&gt;",VALUE(MID($D263,2,4)),$D263)),""),"")</f>
        <v/>
      </c>
      <c r="AA263" s="20" t="str">
        <f t="shared" ref="AA263:AA328" si="209">IF($C263="Dutchman Creek",IF($I263="Summer",IF(LEFT($D263,1)="&lt;",VALUE(MID($D263,2,4)),IF(LEFT($D263,1)="&gt;",VALUE(MID($D263,2,4)),$D263)),""),"")</f>
        <v/>
      </c>
      <c r="AB263" s="6" t="str">
        <f t="shared" ref="AB263:AB328" si="210">IF($C263="Dutchman Creek",IF($I263="Fall",IF(LEFT($D263,1)="&lt;",VALUE(MID($D263,2,4)),IF(LEFT($D263,1)="&gt;",VALUE(MID($D263,2,4)),$D263)),""),"")</f>
        <v/>
      </c>
      <c r="AC263" s="3" t="str">
        <f t="shared" ref="AC263:AC328" si="211">IF($C263="Trout Creek",IF($I263="Spring",IF(LEFT($D263,1)="&lt;",VALUE(MID($D263,2,4)),IF(LEFT($D263,1)="&gt;",VALUE(MID($D263,2,4)),$D263)),""),"")</f>
        <v/>
      </c>
      <c r="AD263" s="20" t="str">
        <f t="shared" ref="AD263:AD328" si="212">IF($C263="Trout Creek",IF($I263="Summer",IF(LEFT($D263,1)="&lt;",VALUE(MID($D263,2,4)),IF(LEFT($D263,1)="&gt;",VALUE(MID($D263,2,4)),$D263)),""),"")</f>
        <v/>
      </c>
      <c r="AE263" s="6" t="str">
        <f t="shared" ref="AE263:AE328" si="213">IF($C263="Trout Creek",IF($I263="Fall",IF(LEFT($D263,1)="&lt;",VALUE(MID($D263,2,4)),IF(LEFT($D263,1)="&gt;",VALUE(MID($D263,2,4)),$D263)),""),"")</f>
        <v/>
      </c>
      <c r="AG263" s="3" t="str">
        <f t="shared" si="191"/>
        <v/>
      </c>
      <c r="AH263" s="20" t="str">
        <f t="shared" si="192"/>
        <v/>
      </c>
      <c r="AI263" s="6" t="str">
        <f t="shared" si="193"/>
        <v/>
      </c>
      <c r="AJ263" s="3" t="str">
        <f t="shared" si="194"/>
        <v/>
      </c>
      <c r="AK263" s="20" t="str">
        <f t="shared" si="195"/>
        <v/>
      </c>
      <c r="AL263" s="6" t="str">
        <f t="shared" si="196"/>
        <v/>
      </c>
      <c r="AM263" s="3" t="str">
        <f t="shared" si="197"/>
        <v/>
      </c>
      <c r="AN263" s="20" t="str">
        <f t="shared" si="198"/>
        <v/>
      </c>
      <c r="AO263" s="6" t="str">
        <f t="shared" si="199"/>
        <v/>
      </c>
      <c r="AP263" s="3" t="str">
        <f t="shared" si="200"/>
        <v/>
      </c>
      <c r="AQ263" s="20">
        <f t="shared" si="201"/>
        <v>7.84</v>
      </c>
      <c r="AR263" s="6" t="str">
        <f t="shared" si="202"/>
        <v/>
      </c>
      <c r="AS263" s="3" t="str">
        <f t="shared" si="203"/>
        <v/>
      </c>
      <c r="AT263" s="20" t="str">
        <f t="shared" si="204"/>
        <v/>
      </c>
      <c r="AU263" s="6" t="str">
        <f t="shared" si="205"/>
        <v/>
      </c>
      <c r="AV263" s="3" t="str">
        <f t="shared" ref="AV263:AV328" si="214">IF($C263="Dutchman Creek",IF($I263="Spring",IF(LEFT($E263,1)="&lt;",VALUE(MID($E263,2,4)),IF(LEFT($E263,1)="&gt;",VALUE(MID($E263,2,4)),$E263)),""),"")</f>
        <v/>
      </c>
      <c r="AW263" s="20" t="str">
        <f t="shared" ref="AW263:AW328" si="215">IF($C263="Dutchman Creek",IF($I263="Summer",IF(LEFT($E263,1)="&lt;",VALUE(MID($E263,2,4)),IF(LEFT($E263,1)="&gt;",VALUE(MID($E263,2,4)),$E263)),""),"")</f>
        <v/>
      </c>
      <c r="AX263" s="6" t="str">
        <f t="shared" ref="AX263:AX328" si="216">IF($C263="Dutchman Creek",IF($I263="Fall",IF(LEFT($E263,1)="&lt;",VALUE(MID($E263,2,4)),IF(LEFT($E263,1)="&gt;",VALUE(MID($E263,2,4)),$E263)),""),"")</f>
        <v/>
      </c>
      <c r="AY263" s="3" t="str">
        <f t="shared" ref="AY263:AY328" si="217">IF($C263="Trout Creek",IF($I263="Spring",IF(LEFT($E263,1)="&lt;",VALUE(MID($E263,2,4)),IF(LEFT($E263,1)="&gt;",VALUE(MID($E263,2,4)),$E263)),""),"")</f>
        <v/>
      </c>
      <c r="AZ263" s="20" t="str">
        <f t="shared" ref="AZ263:AZ328" si="218">IF($C263="Trout Creek",IF($I263="Summer",IF(LEFT($E263,1)="&lt;",VALUE(MID($E263,2,4)),IF(LEFT($E263,1)="&gt;",VALUE(MID($E263,2,4)),$E263)),""),"")</f>
        <v/>
      </c>
      <c r="BA263" s="6" t="str">
        <f t="shared" ref="BA263:BA328" si="219">IF($C263="Trout Creek",IF($I263="Fall",IF(LEFT($E263,1)="&lt;",VALUE(MID($E263,2,4)),IF(LEFT($E263,1)="&gt;",VALUE(MID($E263,2,4)),$E263)),""),"")</f>
        <v/>
      </c>
    </row>
    <row r="264" spans="1:53" ht="12.75" thickBot="1" x14ac:dyDescent="0.25">
      <c r="A264" s="82">
        <v>38482</v>
      </c>
      <c r="B264" s="81" t="s">
        <v>18</v>
      </c>
      <c r="C264" s="81" t="s">
        <v>19</v>
      </c>
      <c r="D264" s="81">
        <v>809.2</v>
      </c>
      <c r="E264" s="81">
        <v>12.32</v>
      </c>
      <c r="F264" s="85">
        <f t="shared" si="206"/>
        <v>1</v>
      </c>
      <c r="G264" s="90">
        <f t="shared" si="207"/>
        <v>5</v>
      </c>
      <c r="H264" s="90">
        <f t="shared" si="185"/>
        <v>2005</v>
      </c>
      <c r="I264" s="2" t="str">
        <f t="shared" si="186"/>
        <v>Spring</v>
      </c>
      <c r="K264" s="3" t="str">
        <f t="shared" si="141"/>
        <v/>
      </c>
      <c r="L264" s="20" t="str">
        <f t="shared" si="142"/>
        <v/>
      </c>
      <c r="M264" s="6" t="str">
        <f t="shared" si="143"/>
        <v/>
      </c>
      <c r="N264" s="3" t="str">
        <f t="shared" si="144"/>
        <v/>
      </c>
      <c r="O264" s="20" t="str">
        <f t="shared" si="145"/>
        <v/>
      </c>
      <c r="P264" s="6" t="str">
        <f t="shared" si="146"/>
        <v/>
      </c>
      <c r="Q264" s="3" t="str">
        <f t="shared" si="147"/>
        <v/>
      </c>
      <c r="R264" s="20" t="str">
        <f t="shared" si="148"/>
        <v/>
      </c>
      <c r="S264" s="6" t="str">
        <f t="shared" si="149"/>
        <v/>
      </c>
      <c r="T264" s="3">
        <f t="shared" si="150"/>
        <v>809.2</v>
      </c>
      <c r="U264" s="20" t="str">
        <f t="shared" si="172"/>
        <v/>
      </c>
      <c r="V264" s="6" t="str">
        <f t="shared" si="187"/>
        <v/>
      </c>
      <c r="W264" s="3" t="str">
        <f t="shared" si="188"/>
        <v/>
      </c>
      <c r="X264" s="20" t="str">
        <f t="shared" si="189"/>
        <v/>
      </c>
      <c r="Y264" s="6" t="str">
        <f t="shared" si="190"/>
        <v/>
      </c>
      <c r="Z264" s="3" t="str">
        <f t="shared" si="208"/>
        <v/>
      </c>
      <c r="AA264" s="20" t="str">
        <f t="shared" si="209"/>
        <v/>
      </c>
      <c r="AB264" s="6" t="str">
        <f t="shared" si="210"/>
        <v/>
      </c>
      <c r="AC264" s="3" t="str">
        <f t="shared" si="211"/>
        <v/>
      </c>
      <c r="AD264" s="20" t="str">
        <f t="shared" si="212"/>
        <v/>
      </c>
      <c r="AE264" s="6" t="str">
        <f t="shared" si="213"/>
        <v/>
      </c>
      <c r="AG264" s="3" t="str">
        <f t="shared" si="191"/>
        <v/>
      </c>
      <c r="AH264" s="20" t="str">
        <f t="shared" si="192"/>
        <v/>
      </c>
      <c r="AI264" s="6" t="str">
        <f t="shared" si="193"/>
        <v/>
      </c>
      <c r="AJ264" s="3" t="str">
        <f t="shared" si="194"/>
        <v/>
      </c>
      <c r="AK264" s="20" t="str">
        <f t="shared" si="195"/>
        <v/>
      </c>
      <c r="AL264" s="6" t="str">
        <f t="shared" si="196"/>
        <v/>
      </c>
      <c r="AM264" s="3" t="str">
        <f t="shared" si="197"/>
        <v/>
      </c>
      <c r="AN264" s="20" t="str">
        <f t="shared" si="198"/>
        <v/>
      </c>
      <c r="AO264" s="6" t="str">
        <f t="shared" si="199"/>
        <v/>
      </c>
      <c r="AP264" s="3">
        <f t="shared" si="200"/>
        <v>12.32</v>
      </c>
      <c r="AQ264" s="20" t="str">
        <f t="shared" si="201"/>
        <v/>
      </c>
      <c r="AR264" s="6" t="str">
        <f t="shared" si="202"/>
        <v/>
      </c>
      <c r="AS264" s="3" t="str">
        <f t="shared" si="203"/>
        <v/>
      </c>
      <c r="AT264" s="20" t="str">
        <f t="shared" si="204"/>
        <v/>
      </c>
      <c r="AU264" s="6" t="str">
        <f t="shared" si="205"/>
        <v/>
      </c>
      <c r="AV264" s="3" t="str">
        <f t="shared" si="214"/>
        <v/>
      </c>
      <c r="AW264" s="20" t="str">
        <f t="shared" si="215"/>
        <v/>
      </c>
      <c r="AX264" s="6" t="str">
        <f t="shared" si="216"/>
        <v/>
      </c>
      <c r="AY264" s="3" t="str">
        <f t="shared" si="217"/>
        <v/>
      </c>
      <c r="AZ264" s="20" t="str">
        <f t="shared" si="218"/>
        <v/>
      </c>
      <c r="BA264" s="6" t="str">
        <f t="shared" si="219"/>
        <v/>
      </c>
    </row>
    <row r="265" spans="1:53" ht="12.75" thickBot="1" x14ac:dyDescent="0.25">
      <c r="A265" s="82">
        <v>38259</v>
      </c>
      <c r="B265" s="81" t="s">
        <v>18</v>
      </c>
      <c r="C265" s="81" t="s">
        <v>19</v>
      </c>
      <c r="D265" s="81">
        <v>949</v>
      </c>
      <c r="E265" s="81">
        <v>9.26</v>
      </c>
      <c r="F265" s="85">
        <f t="shared" si="206"/>
        <v>1</v>
      </c>
      <c r="G265" s="90">
        <f t="shared" si="207"/>
        <v>9</v>
      </c>
      <c r="H265" s="90">
        <f t="shared" si="185"/>
        <v>2004</v>
      </c>
      <c r="I265" s="2" t="str">
        <f t="shared" si="186"/>
        <v>Fall</v>
      </c>
      <c r="K265" s="3" t="str">
        <f t="shared" si="141"/>
        <v/>
      </c>
      <c r="L265" s="20" t="str">
        <f t="shared" si="142"/>
        <v/>
      </c>
      <c r="M265" s="6" t="str">
        <f t="shared" si="143"/>
        <v/>
      </c>
      <c r="N265" s="3" t="str">
        <f t="shared" si="144"/>
        <v/>
      </c>
      <c r="O265" s="20" t="str">
        <f t="shared" si="145"/>
        <v/>
      </c>
      <c r="P265" s="6" t="str">
        <f t="shared" si="146"/>
        <v/>
      </c>
      <c r="Q265" s="3" t="str">
        <f t="shared" si="147"/>
        <v/>
      </c>
      <c r="R265" s="20" t="str">
        <f t="shared" si="148"/>
        <v/>
      </c>
      <c r="S265" s="6" t="str">
        <f t="shared" si="149"/>
        <v/>
      </c>
      <c r="T265" s="3" t="str">
        <f t="shared" si="150"/>
        <v/>
      </c>
      <c r="U265" s="20" t="str">
        <f t="shared" si="172"/>
        <v/>
      </c>
      <c r="V265" s="6">
        <f t="shared" si="187"/>
        <v>949</v>
      </c>
      <c r="W265" s="3" t="str">
        <f t="shared" si="188"/>
        <v/>
      </c>
      <c r="X265" s="20" t="str">
        <f t="shared" si="189"/>
        <v/>
      </c>
      <c r="Y265" s="6" t="str">
        <f t="shared" si="190"/>
        <v/>
      </c>
      <c r="Z265" s="3" t="str">
        <f t="shared" si="208"/>
        <v/>
      </c>
      <c r="AA265" s="20" t="str">
        <f t="shared" si="209"/>
        <v/>
      </c>
      <c r="AB265" s="6" t="str">
        <f t="shared" si="210"/>
        <v/>
      </c>
      <c r="AC265" s="3" t="str">
        <f t="shared" si="211"/>
        <v/>
      </c>
      <c r="AD265" s="20" t="str">
        <f t="shared" si="212"/>
        <v/>
      </c>
      <c r="AE265" s="6" t="str">
        <f t="shared" si="213"/>
        <v/>
      </c>
      <c r="AG265" s="3" t="str">
        <f t="shared" si="191"/>
        <v/>
      </c>
      <c r="AH265" s="20" t="str">
        <f t="shared" si="192"/>
        <v/>
      </c>
      <c r="AI265" s="6" t="str">
        <f t="shared" si="193"/>
        <v/>
      </c>
      <c r="AJ265" s="3" t="str">
        <f t="shared" si="194"/>
        <v/>
      </c>
      <c r="AK265" s="20" t="str">
        <f t="shared" si="195"/>
        <v/>
      </c>
      <c r="AL265" s="6" t="str">
        <f t="shared" si="196"/>
        <v/>
      </c>
      <c r="AM265" s="3" t="str">
        <f t="shared" si="197"/>
        <v/>
      </c>
      <c r="AN265" s="20" t="str">
        <f t="shared" si="198"/>
        <v/>
      </c>
      <c r="AO265" s="6" t="str">
        <f t="shared" si="199"/>
        <v/>
      </c>
      <c r="AP265" s="3" t="str">
        <f t="shared" si="200"/>
        <v/>
      </c>
      <c r="AQ265" s="20" t="str">
        <f t="shared" si="201"/>
        <v/>
      </c>
      <c r="AR265" s="6">
        <f t="shared" si="202"/>
        <v>9.26</v>
      </c>
      <c r="AS265" s="3" t="str">
        <f t="shared" si="203"/>
        <v/>
      </c>
      <c r="AT265" s="20" t="str">
        <f t="shared" si="204"/>
        <v/>
      </c>
      <c r="AU265" s="6" t="str">
        <f t="shared" si="205"/>
        <v/>
      </c>
      <c r="AV265" s="3" t="str">
        <f t="shared" si="214"/>
        <v/>
      </c>
      <c r="AW265" s="20" t="str">
        <f t="shared" si="215"/>
        <v/>
      </c>
      <c r="AX265" s="6" t="str">
        <f t="shared" si="216"/>
        <v/>
      </c>
      <c r="AY265" s="3" t="str">
        <f t="shared" si="217"/>
        <v/>
      </c>
      <c r="AZ265" s="20" t="str">
        <f t="shared" si="218"/>
        <v/>
      </c>
      <c r="BA265" s="6" t="str">
        <f t="shared" si="219"/>
        <v/>
      </c>
    </row>
    <row r="266" spans="1:53" ht="12.75" thickBot="1" x14ac:dyDescent="0.25">
      <c r="A266" s="82">
        <v>38181</v>
      </c>
      <c r="B266" s="81" t="s">
        <v>18</v>
      </c>
      <c r="C266" s="81" t="s">
        <v>19</v>
      </c>
      <c r="D266" s="81">
        <v>829</v>
      </c>
      <c r="E266" s="81">
        <v>10.65</v>
      </c>
      <c r="F266" s="85">
        <f t="shared" si="206"/>
        <v>1</v>
      </c>
      <c r="G266" s="90">
        <f t="shared" si="207"/>
        <v>7</v>
      </c>
      <c r="H266" s="90">
        <f t="shared" si="185"/>
        <v>2004</v>
      </c>
      <c r="I266" s="2" t="str">
        <f t="shared" si="186"/>
        <v>Summer</v>
      </c>
      <c r="K266" s="3" t="str">
        <f t="shared" si="141"/>
        <v/>
      </c>
      <c r="L266" s="20" t="str">
        <f t="shared" si="142"/>
        <v/>
      </c>
      <c r="M266" s="6" t="str">
        <f t="shared" si="143"/>
        <v/>
      </c>
      <c r="N266" s="3" t="str">
        <f t="shared" si="144"/>
        <v/>
      </c>
      <c r="O266" s="20" t="str">
        <f t="shared" si="145"/>
        <v/>
      </c>
      <c r="P266" s="6" t="str">
        <f t="shared" si="146"/>
        <v/>
      </c>
      <c r="Q266" s="3" t="str">
        <f t="shared" si="147"/>
        <v/>
      </c>
      <c r="R266" s="20" t="str">
        <f t="shared" si="148"/>
        <v/>
      </c>
      <c r="S266" s="6" t="str">
        <f t="shared" si="149"/>
        <v/>
      </c>
      <c r="T266" s="3" t="str">
        <f t="shared" si="150"/>
        <v/>
      </c>
      <c r="U266" s="20">
        <f t="shared" si="172"/>
        <v>829</v>
      </c>
      <c r="V266" s="6" t="str">
        <f t="shared" si="187"/>
        <v/>
      </c>
      <c r="W266" s="3" t="str">
        <f t="shared" si="188"/>
        <v/>
      </c>
      <c r="X266" s="20" t="str">
        <f t="shared" si="189"/>
        <v/>
      </c>
      <c r="Y266" s="6" t="str">
        <f t="shared" si="190"/>
        <v/>
      </c>
      <c r="Z266" s="3" t="str">
        <f t="shared" si="208"/>
        <v/>
      </c>
      <c r="AA266" s="20" t="str">
        <f t="shared" si="209"/>
        <v/>
      </c>
      <c r="AB266" s="6" t="str">
        <f t="shared" si="210"/>
        <v/>
      </c>
      <c r="AC266" s="3" t="str">
        <f t="shared" si="211"/>
        <v/>
      </c>
      <c r="AD266" s="20" t="str">
        <f t="shared" si="212"/>
        <v/>
      </c>
      <c r="AE266" s="6" t="str">
        <f t="shared" si="213"/>
        <v/>
      </c>
      <c r="AG266" s="3" t="str">
        <f t="shared" si="191"/>
        <v/>
      </c>
      <c r="AH266" s="20" t="str">
        <f t="shared" si="192"/>
        <v/>
      </c>
      <c r="AI266" s="6" t="str">
        <f t="shared" si="193"/>
        <v/>
      </c>
      <c r="AJ266" s="3" t="str">
        <f t="shared" si="194"/>
        <v/>
      </c>
      <c r="AK266" s="20" t="str">
        <f t="shared" si="195"/>
        <v/>
      </c>
      <c r="AL266" s="6" t="str">
        <f t="shared" si="196"/>
        <v/>
      </c>
      <c r="AM266" s="3" t="str">
        <f t="shared" si="197"/>
        <v/>
      </c>
      <c r="AN266" s="20" t="str">
        <f t="shared" si="198"/>
        <v/>
      </c>
      <c r="AO266" s="6" t="str">
        <f t="shared" si="199"/>
        <v/>
      </c>
      <c r="AP266" s="3" t="str">
        <f t="shared" si="200"/>
        <v/>
      </c>
      <c r="AQ266" s="20">
        <f t="shared" si="201"/>
        <v>10.65</v>
      </c>
      <c r="AR266" s="6" t="str">
        <f t="shared" si="202"/>
        <v/>
      </c>
      <c r="AS266" s="3" t="str">
        <f t="shared" si="203"/>
        <v/>
      </c>
      <c r="AT266" s="20" t="str">
        <f t="shared" si="204"/>
        <v/>
      </c>
      <c r="AU266" s="6" t="str">
        <f t="shared" si="205"/>
        <v/>
      </c>
      <c r="AV266" s="3" t="str">
        <f t="shared" si="214"/>
        <v/>
      </c>
      <c r="AW266" s="20" t="str">
        <f t="shared" si="215"/>
        <v/>
      </c>
      <c r="AX266" s="6" t="str">
        <f t="shared" si="216"/>
        <v/>
      </c>
      <c r="AY266" s="3" t="str">
        <f t="shared" si="217"/>
        <v/>
      </c>
      <c r="AZ266" s="20" t="str">
        <f t="shared" si="218"/>
        <v/>
      </c>
      <c r="BA266" s="6" t="str">
        <f t="shared" si="219"/>
        <v/>
      </c>
    </row>
    <row r="267" spans="1:53" ht="12.75" thickBot="1" x14ac:dyDescent="0.25">
      <c r="A267" s="82">
        <v>38153</v>
      </c>
      <c r="B267" s="81" t="s">
        <v>18</v>
      </c>
      <c r="C267" s="81" t="s">
        <v>19</v>
      </c>
      <c r="D267" s="81">
        <v>493</v>
      </c>
      <c r="E267" s="81">
        <v>8.15</v>
      </c>
      <c r="F267" s="85">
        <f t="shared" si="206"/>
        <v>1</v>
      </c>
      <c r="G267" s="90">
        <f t="shared" si="207"/>
        <v>6</v>
      </c>
      <c r="H267" s="90">
        <f t="shared" si="185"/>
        <v>2004</v>
      </c>
      <c r="I267" s="2" t="str">
        <f t="shared" si="186"/>
        <v>Spring</v>
      </c>
      <c r="K267" s="3" t="str">
        <f t="shared" si="141"/>
        <v/>
      </c>
      <c r="L267" s="20" t="str">
        <f t="shared" si="142"/>
        <v/>
      </c>
      <c r="M267" s="6" t="str">
        <f t="shared" si="143"/>
        <v/>
      </c>
      <c r="N267" s="3" t="str">
        <f t="shared" si="144"/>
        <v/>
      </c>
      <c r="O267" s="20" t="str">
        <f t="shared" si="145"/>
        <v/>
      </c>
      <c r="P267" s="6" t="str">
        <f t="shared" si="146"/>
        <v/>
      </c>
      <c r="Q267" s="3" t="str">
        <f t="shared" si="147"/>
        <v/>
      </c>
      <c r="R267" s="20" t="str">
        <f t="shared" si="148"/>
        <v/>
      </c>
      <c r="S267" s="6" t="str">
        <f t="shared" si="149"/>
        <v/>
      </c>
      <c r="T267" s="3">
        <f t="shared" si="150"/>
        <v>493</v>
      </c>
      <c r="U267" s="20" t="str">
        <f t="shared" si="172"/>
        <v/>
      </c>
      <c r="V267" s="6" t="str">
        <f t="shared" si="187"/>
        <v/>
      </c>
      <c r="W267" s="3" t="str">
        <f t="shared" si="188"/>
        <v/>
      </c>
      <c r="X267" s="20" t="str">
        <f t="shared" si="189"/>
        <v/>
      </c>
      <c r="Y267" s="6" t="str">
        <f t="shared" si="190"/>
        <v/>
      </c>
      <c r="Z267" s="3" t="str">
        <f t="shared" si="208"/>
        <v/>
      </c>
      <c r="AA267" s="20" t="str">
        <f t="shared" si="209"/>
        <v/>
      </c>
      <c r="AB267" s="6" t="str">
        <f t="shared" si="210"/>
        <v/>
      </c>
      <c r="AC267" s="3" t="str">
        <f t="shared" si="211"/>
        <v/>
      </c>
      <c r="AD267" s="20" t="str">
        <f t="shared" si="212"/>
        <v/>
      </c>
      <c r="AE267" s="6" t="str">
        <f t="shared" si="213"/>
        <v/>
      </c>
      <c r="AG267" s="3" t="str">
        <f t="shared" si="191"/>
        <v/>
      </c>
      <c r="AH267" s="20" t="str">
        <f t="shared" si="192"/>
        <v/>
      </c>
      <c r="AI267" s="6" t="str">
        <f t="shared" si="193"/>
        <v/>
      </c>
      <c r="AJ267" s="3" t="str">
        <f t="shared" si="194"/>
        <v/>
      </c>
      <c r="AK267" s="20" t="str">
        <f t="shared" si="195"/>
        <v/>
      </c>
      <c r="AL267" s="6" t="str">
        <f t="shared" si="196"/>
        <v/>
      </c>
      <c r="AM267" s="3" t="str">
        <f t="shared" si="197"/>
        <v/>
      </c>
      <c r="AN267" s="20" t="str">
        <f t="shared" si="198"/>
        <v/>
      </c>
      <c r="AO267" s="6" t="str">
        <f t="shared" si="199"/>
        <v/>
      </c>
      <c r="AP267" s="3">
        <f t="shared" si="200"/>
        <v>8.15</v>
      </c>
      <c r="AQ267" s="20" t="str">
        <f t="shared" si="201"/>
        <v/>
      </c>
      <c r="AR267" s="6" t="str">
        <f t="shared" si="202"/>
        <v/>
      </c>
      <c r="AS267" s="3" t="str">
        <f t="shared" si="203"/>
        <v/>
      </c>
      <c r="AT267" s="20" t="str">
        <f t="shared" si="204"/>
        <v/>
      </c>
      <c r="AU267" s="6" t="str">
        <f t="shared" si="205"/>
        <v/>
      </c>
      <c r="AV267" s="3" t="str">
        <f t="shared" si="214"/>
        <v/>
      </c>
      <c r="AW267" s="20" t="str">
        <f t="shared" si="215"/>
        <v/>
      </c>
      <c r="AX267" s="6" t="str">
        <f t="shared" si="216"/>
        <v/>
      </c>
      <c r="AY267" s="3" t="str">
        <f t="shared" si="217"/>
        <v/>
      </c>
      <c r="AZ267" s="20" t="str">
        <f t="shared" si="218"/>
        <v/>
      </c>
      <c r="BA267" s="6" t="str">
        <f t="shared" si="219"/>
        <v/>
      </c>
    </row>
    <row r="268" spans="1:53" ht="12.75" thickBot="1" x14ac:dyDescent="0.25">
      <c r="A268" s="82">
        <v>38118</v>
      </c>
      <c r="B268" s="81" t="s">
        <v>18</v>
      </c>
      <c r="C268" s="81" t="s">
        <v>19</v>
      </c>
      <c r="D268" s="81">
        <v>658</v>
      </c>
      <c r="E268" s="81">
        <v>10.3</v>
      </c>
      <c r="F268" s="85">
        <f t="shared" si="206"/>
        <v>1</v>
      </c>
      <c r="G268" s="90">
        <f t="shared" si="207"/>
        <v>5</v>
      </c>
      <c r="H268" s="90">
        <f t="shared" si="185"/>
        <v>2004</v>
      </c>
      <c r="I268" s="2" t="str">
        <f t="shared" si="186"/>
        <v>Spring</v>
      </c>
      <c r="K268" s="3" t="str">
        <f t="shared" si="141"/>
        <v/>
      </c>
      <c r="L268" s="20" t="str">
        <f t="shared" si="142"/>
        <v/>
      </c>
      <c r="M268" s="6" t="str">
        <f t="shared" si="143"/>
        <v/>
      </c>
      <c r="N268" s="3" t="str">
        <f t="shared" si="144"/>
        <v/>
      </c>
      <c r="O268" s="20" t="str">
        <f t="shared" si="145"/>
        <v/>
      </c>
      <c r="P268" s="6" t="str">
        <f t="shared" si="146"/>
        <v/>
      </c>
      <c r="Q268" s="3" t="str">
        <f t="shared" si="147"/>
        <v/>
      </c>
      <c r="R268" s="20" t="str">
        <f t="shared" si="148"/>
        <v/>
      </c>
      <c r="S268" s="6" t="str">
        <f t="shared" si="149"/>
        <v/>
      </c>
      <c r="T268" s="3">
        <f t="shared" si="150"/>
        <v>658</v>
      </c>
      <c r="U268" s="20" t="str">
        <f t="shared" si="172"/>
        <v/>
      </c>
      <c r="V268" s="6" t="str">
        <f t="shared" si="187"/>
        <v/>
      </c>
      <c r="W268" s="3" t="str">
        <f t="shared" si="188"/>
        <v/>
      </c>
      <c r="X268" s="20" t="str">
        <f t="shared" si="189"/>
        <v/>
      </c>
      <c r="Y268" s="6" t="str">
        <f t="shared" si="190"/>
        <v/>
      </c>
      <c r="Z268" s="3" t="str">
        <f t="shared" si="208"/>
        <v/>
      </c>
      <c r="AA268" s="20" t="str">
        <f t="shared" si="209"/>
        <v/>
      </c>
      <c r="AB268" s="6" t="str">
        <f t="shared" si="210"/>
        <v/>
      </c>
      <c r="AC268" s="3" t="str">
        <f t="shared" si="211"/>
        <v/>
      </c>
      <c r="AD268" s="20" t="str">
        <f t="shared" si="212"/>
        <v/>
      </c>
      <c r="AE268" s="6" t="str">
        <f t="shared" si="213"/>
        <v/>
      </c>
      <c r="AG268" s="3" t="str">
        <f t="shared" si="191"/>
        <v/>
      </c>
      <c r="AH268" s="20" t="str">
        <f t="shared" si="192"/>
        <v/>
      </c>
      <c r="AI268" s="6" t="str">
        <f t="shared" si="193"/>
        <v/>
      </c>
      <c r="AJ268" s="3" t="str">
        <f t="shared" si="194"/>
        <v/>
      </c>
      <c r="AK268" s="20" t="str">
        <f t="shared" si="195"/>
        <v/>
      </c>
      <c r="AL268" s="6" t="str">
        <f t="shared" si="196"/>
        <v/>
      </c>
      <c r="AM268" s="3" t="str">
        <f t="shared" si="197"/>
        <v/>
      </c>
      <c r="AN268" s="20" t="str">
        <f t="shared" si="198"/>
        <v/>
      </c>
      <c r="AO268" s="6" t="str">
        <f t="shared" si="199"/>
        <v/>
      </c>
      <c r="AP268" s="3">
        <f t="shared" si="200"/>
        <v>10.3</v>
      </c>
      <c r="AQ268" s="20" t="str">
        <f t="shared" si="201"/>
        <v/>
      </c>
      <c r="AR268" s="6" t="str">
        <f t="shared" si="202"/>
        <v/>
      </c>
      <c r="AS268" s="3" t="str">
        <f t="shared" si="203"/>
        <v/>
      </c>
      <c r="AT268" s="20" t="str">
        <f t="shared" si="204"/>
        <v/>
      </c>
      <c r="AU268" s="6" t="str">
        <f t="shared" si="205"/>
        <v/>
      </c>
      <c r="AV268" s="3" t="str">
        <f t="shared" si="214"/>
        <v/>
      </c>
      <c r="AW268" s="20" t="str">
        <f t="shared" si="215"/>
        <v/>
      </c>
      <c r="AX268" s="6" t="str">
        <f t="shared" si="216"/>
        <v/>
      </c>
      <c r="AY268" s="3" t="str">
        <f t="shared" si="217"/>
        <v/>
      </c>
      <c r="AZ268" s="20" t="str">
        <f t="shared" si="218"/>
        <v/>
      </c>
      <c r="BA268" s="6" t="str">
        <f t="shared" si="219"/>
        <v/>
      </c>
    </row>
    <row r="269" spans="1:53" ht="12.75" thickBot="1" x14ac:dyDescent="0.25">
      <c r="A269" s="82">
        <v>37915</v>
      </c>
      <c r="B269" s="81" t="s">
        <v>18</v>
      </c>
      <c r="C269" s="81" t="s">
        <v>19</v>
      </c>
      <c r="D269" s="81" t="s">
        <v>24</v>
      </c>
      <c r="E269" s="81" t="s">
        <v>24</v>
      </c>
      <c r="F269" s="85">
        <f t="shared" si="206"/>
        <v>1</v>
      </c>
      <c r="G269" s="90">
        <f t="shared" si="207"/>
        <v>10</v>
      </c>
      <c r="H269" s="90">
        <f t="shared" si="185"/>
        <v>2003</v>
      </c>
      <c r="I269" s="2" t="str">
        <f t="shared" si="186"/>
        <v>Fall</v>
      </c>
      <c r="K269" s="3" t="str">
        <f t="shared" si="141"/>
        <v/>
      </c>
      <c r="L269" s="20" t="str">
        <f t="shared" si="142"/>
        <v/>
      </c>
      <c r="M269" s="6" t="str">
        <f t="shared" si="143"/>
        <v/>
      </c>
      <c r="N269" s="3" t="str">
        <f t="shared" si="144"/>
        <v/>
      </c>
      <c r="O269" s="20" t="str">
        <f t="shared" si="145"/>
        <v/>
      </c>
      <c r="P269" s="6" t="str">
        <f t="shared" si="146"/>
        <v/>
      </c>
      <c r="Q269" s="3" t="str">
        <f t="shared" si="147"/>
        <v/>
      </c>
      <c r="R269" s="20" t="str">
        <f t="shared" si="148"/>
        <v/>
      </c>
      <c r="S269" s="6" t="str">
        <f t="shared" si="149"/>
        <v/>
      </c>
      <c r="T269" s="3" t="str">
        <f t="shared" si="150"/>
        <v/>
      </c>
      <c r="U269" s="20" t="str">
        <f t="shared" si="172"/>
        <v/>
      </c>
      <c r="V269" s="6" t="str">
        <f t="shared" si="187"/>
        <v>NS</v>
      </c>
      <c r="W269" s="3" t="str">
        <f t="shared" si="188"/>
        <v/>
      </c>
      <c r="X269" s="20" t="str">
        <f t="shared" si="189"/>
        <v/>
      </c>
      <c r="Y269" s="6" t="str">
        <f t="shared" si="190"/>
        <v/>
      </c>
      <c r="Z269" s="3" t="str">
        <f t="shared" si="208"/>
        <v/>
      </c>
      <c r="AA269" s="20" t="str">
        <f t="shared" si="209"/>
        <v/>
      </c>
      <c r="AB269" s="6" t="str">
        <f t="shared" si="210"/>
        <v/>
      </c>
      <c r="AC269" s="3" t="str">
        <f t="shared" si="211"/>
        <v/>
      </c>
      <c r="AD269" s="20" t="str">
        <f t="shared" si="212"/>
        <v/>
      </c>
      <c r="AE269" s="6" t="str">
        <f t="shared" si="213"/>
        <v/>
      </c>
      <c r="AG269" s="3" t="str">
        <f t="shared" si="191"/>
        <v/>
      </c>
      <c r="AH269" s="20" t="str">
        <f t="shared" si="192"/>
        <v/>
      </c>
      <c r="AI269" s="6" t="str">
        <f t="shared" si="193"/>
        <v/>
      </c>
      <c r="AJ269" s="3" t="str">
        <f t="shared" si="194"/>
        <v/>
      </c>
      <c r="AK269" s="20" t="str">
        <f t="shared" si="195"/>
        <v/>
      </c>
      <c r="AL269" s="6" t="str">
        <f t="shared" si="196"/>
        <v/>
      </c>
      <c r="AM269" s="3" t="str">
        <f t="shared" si="197"/>
        <v/>
      </c>
      <c r="AN269" s="20" t="str">
        <f t="shared" si="198"/>
        <v/>
      </c>
      <c r="AO269" s="6" t="str">
        <f t="shared" si="199"/>
        <v/>
      </c>
      <c r="AP269" s="3" t="str">
        <f t="shared" si="200"/>
        <v/>
      </c>
      <c r="AQ269" s="20" t="str">
        <f t="shared" si="201"/>
        <v/>
      </c>
      <c r="AR269" s="6" t="str">
        <f t="shared" si="202"/>
        <v>NS</v>
      </c>
      <c r="AS269" s="3" t="str">
        <f t="shared" si="203"/>
        <v/>
      </c>
      <c r="AT269" s="20" t="str">
        <f t="shared" si="204"/>
        <v/>
      </c>
      <c r="AU269" s="6" t="str">
        <f t="shared" si="205"/>
        <v/>
      </c>
      <c r="AV269" s="3" t="str">
        <f t="shared" si="214"/>
        <v/>
      </c>
      <c r="AW269" s="20" t="str">
        <f t="shared" si="215"/>
        <v/>
      </c>
      <c r="AX269" s="6" t="str">
        <f t="shared" si="216"/>
        <v/>
      </c>
      <c r="AY269" s="3" t="str">
        <f t="shared" si="217"/>
        <v/>
      </c>
      <c r="AZ269" s="20" t="str">
        <f t="shared" si="218"/>
        <v/>
      </c>
      <c r="BA269" s="6" t="str">
        <f t="shared" si="219"/>
        <v/>
      </c>
    </row>
    <row r="270" spans="1:53" ht="12.75" thickBot="1" x14ac:dyDescent="0.25">
      <c r="A270" s="82">
        <v>37901</v>
      </c>
      <c r="B270" s="81" t="s">
        <v>18</v>
      </c>
      <c r="C270" s="81" t="s">
        <v>19</v>
      </c>
      <c r="D270" s="81">
        <v>930</v>
      </c>
      <c r="E270" s="81">
        <v>12.11</v>
      </c>
      <c r="F270" s="85">
        <f t="shared" si="206"/>
        <v>1</v>
      </c>
      <c r="G270" s="90">
        <f t="shared" si="207"/>
        <v>10</v>
      </c>
      <c r="H270" s="90">
        <f t="shared" si="185"/>
        <v>2003</v>
      </c>
      <c r="I270" s="2" t="str">
        <f t="shared" si="186"/>
        <v>Fall</v>
      </c>
      <c r="K270" s="3" t="str">
        <f t="shared" si="141"/>
        <v/>
      </c>
      <c r="L270" s="20" t="str">
        <f t="shared" si="142"/>
        <v/>
      </c>
      <c r="M270" s="6" t="str">
        <f t="shared" si="143"/>
        <v/>
      </c>
      <c r="N270" s="3" t="str">
        <f t="shared" si="144"/>
        <v/>
      </c>
      <c r="O270" s="20" t="str">
        <f t="shared" si="145"/>
        <v/>
      </c>
      <c r="P270" s="6" t="str">
        <f t="shared" si="146"/>
        <v/>
      </c>
      <c r="Q270" s="3" t="str">
        <f t="shared" si="147"/>
        <v/>
      </c>
      <c r="R270" s="20" t="str">
        <f t="shared" si="148"/>
        <v/>
      </c>
      <c r="S270" s="6" t="str">
        <f t="shared" si="149"/>
        <v/>
      </c>
      <c r="T270" s="3" t="str">
        <f t="shared" si="150"/>
        <v/>
      </c>
      <c r="U270" s="20" t="str">
        <f t="shared" si="172"/>
        <v/>
      </c>
      <c r="V270" s="6">
        <f t="shared" si="187"/>
        <v>930</v>
      </c>
      <c r="W270" s="3" t="str">
        <f t="shared" si="188"/>
        <v/>
      </c>
      <c r="X270" s="20" t="str">
        <f t="shared" si="189"/>
        <v/>
      </c>
      <c r="Y270" s="6" t="str">
        <f t="shared" si="190"/>
        <v/>
      </c>
      <c r="Z270" s="3" t="str">
        <f t="shared" si="208"/>
        <v/>
      </c>
      <c r="AA270" s="20" t="str">
        <f t="shared" si="209"/>
        <v/>
      </c>
      <c r="AB270" s="6" t="str">
        <f t="shared" si="210"/>
        <v/>
      </c>
      <c r="AC270" s="3" t="str">
        <f t="shared" si="211"/>
        <v/>
      </c>
      <c r="AD270" s="20" t="str">
        <f t="shared" si="212"/>
        <v/>
      </c>
      <c r="AE270" s="6" t="str">
        <f t="shared" si="213"/>
        <v/>
      </c>
      <c r="AG270" s="3" t="str">
        <f t="shared" si="191"/>
        <v/>
      </c>
      <c r="AH270" s="20" t="str">
        <f t="shared" si="192"/>
        <v/>
      </c>
      <c r="AI270" s="6" t="str">
        <f t="shared" si="193"/>
        <v/>
      </c>
      <c r="AJ270" s="3" t="str">
        <f t="shared" si="194"/>
        <v/>
      </c>
      <c r="AK270" s="20" t="str">
        <f t="shared" si="195"/>
        <v/>
      </c>
      <c r="AL270" s="6" t="str">
        <f t="shared" si="196"/>
        <v/>
      </c>
      <c r="AM270" s="3" t="str">
        <f t="shared" si="197"/>
        <v/>
      </c>
      <c r="AN270" s="20" t="str">
        <f t="shared" si="198"/>
        <v/>
      </c>
      <c r="AO270" s="6" t="str">
        <f t="shared" si="199"/>
        <v/>
      </c>
      <c r="AP270" s="3" t="str">
        <f t="shared" si="200"/>
        <v/>
      </c>
      <c r="AQ270" s="20" t="str">
        <f t="shared" si="201"/>
        <v/>
      </c>
      <c r="AR270" s="6">
        <f t="shared" si="202"/>
        <v>12.11</v>
      </c>
      <c r="AS270" s="3" t="str">
        <f t="shared" si="203"/>
        <v/>
      </c>
      <c r="AT270" s="20" t="str">
        <f t="shared" si="204"/>
        <v/>
      </c>
      <c r="AU270" s="6" t="str">
        <f t="shared" si="205"/>
        <v/>
      </c>
      <c r="AV270" s="3" t="str">
        <f t="shared" si="214"/>
        <v/>
      </c>
      <c r="AW270" s="20" t="str">
        <f t="shared" si="215"/>
        <v/>
      </c>
      <c r="AX270" s="6" t="str">
        <f t="shared" si="216"/>
        <v/>
      </c>
      <c r="AY270" s="3" t="str">
        <f t="shared" si="217"/>
        <v/>
      </c>
      <c r="AZ270" s="20" t="str">
        <f t="shared" si="218"/>
        <v/>
      </c>
      <c r="BA270" s="6" t="str">
        <f t="shared" si="219"/>
        <v/>
      </c>
    </row>
    <row r="271" spans="1:53" ht="12.75" thickBot="1" x14ac:dyDescent="0.25">
      <c r="A271" s="82">
        <v>42284</v>
      </c>
      <c r="B271" s="81" t="s">
        <v>20</v>
      </c>
      <c r="C271" s="81" t="s">
        <v>19</v>
      </c>
      <c r="D271" s="81" t="s">
        <v>77</v>
      </c>
      <c r="E271" s="81">
        <v>4.46</v>
      </c>
      <c r="F271" s="85">
        <f t="shared" si="206"/>
        <v>2</v>
      </c>
      <c r="G271" s="90">
        <f t="shared" si="207"/>
        <v>10</v>
      </c>
      <c r="H271" s="90">
        <f t="shared" si="185"/>
        <v>2015</v>
      </c>
      <c r="I271" s="2" t="str">
        <f t="shared" si="186"/>
        <v>Fall</v>
      </c>
      <c r="K271" s="3" t="str">
        <f t="shared" si="141"/>
        <v/>
      </c>
      <c r="L271" s="20" t="str">
        <f t="shared" si="142"/>
        <v/>
      </c>
      <c r="M271" s="6" t="str">
        <f t="shared" si="143"/>
        <v/>
      </c>
      <c r="N271" s="3" t="str">
        <f t="shared" si="144"/>
        <v/>
      </c>
      <c r="O271" s="20" t="str">
        <f t="shared" si="145"/>
        <v/>
      </c>
      <c r="P271" s="6" t="str">
        <f t="shared" si="146"/>
        <v/>
      </c>
      <c r="Q271" s="3" t="str">
        <f t="shared" si="147"/>
        <v/>
      </c>
      <c r="R271" s="20" t="str">
        <f t="shared" si="148"/>
        <v/>
      </c>
      <c r="S271" s="6" t="str">
        <f t="shared" si="149"/>
        <v/>
      </c>
      <c r="T271" s="3" t="str">
        <f t="shared" si="150"/>
        <v/>
      </c>
      <c r="U271" s="20" t="str">
        <f t="shared" si="172"/>
        <v/>
      </c>
      <c r="V271" s="6" t="str">
        <f t="shared" si="187"/>
        <v>AD</v>
      </c>
      <c r="W271" s="3" t="str">
        <f t="shared" si="188"/>
        <v/>
      </c>
      <c r="X271" s="20" t="str">
        <f t="shared" si="189"/>
        <v/>
      </c>
      <c r="Y271" s="6" t="str">
        <f t="shared" si="190"/>
        <v/>
      </c>
      <c r="Z271" s="3" t="str">
        <f t="shared" si="208"/>
        <v/>
      </c>
      <c r="AA271" s="20" t="str">
        <f t="shared" si="209"/>
        <v/>
      </c>
      <c r="AB271" s="6" t="str">
        <f t="shared" si="210"/>
        <v/>
      </c>
      <c r="AC271" s="3" t="str">
        <f t="shared" si="211"/>
        <v/>
      </c>
      <c r="AD271" s="20" t="str">
        <f t="shared" si="212"/>
        <v/>
      </c>
      <c r="AE271" s="6" t="str">
        <f t="shared" si="213"/>
        <v/>
      </c>
      <c r="AG271" s="3" t="str">
        <f t="shared" si="191"/>
        <v/>
      </c>
      <c r="AH271" s="20" t="str">
        <f t="shared" si="192"/>
        <v/>
      </c>
      <c r="AI271" s="6" t="str">
        <f t="shared" si="193"/>
        <v/>
      </c>
      <c r="AJ271" s="3" t="str">
        <f t="shared" si="194"/>
        <v/>
      </c>
      <c r="AK271" s="20" t="str">
        <f t="shared" si="195"/>
        <v/>
      </c>
      <c r="AL271" s="6" t="str">
        <f t="shared" si="196"/>
        <v/>
      </c>
      <c r="AM271" s="3" t="str">
        <f t="shared" si="197"/>
        <v/>
      </c>
      <c r="AN271" s="20" t="str">
        <f t="shared" si="198"/>
        <v/>
      </c>
      <c r="AO271" s="6" t="str">
        <f t="shared" si="199"/>
        <v/>
      </c>
      <c r="AP271" s="3" t="str">
        <f t="shared" si="200"/>
        <v/>
      </c>
      <c r="AQ271" s="20" t="str">
        <f t="shared" si="201"/>
        <v/>
      </c>
      <c r="AR271" s="6">
        <f t="shared" si="202"/>
        <v>4.46</v>
      </c>
      <c r="AS271" s="3" t="str">
        <f t="shared" si="203"/>
        <v/>
      </c>
      <c r="AT271" s="20" t="str">
        <f t="shared" si="204"/>
        <v/>
      </c>
      <c r="AU271" s="6" t="str">
        <f t="shared" si="205"/>
        <v/>
      </c>
      <c r="AV271" s="3" t="str">
        <f t="shared" si="214"/>
        <v/>
      </c>
      <c r="AW271" s="20" t="str">
        <f t="shared" si="215"/>
        <v/>
      </c>
      <c r="AX271" s="6" t="str">
        <f t="shared" si="216"/>
        <v/>
      </c>
      <c r="AY271" s="3" t="str">
        <f t="shared" si="217"/>
        <v/>
      </c>
      <c r="AZ271" s="20" t="str">
        <f t="shared" si="218"/>
        <v/>
      </c>
      <c r="BA271" s="6" t="str">
        <f t="shared" si="219"/>
        <v/>
      </c>
    </row>
    <row r="272" spans="1:53" ht="12.75" thickBot="1" x14ac:dyDescent="0.25">
      <c r="A272" s="82">
        <v>42207</v>
      </c>
      <c r="B272" s="81" t="s">
        <v>20</v>
      </c>
      <c r="C272" s="81" t="s">
        <v>19</v>
      </c>
      <c r="D272" s="81">
        <v>833</v>
      </c>
      <c r="E272" s="81" t="s">
        <v>77</v>
      </c>
      <c r="F272" s="85">
        <f t="shared" si="206"/>
        <v>2</v>
      </c>
      <c r="G272" s="90">
        <f t="shared" si="207"/>
        <v>7</v>
      </c>
      <c r="H272" s="90">
        <f t="shared" si="185"/>
        <v>2015</v>
      </c>
      <c r="I272" s="2" t="str">
        <f t="shared" si="186"/>
        <v>Summer</v>
      </c>
      <c r="K272" s="3" t="str">
        <f t="shared" si="141"/>
        <v/>
      </c>
      <c r="L272" s="20" t="str">
        <f t="shared" si="142"/>
        <v/>
      </c>
      <c r="M272" s="6" t="str">
        <f t="shared" si="143"/>
        <v/>
      </c>
      <c r="N272" s="3" t="str">
        <f t="shared" si="144"/>
        <v/>
      </c>
      <c r="O272" s="20" t="str">
        <f t="shared" si="145"/>
        <v/>
      </c>
      <c r="P272" s="6" t="str">
        <f t="shared" si="146"/>
        <v/>
      </c>
      <c r="Q272" s="3" t="str">
        <f t="shared" si="147"/>
        <v/>
      </c>
      <c r="R272" s="20" t="str">
        <f t="shared" si="148"/>
        <v/>
      </c>
      <c r="S272" s="6" t="str">
        <f t="shared" si="149"/>
        <v/>
      </c>
      <c r="T272" s="3" t="str">
        <f t="shared" si="150"/>
        <v/>
      </c>
      <c r="U272" s="20">
        <f t="shared" si="172"/>
        <v>833</v>
      </c>
      <c r="V272" s="6" t="str">
        <f t="shared" si="187"/>
        <v/>
      </c>
      <c r="W272" s="3" t="str">
        <f t="shared" si="188"/>
        <v/>
      </c>
      <c r="X272" s="20" t="str">
        <f t="shared" si="189"/>
        <v/>
      </c>
      <c r="Y272" s="6" t="str">
        <f t="shared" si="190"/>
        <v/>
      </c>
      <c r="Z272" s="3" t="str">
        <f t="shared" si="208"/>
        <v/>
      </c>
      <c r="AA272" s="20" t="str">
        <f t="shared" si="209"/>
        <v/>
      </c>
      <c r="AB272" s="6" t="str">
        <f t="shared" si="210"/>
        <v/>
      </c>
      <c r="AC272" s="3" t="str">
        <f t="shared" si="211"/>
        <v/>
      </c>
      <c r="AD272" s="20" t="str">
        <f t="shared" si="212"/>
        <v/>
      </c>
      <c r="AE272" s="6" t="str">
        <f t="shared" si="213"/>
        <v/>
      </c>
      <c r="AG272" s="3" t="str">
        <f t="shared" si="191"/>
        <v/>
      </c>
      <c r="AH272" s="20" t="str">
        <f t="shared" si="192"/>
        <v/>
      </c>
      <c r="AI272" s="6" t="str">
        <f t="shared" si="193"/>
        <v/>
      </c>
      <c r="AJ272" s="3" t="str">
        <f t="shared" si="194"/>
        <v/>
      </c>
      <c r="AK272" s="20" t="str">
        <f t="shared" si="195"/>
        <v/>
      </c>
      <c r="AL272" s="6" t="str">
        <f t="shared" si="196"/>
        <v/>
      </c>
      <c r="AM272" s="3" t="str">
        <f t="shared" si="197"/>
        <v/>
      </c>
      <c r="AN272" s="20" t="str">
        <f t="shared" si="198"/>
        <v/>
      </c>
      <c r="AO272" s="6" t="str">
        <f t="shared" si="199"/>
        <v/>
      </c>
      <c r="AP272" s="3" t="str">
        <f t="shared" si="200"/>
        <v/>
      </c>
      <c r="AQ272" s="20" t="str">
        <f t="shared" si="201"/>
        <v>AD</v>
      </c>
      <c r="AR272" s="6" t="str">
        <f t="shared" si="202"/>
        <v/>
      </c>
      <c r="AS272" s="3" t="str">
        <f t="shared" si="203"/>
        <v/>
      </c>
      <c r="AT272" s="20" t="str">
        <f t="shared" si="204"/>
        <v/>
      </c>
      <c r="AU272" s="6" t="str">
        <f t="shared" si="205"/>
        <v/>
      </c>
      <c r="AV272" s="3" t="str">
        <f t="shared" si="214"/>
        <v/>
      </c>
      <c r="AW272" s="20" t="str">
        <f t="shared" si="215"/>
        <v/>
      </c>
      <c r="AX272" s="6" t="str">
        <f t="shared" si="216"/>
        <v/>
      </c>
      <c r="AY272" s="3" t="str">
        <f t="shared" si="217"/>
        <v/>
      </c>
      <c r="AZ272" s="20" t="str">
        <f t="shared" si="218"/>
        <v/>
      </c>
      <c r="BA272" s="6" t="str">
        <f t="shared" si="219"/>
        <v/>
      </c>
    </row>
    <row r="273" spans="1:53" ht="12.75" thickBot="1" x14ac:dyDescent="0.25">
      <c r="A273" s="82">
        <v>42129</v>
      </c>
      <c r="B273" s="81" t="s">
        <v>20</v>
      </c>
      <c r="C273" s="81" t="s">
        <v>19</v>
      </c>
      <c r="D273" s="81">
        <v>878</v>
      </c>
      <c r="E273" s="81">
        <v>10.5</v>
      </c>
      <c r="F273" s="85">
        <f t="shared" si="206"/>
        <v>2</v>
      </c>
      <c r="G273" s="90">
        <f t="shared" si="207"/>
        <v>5</v>
      </c>
      <c r="H273" s="90">
        <f t="shared" si="185"/>
        <v>2015</v>
      </c>
      <c r="I273" s="2" t="str">
        <f t="shared" si="186"/>
        <v>Spring</v>
      </c>
      <c r="K273" s="3" t="str">
        <f t="shared" si="141"/>
        <v/>
      </c>
      <c r="L273" s="20" t="str">
        <f t="shared" si="142"/>
        <v/>
      </c>
      <c r="M273" s="6" t="str">
        <f t="shared" si="143"/>
        <v/>
      </c>
      <c r="N273" s="3" t="str">
        <f t="shared" si="144"/>
        <v/>
      </c>
      <c r="O273" s="20" t="str">
        <f t="shared" si="145"/>
        <v/>
      </c>
      <c r="P273" s="6" t="str">
        <f t="shared" si="146"/>
        <v/>
      </c>
      <c r="Q273" s="3" t="str">
        <f t="shared" si="147"/>
        <v/>
      </c>
      <c r="R273" s="20" t="str">
        <f t="shared" si="148"/>
        <v/>
      </c>
      <c r="S273" s="6" t="str">
        <f t="shared" si="149"/>
        <v/>
      </c>
      <c r="T273" s="3">
        <f t="shared" si="150"/>
        <v>878</v>
      </c>
      <c r="U273" s="20" t="str">
        <f t="shared" si="172"/>
        <v/>
      </c>
      <c r="V273" s="6" t="str">
        <f t="shared" si="187"/>
        <v/>
      </c>
      <c r="W273" s="3" t="str">
        <f t="shared" si="188"/>
        <v/>
      </c>
      <c r="X273" s="20" t="str">
        <f t="shared" si="189"/>
        <v/>
      </c>
      <c r="Y273" s="6" t="str">
        <f t="shared" si="190"/>
        <v/>
      </c>
      <c r="Z273" s="3" t="str">
        <f t="shared" si="208"/>
        <v/>
      </c>
      <c r="AA273" s="20" t="str">
        <f t="shared" si="209"/>
        <v/>
      </c>
      <c r="AB273" s="6" t="str">
        <f t="shared" si="210"/>
        <v/>
      </c>
      <c r="AC273" s="3" t="str">
        <f t="shared" si="211"/>
        <v/>
      </c>
      <c r="AD273" s="20" t="str">
        <f t="shared" si="212"/>
        <v/>
      </c>
      <c r="AE273" s="6" t="str">
        <f t="shared" si="213"/>
        <v/>
      </c>
      <c r="AG273" s="3" t="str">
        <f t="shared" si="191"/>
        <v/>
      </c>
      <c r="AH273" s="20" t="str">
        <f t="shared" si="192"/>
        <v/>
      </c>
      <c r="AI273" s="6" t="str">
        <f t="shared" si="193"/>
        <v/>
      </c>
      <c r="AJ273" s="3" t="str">
        <f t="shared" si="194"/>
        <v/>
      </c>
      <c r="AK273" s="20" t="str">
        <f t="shared" si="195"/>
        <v/>
      </c>
      <c r="AL273" s="6" t="str">
        <f t="shared" si="196"/>
        <v/>
      </c>
      <c r="AM273" s="3" t="str">
        <f t="shared" si="197"/>
        <v/>
      </c>
      <c r="AN273" s="20" t="str">
        <f t="shared" si="198"/>
        <v/>
      </c>
      <c r="AO273" s="6" t="str">
        <f t="shared" si="199"/>
        <v/>
      </c>
      <c r="AP273" s="3">
        <f t="shared" si="200"/>
        <v>10.5</v>
      </c>
      <c r="AQ273" s="20" t="str">
        <f t="shared" si="201"/>
        <v/>
      </c>
      <c r="AR273" s="6" t="str">
        <f t="shared" si="202"/>
        <v/>
      </c>
      <c r="AS273" s="3" t="str">
        <f t="shared" si="203"/>
        <v/>
      </c>
      <c r="AT273" s="20" t="str">
        <f t="shared" si="204"/>
        <v/>
      </c>
      <c r="AU273" s="6" t="str">
        <f t="shared" si="205"/>
        <v/>
      </c>
      <c r="AV273" s="3" t="str">
        <f t="shared" si="214"/>
        <v/>
      </c>
      <c r="AW273" s="20" t="str">
        <f t="shared" si="215"/>
        <v/>
      </c>
      <c r="AX273" s="6" t="str">
        <f t="shared" si="216"/>
        <v/>
      </c>
      <c r="AY273" s="3" t="str">
        <f t="shared" si="217"/>
        <v/>
      </c>
      <c r="AZ273" s="20" t="str">
        <f t="shared" si="218"/>
        <v/>
      </c>
      <c r="BA273" s="6" t="str">
        <f t="shared" si="219"/>
        <v/>
      </c>
    </row>
    <row r="274" spans="1:53" ht="12.75" thickBot="1" x14ac:dyDescent="0.25">
      <c r="A274" s="82">
        <v>41919</v>
      </c>
      <c r="B274" s="81" t="s">
        <v>20</v>
      </c>
      <c r="C274" s="81" t="s">
        <v>19</v>
      </c>
      <c r="D274" s="81">
        <v>857</v>
      </c>
      <c r="E274" s="81">
        <v>9.89</v>
      </c>
      <c r="F274" s="85">
        <f t="shared" si="206"/>
        <v>2</v>
      </c>
      <c r="G274" s="90">
        <f t="shared" si="207"/>
        <v>10</v>
      </c>
      <c r="H274" s="90">
        <f t="shared" si="185"/>
        <v>2014</v>
      </c>
      <c r="I274" s="2" t="str">
        <f t="shared" si="186"/>
        <v>Fall</v>
      </c>
      <c r="K274" s="3" t="str">
        <f t="shared" si="141"/>
        <v/>
      </c>
      <c r="L274" s="20" t="str">
        <f t="shared" si="142"/>
        <v/>
      </c>
      <c r="M274" s="6" t="str">
        <f t="shared" si="143"/>
        <v/>
      </c>
      <c r="N274" s="3" t="str">
        <f t="shared" si="144"/>
        <v/>
      </c>
      <c r="O274" s="20" t="str">
        <f t="shared" si="145"/>
        <v/>
      </c>
      <c r="P274" s="6" t="str">
        <f t="shared" si="146"/>
        <v/>
      </c>
      <c r="Q274" s="3" t="str">
        <f t="shared" si="147"/>
        <v/>
      </c>
      <c r="R274" s="20" t="str">
        <f t="shared" si="148"/>
        <v/>
      </c>
      <c r="S274" s="6" t="str">
        <f t="shared" si="149"/>
        <v/>
      </c>
      <c r="T274" s="3" t="str">
        <f t="shared" si="150"/>
        <v/>
      </c>
      <c r="U274" s="20" t="str">
        <f t="shared" si="172"/>
        <v/>
      </c>
      <c r="V274" s="6">
        <f t="shared" si="187"/>
        <v>857</v>
      </c>
      <c r="W274" s="3" t="str">
        <f t="shared" si="188"/>
        <v/>
      </c>
      <c r="X274" s="20" t="str">
        <f t="shared" si="189"/>
        <v/>
      </c>
      <c r="Y274" s="6" t="str">
        <f t="shared" si="190"/>
        <v/>
      </c>
      <c r="Z274" s="3" t="str">
        <f t="shared" si="208"/>
        <v/>
      </c>
      <c r="AA274" s="20" t="str">
        <f t="shared" si="209"/>
        <v/>
      </c>
      <c r="AB274" s="6" t="str">
        <f t="shared" si="210"/>
        <v/>
      </c>
      <c r="AC274" s="3" t="str">
        <f t="shared" si="211"/>
        <v/>
      </c>
      <c r="AD274" s="20" t="str">
        <f t="shared" si="212"/>
        <v/>
      </c>
      <c r="AE274" s="6" t="str">
        <f t="shared" si="213"/>
        <v/>
      </c>
      <c r="AG274" s="3" t="str">
        <f t="shared" si="191"/>
        <v/>
      </c>
      <c r="AH274" s="20" t="str">
        <f t="shared" si="192"/>
        <v/>
      </c>
      <c r="AI274" s="6" t="str">
        <f t="shared" si="193"/>
        <v/>
      </c>
      <c r="AJ274" s="3" t="str">
        <f t="shared" si="194"/>
        <v/>
      </c>
      <c r="AK274" s="20" t="str">
        <f t="shared" si="195"/>
        <v/>
      </c>
      <c r="AL274" s="6" t="str">
        <f t="shared" si="196"/>
        <v/>
      </c>
      <c r="AM274" s="3" t="str">
        <f t="shared" si="197"/>
        <v/>
      </c>
      <c r="AN274" s="20" t="str">
        <f t="shared" si="198"/>
        <v/>
      </c>
      <c r="AO274" s="6" t="str">
        <f t="shared" si="199"/>
        <v/>
      </c>
      <c r="AP274" s="3" t="str">
        <f t="shared" si="200"/>
        <v/>
      </c>
      <c r="AQ274" s="20" t="str">
        <f t="shared" si="201"/>
        <v/>
      </c>
      <c r="AR274" s="6">
        <f t="shared" si="202"/>
        <v>9.89</v>
      </c>
      <c r="AS274" s="3" t="str">
        <f t="shared" si="203"/>
        <v/>
      </c>
      <c r="AT274" s="20" t="str">
        <f t="shared" si="204"/>
        <v/>
      </c>
      <c r="AU274" s="6" t="str">
        <f t="shared" si="205"/>
        <v/>
      </c>
      <c r="AV274" s="3" t="str">
        <f t="shared" si="214"/>
        <v/>
      </c>
      <c r="AW274" s="20" t="str">
        <f t="shared" si="215"/>
        <v/>
      </c>
      <c r="AX274" s="6" t="str">
        <f t="shared" si="216"/>
        <v/>
      </c>
      <c r="AY274" s="3" t="str">
        <f t="shared" si="217"/>
        <v/>
      </c>
      <c r="AZ274" s="20" t="str">
        <f t="shared" si="218"/>
        <v/>
      </c>
      <c r="BA274" s="6" t="str">
        <f t="shared" si="219"/>
        <v/>
      </c>
    </row>
    <row r="275" spans="1:53" ht="12.75" thickBot="1" x14ac:dyDescent="0.25">
      <c r="A275" s="82">
        <v>41842</v>
      </c>
      <c r="B275" s="81" t="s">
        <v>20</v>
      </c>
      <c r="C275" s="81" t="s">
        <v>19</v>
      </c>
      <c r="D275" s="81">
        <v>933</v>
      </c>
      <c r="E275" s="81">
        <v>10.77</v>
      </c>
      <c r="F275" s="85">
        <f t="shared" si="206"/>
        <v>2</v>
      </c>
      <c r="G275" s="90">
        <f t="shared" si="207"/>
        <v>7</v>
      </c>
      <c r="H275" s="90">
        <f t="shared" si="185"/>
        <v>2014</v>
      </c>
      <c r="I275" s="2" t="str">
        <f t="shared" si="186"/>
        <v>Summer</v>
      </c>
      <c r="K275" s="3" t="str">
        <f t="shared" si="141"/>
        <v/>
      </c>
      <c r="L275" s="20" t="str">
        <f t="shared" si="142"/>
        <v/>
      </c>
      <c r="M275" s="6" t="str">
        <f t="shared" si="143"/>
        <v/>
      </c>
      <c r="N275" s="3" t="str">
        <f t="shared" si="144"/>
        <v/>
      </c>
      <c r="O275" s="20" t="str">
        <f t="shared" si="145"/>
        <v/>
      </c>
      <c r="P275" s="6" t="str">
        <f t="shared" si="146"/>
        <v/>
      </c>
      <c r="Q275" s="3" t="str">
        <f t="shared" si="147"/>
        <v/>
      </c>
      <c r="R275" s="20" t="str">
        <f t="shared" si="148"/>
        <v/>
      </c>
      <c r="S275" s="6" t="str">
        <f t="shared" si="149"/>
        <v/>
      </c>
      <c r="T275" s="3" t="str">
        <f t="shared" si="150"/>
        <v/>
      </c>
      <c r="U275" s="20">
        <f t="shared" si="172"/>
        <v>933</v>
      </c>
      <c r="V275" s="6" t="str">
        <f t="shared" si="187"/>
        <v/>
      </c>
      <c r="W275" s="3" t="str">
        <f t="shared" si="188"/>
        <v/>
      </c>
      <c r="X275" s="20" t="str">
        <f t="shared" si="189"/>
        <v/>
      </c>
      <c r="Y275" s="6" t="str">
        <f t="shared" si="190"/>
        <v/>
      </c>
      <c r="Z275" s="3" t="str">
        <f t="shared" si="208"/>
        <v/>
      </c>
      <c r="AA275" s="20" t="str">
        <f t="shared" si="209"/>
        <v/>
      </c>
      <c r="AB275" s="6" t="str">
        <f t="shared" si="210"/>
        <v/>
      </c>
      <c r="AC275" s="3" t="str">
        <f t="shared" si="211"/>
        <v/>
      </c>
      <c r="AD275" s="20" t="str">
        <f t="shared" si="212"/>
        <v/>
      </c>
      <c r="AE275" s="6" t="str">
        <f t="shared" si="213"/>
        <v/>
      </c>
      <c r="AG275" s="3" t="str">
        <f t="shared" si="191"/>
        <v/>
      </c>
      <c r="AH275" s="20" t="str">
        <f t="shared" si="192"/>
        <v/>
      </c>
      <c r="AI275" s="6" t="str">
        <f t="shared" si="193"/>
        <v/>
      </c>
      <c r="AJ275" s="3" t="str">
        <f t="shared" si="194"/>
        <v/>
      </c>
      <c r="AK275" s="20" t="str">
        <f t="shared" si="195"/>
        <v/>
      </c>
      <c r="AL275" s="6" t="str">
        <f t="shared" si="196"/>
        <v/>
      </c>
      <c r="AM275" s="3" t="str">
        <f t="shared" si="197"/>
        <v/>
      </c>
      <c r="AN275" s="20" t="str">
        <f t="shared" si="198"/>
        <v/>
      </c>
      <c r="AO275" s="6" t="str">
        <f t="shared" si="199"/>
        <v/>
      </c>
      <c r="AP275" s="3" t="str">
        <f t="shared" si="200"/>
        <v/>
      </c>
      <c r="AQ275" s="20">
        <f t="shared" si="201"/>
        <v>10.77</v>
      </c>
      <c r="AR275" s="6" t="str">
        <f t="shared" si="202"/>
        <v/>
      </c>
      <c r="AS275" s="3" t="str">
        <f t="shared" si="203"/>
        <v/>
      </c>
      <c r="AT275" s="20" t="str">
        <f t="shared" si="204"/>
        <v/>
      </c>
      <c r="AU275" s="6" t="str">
        <f t="shared" si="205"/>
        <v/>
      </c>
      <c r="AV275" s="3" t="str">
        <f t="shared" si="214"/>
        <v/>
      </c>
      <c r="AW275" s="20" t="str">
        <f t="shared" si="215"/>
        <v/>
      </c>
      <c r="AX275" s="6" t="str">
        <f t="shared" si="216"/>
        <v/>
      </c>
      <c r="AY275" s="3" t="str">
        <f t="shared" si="217"/>
        <v/>
      </c>
      <c r="AZ275" s="20" t="str">
        <f t="shared" si="218"/>
        <v/>
      </c>
      <c r="BA275" s="6" t="str">
        <f t="shared" si="219"/>
        <v/>
      </c>
    </row>
    <row r="276" spans="1:53" ht="12.75" thickBot="1" x14ac:dyDescent="0.25">
      <c r="A276" s="82">
        <v>41765</v>
      </c>
      <c r="B276" s="81" t="s">
        <v>20</v>
      </c>
      <c r="C276" s="81" t="s">
        <v>19</v>
      </c>
      <c r="D276" s="81">
        <v>773</v>
      </c>
      <c r="E276" s="81">
        <v>13.44</v>
      </c>
      <c r="F276" s="85">
        <f t="shared" si="206"/>
        <v>2</v>
      </c>
      <c r="G276" s="90">
        <f t="shared" si="207"/>
        <v>5</v>
      </c>
      <c r="H276" s="90">
        <f t="shared" si="185"/>
        <v>2014</v>
      </c>
      <c r="I276" s="2" t="str">
        <f t="shared" si="186"/>
        <v>Spring</v>
      </c>
      <c r="K276" s="3" t="str">
        <f t="shared" si="141"/>
        <v/>
      </c>
      <c r="L276" s="20" t="str">
        <f t="shared" si="142"/>
        <v/>
      </c>
      <c r="M276" s="6" t="str">
        <f t="shared" si="143"/>
        <v/>
      </c>
      <c r="N276" s="3" t="str">
        <f t="shared" si="144"/>
        <v/>
      </c>
      <c r="O276" s="20" t="str">
        <f t="shared" si="145"/>
        <v/>
      </c>
      <c r="P276" s="6" t="str">
        <f t="shared" si="146"/>
        <v/>
      </c>
      <c r="Q276" s="3" t="str">
        <f t="shared" si="147"/>
        <v/>
      </c>
      <c r="R276" s="20" t="str">
        <f t="shared" si="148"/>
        <v/>
      </c>
      <c r="S276" s="6" t="str">
        <f t="shared" si="149"/>
        <v/>
      </c>
      <c r="T276" s="3">
        <f t="shared" si="150"/>
        <v>773</v>
      </c>
      <c r="U276" s="20" t="str">
        <f t="shared" si="172"/>
        <v/>
      </c>
      <c r="V276" s="6" t="str">
        <f t="shared" si="187"/>
        <v/>
      </c>
      <c r="W276" s="3" t="str">
        <f t="shared" si="188"/>
        <v/>
      </c>
      <c r="X276" s="20" t="str">
        <f t="shared" si="189"/>
        <v/>
      </c>
      <c r="Y276" s="6" t="str">
        <f t="shared" si="190"/>
        <v/>
      </c>
      <c r="Z276" s="3" t="str">
        <f t="shared" si="208"/>
        <v/>
      </c>
      <c r="AA276" s="20" t="str">
        <f t="shared" si="209"/>
        <v/>
      </c>
      <c r="AB276" s="6" t="str">
        <f t="shared" si="210"/>
        <v/>
      </c>
      <c r="AC276" s="3" t="str">
        <f t="shared" si="211"/>
        <v/>
      </c>
      <c r="AD276" s="20" t="str">
        <f t="shared" si="212"/>
        <v/>
      </c>
      <c r="AE276" s="6" t="str">
        <f t="shared" si="213"/>
        <v/>
      </c>
      <c r="AG276" s="3" t="str">
        <f t="shared" si="191"/>
        <v/>
      </c>
      <c r="AH276" s="20" t="str">
        <f t="shared" si="192"/>
        <v/>
      </c>
      <c r="AI276" s="6" t="str">
        <f t="shared" si="193"/>
        <v/>
      </c>
      <c r="AJ276" s="3" t="str">
        <f t="shared" si="194"/>
        <v/>
      </c>
      <c r="AK276" s="20" t="str">
        <f t="shared" si="195"/>
        <v/>
      </c>
      <c r="AL276" s="6" t="str">
        <f t="shared" si="196"/>
        <v/>
      </c>
      <c r="AM276" s="3" t="str">
        <f t="shared" si="197"/>
        <v/>
      </c>
      <c r="AN276" s="20" t="str">
        <f t="shared" si="198"/>
        <v/>
      </c>
      <c r="AO276" s="6" t="str">
        <f t="shared" si="199"/>
        <v/>
      </c>
      <c r="AP276" s="3">
        <f t="shared" si="200"/>
        <v>13.44</v>
      </c>
      <c r="AQ276" s="20" t="str">
        <f t="shared" si="201"/>
        <v/>
      </c>
      <c r="AR276" s="6" t="str">
        <f t="shared" si="202"/>
        <v/>
      </c>
      <c r="AS276" s="3" t="str">
        <f t="shared" si="203"/>
        <v/>
      </c>
      <c r="AT276" s="20" t="str">
        <f t="shared" si="204"/>
        <v/>
      </c>
      <c r="AU276" s="6" t="str">
        <f t="shared" si="205"/>
        <v/>
      </c>
      <c r="AV276" s="3" t="str">
        <f t="shared" si="214"/>
        <v/>
      </c>
      <c r="AW276" s="20" t="str">
        <f t="shared" si="215"/>
        <v/>
      </c>
      <c r="AX276" s="6" t="str">
        <f t="shared" si="216"/>
        <v/>
      </c>
      <c r="AY276" s="3" t="str">
        <f t="shared" si="217"/>
        <v/>
      </c>
      <c r="AZ276" s="20" t="str">
        <f t="shared" si="218"/>
        <v/>
      </c>
      <c r="BA276" s="6" t="str">
        <f t="shared" si="219"/>
        <v/>
      </c>
    </row>
    <row r="277" spans="1:53" ht="12.75" thickBot="1" x14ac:dyDescent="0.25">
      <c r="A277" s="82">
        <v>41561</v>
      </c>
      <c r="B277" s="81" t="s">
        <v>20</v>
      </c>
      <c r="C277" s="81" t="s">
        <v>19</v>
      </c>
      <c r="D277" s="81">
        <v>916</v>
      </c>
      <c r="E277" s="81">
        <v>6.21</v>
      </c>
      <c r="F277" s="85">
        <f t="shared" si="206"/>
        <v>2</v>
      </c>
      <c r="G277" s="90">
        <f t="shared" si="207"/>
        <v>10</v>
      </c>
      <c r="H277" s="90">
        <f t="shared" si="185"/>
        <v>2013</v>
      </c>
      <c r="I277" s="2" t="str">
        <f t="shared" si="186"/>
        <v>Fall</v>
      </c>
      <c r="K277" s="3" t="str">
        <f t="shared" si="141"/>
        <v/>
      </c>
      <c r="L277" s="20" t="str">
        <f t="shared" si="142"/>
        <v/>
      </c>
      <c r="M277" s="6" t="str">
        <f t="shared" si="143"/>
        <v/>
      </c>
      <c r="N277" s="3" t="str">
        <f t="shared" si="144"/>
        <v/>
      </c>
      <c r="O277" s="20" t="str">
        <f t="shared" si="145"/>
        <v/>
      </c>
      <c r="P277" s="6" t="str">
        <f t="shared" si="146"/>
        <v/>
      </c>
      <c r="Q277" s="3" t="str">
        <f t="shared" si="147"/>
        <v/>
      </c>
      <c r="R277" s="20" t="str">
        <f t="shared" si="148"/>
        <v/>
      </c>
      <c r="S277" s="6" t="str">
        <f t="shared" si="149"/>
        <v/>
      </c>
      <c r="T277" s="3" t="str">
        <f t="shared" si="150"/>
        <v/>
      </c>
      <c r="U277" s="20" t="str">
        <f t="shared" si="172"/>
        <v/>
      </c>
      <c r="V277" s="6">
        <f t="shared" si="187"/>
        <v>916</v>
      </c>
      <c r="W277" s="3" t="str">
        <f t="shared" si="188"/>
        <v/>
      </c>
      <c r="X277" s="20" t="str">
        <f t="shared" si="189"/>
        <v/>
      </c>
      <c r="Y277" s="6" t="str">
        <f t="shared" si="190"/>
        <v/>
      </c>
      <c r="Z277" s="3" t="str">
        <f t="shared" si="208"/>
        <v/>
      </c>
      <c r="AA277" s="20" t="str">
        <f t="shared" si="209"/>
        <v/>
      </c>
      <c r="AB277" s="6" t="str">
        <f t="shared" si="210"/>
        <v/>
      </c>
      <c r="AC277" s="3" t="str">
        <f t="shared" si="211"/>
        <v/>
      </c>
      <c r="AD277" s="20" t="str">
        <f t="shared" si="212"/>
        <v/>
      </c>
      <c r="AE277" s="6" t="str">
        <f t="shared" si="213"/>
        <v/>
      </c>
      <c r="AG277" s="3" t="str">
        <f t="shared" si="191"/>
        <v/>
      </c>
      <c r="AH277" s="20" t="str">
        <f t="shared" si="192"/>
        <v/>
      </c>
      <c r="AI277" s="6" t="str">
        <f t="shared" si="193"/>
        <v/>
      </c>
      <c r="AJ277" s="3" t="str">
        <f t="shared" si="194"/>
        <v/>
      </c>
      <c r="AK277" s="20" t="str">
        <f t="shared" si="195"/>
        <v/>
      </c>
      <c r="AL277" s="6" t="str">
        <f t="shared" si="196"/>
        <v/>
      </c>
      <c r="AM277" s="3" t="str">
        <f t="shared" si="197"/>
        <v/>
      </c>
      <c r="AN277" s="20" t="str">
        <f t="shared" si="198"/>
        <v/>
      </c>
      <c r="AO277" s="6" t="str">
        <f t="shared" si="199"/>
        <v/>
      </c>
      <c r="AP277" s="3" t="str">
        <f t="shared" si="200"/>
        <v/>
      </c>
      <c r="AQ277" s="20" t="str">
        <f t="shared" si="201"/>
        <v/>
      </c>
      <c r="AR277" s="6">
        <f t="shared" si="202"/>
        <v>6.21</v>
      </c>
      <c r="AS277" s="3" t="str">
        <f t="shared" si="203"/>
        <v/>
      </c>
      <c r="AT277" s="20" t="str">
        <f t="shared" si="204"/>
        <v/>
      </c>
      <c r="AU277" s="6" t="str">
        <f t="shared" si="205"/>
        <v/>
      </c>
      <c r="AV277" s="3" t="str">
        <f t="shared" si="214"/>
        <v/>
      </c>
      <c r="AW277" s="20" t="str">
        <f t="shared" si="215"/>
        <v/>
      </c>
      <c r="AX277" s="6" t="str">
        <f t="shared" si="216"/>
        <v/>
      </c>
      <c r="AY277" s="3" t="str">
        <f t="shared" si="217"/>
        <v/>
      </c>
      <c r="AZ277" s="20" t="str">
        <f t="shared" si="218"/>
        <v/>
      </c>
      <c r="BA277" s="6" t="str">
        <f t="shared" si="219"/>
        <v/>
      </c>
    </row>
    <row r="278" spans="1:53" ht="12.75" thickBot="1" x14ac:dyDescent="0.25">
      <c r="A278" s="82">
        <v>41479</v>
      </c>
      <c r="B278" s="81" t="s">
        <v>20</v>
      </c>
      <c r="C278" s="81" t="s">
        <v>19</v>
      </c>
      <c r="D278" s="81">
        <v>819</v>
      </c>
      <c r="E278" s="81">
        <v>12.8</v>
      </c>
      <c r="F278" s="85">
        <f t="shared" si="206"/>
        <v>2</v>
      </c>
      <c r="G278" s="90">
        <f t="shared" si="207"/>
        <v>7</v>
      </c>
      <c r="H278" s="90">
        <f t="shared" si="185"/>
        <v>2013</v>
      </c>
      <c r="I278" s="2" t="str">
        <f t="shared" si="186"/>
        <v>Summer</v>
      </c>
      <c r="K278" s="3" t="str">
        <f t="shared" si="141"/>
        <v/>
      </c>
      <c r="L278" s="20" t="str">
        <f t="shared" si="142"/>
        <v/>
      </c>
      <c r="M278" s="6" t="str">
        <f t="shared" si="143"/>
        <v/>
      </c>
      <c r="N278" s="3" t="str">
        <f t="shared" si="144"/>
        <v/>
      </c>
      <c r="O278" s="20" t="str">
        <f t="shared" si="145"/>
        <v/>
      </c>
      <c r="P278" s="6" t="str">
        <f t="shared" si="146"/>
        <v/>
      </c>
      <c r="Q278" s="3" t="str">
        <f t="shared" si="147"/>
        <v/>
      </c>
      <c r="R278" s="20" t="str">
        <f t="shared" si="148"/>
        <v/>
      </c>
      <c r="S278" s="6" t="str">
        <f t="shared" si="149"/>
        <v/>
      </c>
      <c r="T278" s="3" t="str">
        <f t="shared" si="150"/>
        <v/>
      </c>
      <c r="U278" s="20">
        <f t="shared" si="172"/>
        <v>819</v>
      </c>
      <c r="V278" s="6" t="str">
        <f t="shared" si="187"/>
        <v/>
      </c>
      <c r="W278" s="3" t="str">
        <f t="shared" si="188"/>
        <v/>
      </c>
      <c r="X278" s="20" t="str">
        <f t="shared" si="189"/>
        <v/>
      </c>
      <c r="Y278" s="6" t="str">
        <f t="shared" si="190"/>
        <v/>
      </c>
      <c r="Z278" s="3" t="str">
        <f t="shared" si="208"/>
        <v/>
      </c>
      <c r="AA278" s="20" t="str">
        <f t="shared" si="209"/>
        <v/>
      </c>
      <c r="AB278" s="6" t="str">
        <f t="shared" si="210"/>
        <v/>
      </c>
      <c r="AC278" s="3" t="str">
        <f t="shared" si="211"/>
        <v/>
      </c>
      <c r="AD278" s="20" t="str">
        <f t="shared" si="212"/>
        <v/>
      </c>
      <c r="AE278" s="6" t="str">
        <f t="shared" si="213"/>
        <v/>
      </c>
      <c r="AG278" s="3" t="str">
        <f t="shared" si="191"/>
        <v/>
      </c>
      <c r="AH278" s="20" t="str">
        <f t="shared" si="192"/>
        <v/>
      </c>
      <c r="AI278" s="6" t="str">
        <f t="shared" si="193"/>
        <v/>
      </c>
      <c r="AJ278" s="3" t="str">
        <f t="shared" si="194"/>
        <v/>
      </c>
      <c r="AK278" s="20" t="str">
        <f t="shared" si="195"/>
        <v/>
      </c>
      <c r="AL278" s="6" t="str">
        <f t="shared" si="196"/>
        <v/>
      </c>
      <c r="AM278" s="3" t="str">
        <f t="shared" si="197"/>
        <v/>
      </c>
      <c r="AN278" s="20" t="str">
        <f t="shared" si="198"/>
        <v/>
      </c>
      <c r="AO278" s="6" t="str">
        <f t="shared" si="199"/>
        <v/>
      </c>
      <c r="AP278" s="3" t="str">
        <f t="shared" si="200"/>
        <v/>
      </c>
      <c r="AQ278" s="20">
        <f t="shared" si="201"/>
        <v>12.8</v>
      </c>
      <c r="AR278" s="6" t="str">
        <f t="shared" si="202"/>
        <v/>
      </c>
      <c r="AS278" s="3" t="str">
        <f t="shared" si="203"/>
        <v/>
      </c>
      <c r="AT278" s="20" t="str">
        <f t="shared" si="204"/>
        <v/>
      </c>
      <c r="AU278" s="6" t="str">
        <f t="shared" si="205"/>
        <v/>
      </c>
      <c r="AV278" s="3" t="str">
        <f t="shared" si="214"/>
        <v/>
      </c>
      <c r="AW278" s="20" t="str">
        <f t="shared" si="215"/>
        <v/>
      </c>
      <c r="AX278" s="6" t="str">
        <f t="shared" si="216"/>
        <v/>
      </c>
      <c r="AY278" s="3" t="str">
        <f t="shared" si="217"/>
        <v/>
      </c>
      <c r="AZ278" s="20" t="str">
        <f t="shared" si="218"/>
        <v/>
      </c>
      <c r="BA278" s="6" t="str">
        <f t="shared" si="219"/>
        <v/>
      </c>
    </row>
    <row r="279" spans="1:53" ht="12.75" thickBot="1" x14ac:dyDescent="0.25">
      <c r="A279" s="82">
        <v>41400</v>
      </c>
      <c r="B279" s="81" t="s">
        <v>20</v>
      </c>
      <c r="C279" s="81" t="s">
        <v>19</v>
      </c>
      <c r="D279" s="81">
        <v>720</v>
      </c>
      <c r="E279" s="81">
        <v>15.6</v>
      </c>
      <c r="F279" s="85">
        <f t="shared" si="206"/>
        <v>2</v>
      </c>
      <c r="G279" s="90">
        <f t="shared" si="207"/>
        <v>5</v>
      </c>
      <c r="H279" s="90">
        <f t="shared" si="185"/>
        <v>2013</v>
      </c>
      <c r="I279" s="2" t="str">
        <f t="shared" si="186"/>
        <v>Spring</v>
      </c>
      <c r="K279" s="3" t="str">
        <f t="shared" si="141"/>
        <v/>
      </c>
      <c r="L279" s="20" t="str">
        <f t="shared" si="142"/>
        <v/>
      </c>
      <c r="M279" s="6" t="str">
        <f t="shared" si="143"/>
        <v/>
      </c>
      <c r="N279" s="3" t="str">
        <f t="shared" si="144"/>
        <v/>
      </c>
      <c r="O279" s="20" t="str">
        <f t="shared" si="145"/>
        <v/>
      </c>
      <c r="P279" s="6" t="str">
        <f t="shared" si="146"/>
        <v/>
      </c>
      <c r="Q279" s="3" t="str">
        <f t="shared" si="147"/>
        <v/>
      </c>
      <c r="R279" s="20" t="str">
        <f t="shared" si="148"/>
        <v/>
      </c>
      <c r="S279" s="6" t="str">
        <f t="shared" si="149"/>
        <v/>
      </c>
      <c r="T279" s="3">
        <f t="shared" si="150"/>
        <v>720</v>
      </c>
      <c r="U279" s="20" t="str">
        <f t="shared" si="172"/>
        <v/>
      </c>
      <c r="V279" s="6" t="str">
        <f t="shared" si="187"/>
        <v/>
      </c>
      <c r="W279" s="3" t="str">
        <f t="shared" si="188"/>
        <v/>
      </c>
      <c r="X279" s="20" t="str">
        <f t="shared" si="189"/>
        <v/>
      </c>
      <c r="Y279" s="6" t="str">
        <f t="shared" si="190"/>
        <v/>
      </c>
      <c r="Z279" s="3" t="str">
        <f t="shared" si="208"/>
        <v/>
      </c>
      <c r="AA279" s="20" t="str">
        <f t="shared" si="209"/>
        <v/>
      </c>
      <c r="AB279" s="6" t="str">
        <f t="shared" si="210"/>
        <v/>
      </c>
      <c r="AC279" s="3" t="str">
        <f t="shared" si="211"/>
        <v/>
      </c>
      <c r="AD279" s="20" t="str">
        <f t="shared" si="212"/>
        <v/>
      </c>
      <c r="AE279" s="6" t="str">
        <f t="shared" si="213"/>
        <v/>
      </c>
      <c r="AG279" s="3" t="str">
        <f t="shared" si="191"/>
        <v/>
      </c>
      <c r="AH279" s="20" t="str">
        <f t="shared" si="192"/>
        <v/>
      </c>
      <c r="AI279" s="6" t="str">
        <f t="shared" si="193"/>
        <v/>
      </c>
      <c r="AJ279" s="3" t="str">
        <f t="shared" si="194"/>
        <v/>
      </c>
      <c r="AK279" s="20" t="str">
        <f t="shared" si="195"/>
        <v/>
      </c>
      <c r="AL279" s="6" t="str">
        <f t="shared" si="196"/>
        <v/>
      </c>
      <c r="AM279" s="3" t="str">
        <f t="shared" si="197"/>
        <v/>
      </c>
      <c r="AN279" s="20" t="str">
        <f t="shared" si="198"/>
        <v/>
      </c>
      <c r="AO279" s="6" t="str">
        <f t="shared" si="199"/>
        <v/>
      </c>
      <c r="AP279" s="3">
        <f t="shared" si="200"/>
        <v>15.6</v>
      </c>
      <c r="AQ279" s="20" t="str">
        <f t="shared" si="201"/>
        <v/>
      </c>
      <c r="AR279" s="6" t="str">
        <f t="shared" si="202"/>
        <v/>
      </c>
      <c r="AS279" s="3" t="str">
        <f t="shared" si="203"/>
        <v/>
      </c>
      <c r="AT279" s="20" t="str">
        <f t="shared" si="204"/>
        <v/>
      </c>
      <c r="AU279" s="6" t="str">
        <f t="shared" si="205"/>
        <v/>
      </c>
      <c r="AV279" s="3" t="str">
        <f t="shared" si="214"/>
        <v/>
      </c>
      <c r="AW279" s="20" t="str">
        <f t="shared" si="215"/>
        <v/>
      </c>
      <c r="AX279" s="6" t="str">
        <f t="shared" si="216"/>
        <v/>
      </c>
      <c r="AY279" s="3" t="str">
        <f t="shared" si="217"/>
        <v/>
      </c>
      <c r="AZ279" s="20" t="str">
        <f t="shared" si="218"/>
        <v/>
      </c>
      <c r="BA279" s="6" t="str">
        <f t="shared" si="219"/>
        <v/>
      </c>
    </row>
    <row r="280" spans="1:53" ht="12.75" thickBot="1" x14ac:dyDescent="0.25">
      <c r="A280" s="82">
        <v>41190</v>
      </c>
      <c r="B280" s="81" t="s">
        <v>20</v>
      </c>
      <c r="C280" s="81" t="s">
        <v>19</v>
      </c>
      <c r="D280" s="81">
        <v>1059</v>
      </c>
      <c r="E280" s="81">
        <v>7.38</v>
      </c>
      <c r="F280" s="85">
        <f t="shared" si="206"/>
        <v>2</v>
      </c>
      <c r="G280" s="90">
        <f t="shared" si="207"/>
        <v>10</v>
      </c>
      <c r="H280" s="90">
        <f t="shared" si="185"/>
        <v>2012</v>
      </c>
      <c r="I280" s="2" t="str">
        <f t="shared" si="186"/>
        <v>Fall</v>
      </c>
      <c r="K280" s="3" t="str">
        <f t="shared" si="141"/>
        <v/>
      </c>
      <c r="L280" s="20" t="str">
        <f t="shared" si="142"/>
        <v/>
      </c>
      <c r="M280" s="6" t="str">
        <f t="shared" si="143"/>
        <v/>
      </c>
      <c r="N280" s="3" t="str">
        <f t="shared" si="144"/>
        <v/>
      </c>
      <c r="O280" s="20" t="str">
        <f t="shared" si="145"/>
        <v/>
      </c>
      <c r="P280" s="6" t="str">
        <f t="shared" si="146"/>
        <v/>
      </c>
      <c r="Q280" s="3" t="str">
        <f t="shared" si="147"/>
        <v/>
      </c>
      <c r="R280" s="20" t="str">
        <f t="shared" si="148"/>
        <v/>
      </c>
      <c r="S280" s="6" t="str">
        <f t="shared" si="149"/>
        <v/>
      </c>
      <c r="T280" s="3" t="str">
        <f t="shared" si="150"/>
        <v/>
      </c>
      <c r="U280" s="20" t="str">
        <f t="shared" si="172"/>
        <v/>
      </c>
      <c r="V280" s="6">
        <f t="shared" si="187"/>
        <v>1059</v>
      </c>
      <c r="W280" s="3" t="str">
        <f t="shared" si="188"/>
        <v/>
      </c>
      <c r="X280" s="20" t="str">
        <f t="shared" si="189"/>
        <v/>
      </c>
      <c r="Y280" s="6" t="str">
        <f t="shared" si="190"/>
        <v/>
      </c>
      <c r="Z280" s="3" t="str">
        <f t="shared" si="208"/>
        <v/>
      </c>
      <c r="AA280" s="20" t="str">
        <f t="shared" si="209"/>
        <v/>
      </c>
      <c r="AB280" s="6" t="str">
        <f t="shared" si="210"/>
        <v/>
      </c>
      <c r="AC280" s="3" t="str">
        <f t="shared" si="211"/>
        <v/>
      </c>
      <c r="AD280" s="20" t="str">
        <f t="shared" si="212"/>
        <v/>
      </c>
      <c r="AE280" s="6" t="str">
        <f t="shared" si="213"/>
        <v/>
      </c>
      <c r="AG280" s="3" t="str">
        <f t="shared" si="191"/>
        <v/>
      </c>
      <c r="AH280" s="20" t="str">
        <f t="shared" si="192"/>
        <v/>
      </c>
      <c r="AI280" s="6" t="str">
        <f t="shared" si="193"/>
        <v/>
      </c>
      <c r="AJ280" s="3" t="str">
        <f t="shared" si="194"/>
        <v/>
      </c>
      <c r="AK280" s="20" t="str">
        <f t="shared" si="195"/>
        <v/>
      </c>
      <c r="AL280" s="6" t="str">
        <f t="shared" si="196"/>
        <v/>
      </c>
      <c r="AM280" s="3" t="str">
        <f t="shared" si="197"/>
        <v/>
      </c>
      <c r="AN280" s="20" t="str">
        <f t="shared" si="198"/>
        <v/>
      </c>
      <c r="AO280" s="6" t="str">
        <f t="shared" si="199"/>
        <v/>
      </c>
      <c r="AP280" s="3" t="str">
        <f t="shared" si="200"/>
        <v/>
      </c>
      <c r="AQ280" s="20" t="str">
        <f t="shared" si="201"/>
        <v/>
      </c>
      <c r="AR280" s="6">
        <f t="shared" si="202"/>
        <v>7.38</v>
      </c>
      <c r="AS280" s="3" t="str">
        <f t="shared" si="203"/>
        <v/>
      </c>
      <c r="AT280" s="20" t="str">
        <f t="shared" si="204"/>
        <v/>
      </c>
      <c r="AU280" s="6" t="str">
        <f t="shared" si="205"/>
        <v/>
      </c>
      <c r="AV280" s="3" t="str">
        <f t="shared" si="214"/>
        <v/>
      </c>
      <c r="AW280" s="20" t="str">
        <f t="shared" si="215"/>
        <v/>
      </c>
      <c r="AX280" s="6" t="str">
        <f t="shared" si="216"/>
        <v/>
      </c>
      <c r="AY280" s="3" t="str">
        <f t="shared" si="217"/>
        <v/>
      </c>
      <c r="AZ280" s="20" t="str">
        <f t="shared" si="218"/>
        <v/>
      </c>
      <c r="BA280" s="6" t="str">
        <f t="shared" si="219"/>
        <v/>
      </c>
    </row>
    <row r="281" spans="1:53" ht="12.75" thickBot="1" x14ac:dyDescent="0.25">
      <c r="A281" s="82">
        <v>41114</v>
      </c>
      <c r="B281" s="81" t="s">
        <v>20</v>
      </c>
      <c r="C281" s="81" t="s">
        <v>19</v>
      </c>
      <c r="D281" s="81">
        <v>786</v>
      </c>
      <c r="E281" s="81">
        <v>11.39</v>
      </c>
      <c r="F281" s="85">
        <f t="shared" si="206"/>
        <v>2</v>
      </c>
      <c r="G281" s="90">
        <f t="shared" si="207"/>
        <v>7</v>
      </c>
      <c r="H281" s="90">
        <f t="shared" si="185"/>
        <v>2012</v>
      </c>
      <c r="I281" s="2" t="str">
        <f t="shared" si="186"/>
        <v>Summer</v>
      </c>
      <c r="K281" s="3" t="str">
        <f t="shared" ref="K281:K346" si="220">IF($C281="Apple Creek",IF($I281="Spring",IF(LEFT($D281,1)="&lt;",VALUE(MID($D281,2,4)),IF(LEFT($D281,1)="&gt;",VALUE(MID($D281,2,4)),$D281)),""),"")</f>
        <v/>
      </c>
      <c r="L281" s="20" t="str">
        <f t="shared" ref="L281:L346" si="221">IF($C281="Apple Creek",IF($I281="Summer",IF(LEFT($D281,1)="&lt;",VALUE(MID($D281,2,4)),IF(LEFT($D281,1)="&gt;",VALUE(MID($D281,2,4)),$D281)),""),"")</f>
        <v/>
      </c>
      <c r="M281" s="6" t="str">
        <f t="shared" ref="M281:M346" si="222">IF($C281="Apple Creek",IF($I281="Fall",IF(LEFT($D281,1)="&lt;",VALUE(MID($D281,2,4)),IF(LEFT($D281,1)="&gt;",VALUE(MID($D281,2,4)),$D281)),""),"")</f>
        <v/>
      </c>
      <c r="N281" s="3" t="str">
        <f t="shared" ref="N281:N346" si="223">IF($C281="Ashwaubenon Creek",IF($I281="Spring",IF(LEFT($D281,1)="&lt;",VALUE(MID($D281,2,4)),IF(LEFT($D281,1)="&gt;",VALUE(MID($D281,2,4)),$D281)),""),"")</f>
        <v/>
      </c>
      <c r="O281" s="20" t="str">
        <f t="shared" ref="O281:O346" si="224">IF($C281="Ashwaubenon Creek",IF($I281="Summer",IF(LEFT($D281,1)="&lt;",VALUE(MID($D281,2,4)),IF(LEFT($D281,1)="&gt;",VALUE(MID($D281,2,4)),$D281)),""),"")</f>
        <v/>
      </c>
      <c r="P281" s="6" t="str">
        <f t="shared" ref="P281:P346" si="225">IF($C281="Ashwaubenon Creek",IF($I281="Fall",IF(LEFT($D281,1)="&lt;",VALUE(MID($D281,2,4)),IF(LEFT($D281,1)="&gt;",VALUE(MID($D281,2,4)),$D281)),""),"")</f>
        <v/>
      </c>
      <c r="Q281" s="3" t="str">
        <f t="shared" ref="Q281:Q346" si="226">IF($C281="Baird Creek",IF($I281="Spring",IF(LEFT($D281,1)="&lt;",VALUE(MID($D281,2,4)),IF(LEFT($D281,1)="&gt;",VALUE(MID($D281,2,4)),$D281)),""),"")</f>
        <v/>
      </c>
      <c r="R281" s="20" t="str">
        <f t="shared" ref="R281:R346" si="227">IF($C281="Baird Creek",IF($I281="Summer",IF(LEFT($D281,1)="&lt;",VALUE(MID($D281,2,4)),IF(LEFT($D281,1)="&gt;",VALUE(MID($D281,2,4)),$D281)),""),"")</f>
        <v/>
      </c>
      <c r="S281" s="6" t="str">
        <f t="shared" ref="S281:S346" si="228">IF($C281="Baird Creek",IF($I281="Fall",IF(LEFT($D281,1)="&lt;",VALUE(MID($D281,2,4)),IF(LEFT($D281,1)="&gt;",VALUE(MID($D281,2,4)),$D281)),""),"")</f>
        <v/>
      </c>
      <c r="T281" s="3" t="str">
        <f t="shared" ref="T281:T346" si="229">IF($C281="Duck Creek",IF($I281="Spring",IF(LEFT($D281,1)="&lt;",VALUE(MID($D281,2,4)),IF(LEFT($D281,1)="&gt;",VALUE(MID($D281,2,4)),$D281)),""),"")</f>
        <v/>
      </c>
      <c r="U281" s="20">
        <f t="shared" ref="U281:U346" si="230">IF($C281="Duck Creek",IF($I281="Summer",IF(LEFT($D281,1)="&lt;",VALUE(MID($D281,2,4)),IF(LEFT($D281,1)="&gt;",VALUE(MID($D281,2,4)),$D281)),""),"")</f>
        <v>786</v>
      </c>
      <c r="V281" s="6" t="str">
        <f t="shared" si="187"/>
        <v/>
      </c>
      <c r="W281" s="3" t="str">
        <f t="shared" si="188"/>
        <v/>
      </c>
      <c r="X281" s="20" t="str">
        <f t="shared" si="189"/>
        <v/>
      </c>
      <c r="Y281" s="6" t="str">
        <f t="shared" si="190"/>
        <v/>
      </c>
      <c r="Z281" s="3" t="str">
        <f t="shared" si="208"/>
        <v/>
      </c>
      <c r="AA281" s="20" t="str">
        <f t="shared" si="209"/>
        <v/>
      </c>
      <c r="AB281" s="6" t="str">
        <f t="shared" si="210"/>
        <v/>
      </c>
      <c r="AC281" s="3" t="str">
        <f t="shared" si="211"/>
        <v/>
      </c>
      <c r="AD281" s="20" t="str">
        <f t="shared" si="212"/>
        <v/>
      </c>
      <c r="AE281" s="6" t="str">
        <f t="shared" si="213"/>
        <v/>
      </c>
      <c r="AG281" s="3" t="str">
        <f t="shared" si="191"/>
        <v/>
      </c>
      <c r="AH281" s="20" t="str">
        <f t="shared" si="192"/>
        <v/>
      </c>
      <c r="AI281" s="6" t="str">
        <f t="shared" si="193"/>
        <v/>
      </c>
      <c r="AJ281" s="3" t="str">
        <f t="shared" si="194"/>
        <v/>
      </c>
      <c r="AK281" s="20" t="str">
        <f t="shared" si="195"/>
        <v/>
      </c>
      <c r="AL281" s="6" t="str">
        <f t="shared" si="196"/>
        <v/>
      </c>
      <c r="AM281" s="3" t="str">
        <f t="shared" si="197"/>
        <v/>
      </c>
      <c r="AN281" s="20" t="str">
        <f t="shared" si="198"/>
        <v/>
      </c>
      <c r="AO281" s="6" t="str">
        <f t="shared" si="199"/>
        <v/>
      </c>
      <c r="AP281" s="3" t="str">
        <f t="shared" si="200"/>
        <v/>
      </c>
      <c r="AQ281" s="20">
        <f t="shared" si="201"/>
        <v>11.39</v>
      </c>
      <c r="AR281" s="6" t="str">
        <f t="shared" si="202"/>
        <v/>
      </c>
      <c r="AS281" s="3" t="str">
        <f t="shared" si="203"/>
        <v/>
      </c>
      <c r="AT281" s="20" t="str">
        <f t="shared" si="204"/>
        <v/>
      </c>
      <c r="AU281" s="6" t="str">
        <f t="shared" si="205"/>
        <v/>
      </c>
      <c r="AV281" s="3" t="str">
        <f t="shared" si="214"/>
        <v/>
      </c>
      <c r="AW281" s="20" t="str">
        <f t="shared" si="215"/>
        <v/>
      </c>
      <c r="AX281" s="6" t="str">
        <f t="shared" si="216"/>
        <v/>
      </c>
      <c r="AY281" s="3" t="str">
        <f t="shared" si="217"/>
        <v/>
      </c>
      <c r="AZ281" s="20" t="str">
        <f t="shared" si="218"/>
        <v/>
      </c>
      <c r="BA281" s="6" t="str">
        <f t="shared" si="219"/>
        <v/>
      </c>
    </row>
    <row r="282" spans="1:53" ht="12.75" thickBot="1" x14ac:dyDescent="0.25">
      <c r="A282" s="82">
        <v>41037</v>
      </c>
      <c r="B282" s="81" t="s">
        <v>20</v>
      </c>
      <c r="C282" s="81" t="s">
        <v>19</v>
      </c>
      <c r="D282" s="81">
        <v>582</v>
      </c>
      <c r="E282" s="81">
        <v>13.4</v>
      </c>
      <c r="F282" s="85">
        <f t="shared" si="206"/>
        <v>2</v>
      </c>
      <c r="G282" s="90">
        <f t="shared" si="207"/>
        <v>5</v>
      </c>
      <c r="H282" s="90">
        <f t="shared" si="185"/>
        <v>2012</v>
      </c>
      <c r="I282" s="2" t="str">
        <f t="shared" si="186"/>
        <v>Spring</v>
      </c>
      <c r="K282" s="3" t="str">
        <f t="shared" si="220"/>
        <v/>
      </c>
      <c r="L282" s="20" t="str">
        <f t="shared" si="221"/>
        <v/>
      </c>
      <c r="M282" s="6" t="str">
        <f t="shared" si="222"/>
        <v/>
      </c>
      <c r="N282" s="3" t="str">
        <f t="shared" si="223"/>
        <v/>
      </c>
      <c r="O282" s="20" t="str">
        <f t="shared" si="224"/>
        <v/>
      </c>
      <c r="P282" s="6" t="str">
        <f t="shared" si="225"/>
        <v/>
      </c>
      <c r="Q282" s="3" t="str">
        <f t="shared" si="226"/>
        <v/>
      </c>
      <c r="R282" s="20" t="str">
        <f t="shared" si="227"/>
        <v/>
      </c>
      <c r="S282" s="6" t="str">
        <f t="shared" si="228"/>
        <v/>
      </c>
      <c r="T282" s="3">
        <f t="shared" si="229"/>
        <v>582</v>
      </c>
      <c r="U282" s="20" t="str">
        <f t="shared" si="230"/>
        <v/>
      </c>
      <c r="V282" s="6" t="str">
        <f t="shared" si="187"/>
        <v/>
      </c>
      <c r="W282" s="3" t="str">
        <f t="shared" si="188"/>
        <v/>
      </c>
      <c r="X282" s="20" t="str">
        <f t="shared" si="189"/>
        <v/>
      </c>
      <c r="Y282" s="6" t="str">
        <f t="shared" si="190"/>
        <v/>
      </c>
      <c r="Z282" s="3" t="str">
        <f t="shared" si="208"/>
        <v/>
      </c>
      <c r="AA282" s="20" t="str">
        <f t="shared" si="209"/>
        <v/>
      </c>
      <c r="AB282" s="6" t="str">
        <f t="shared" si="210"/>
        <v/>
      </c>
      <c r="AC282" s="3" t="str">
        <f t="shared" si="211"/>
        <v/>
      </c>
      <c r="AD282" s="20" t="str">
        <f t="shared" si="212"/>
        <v/>
      </c>
      <c r="AE282" s="6" t="str">
        <f t="shared" si="213"/>
        <v/>
      </c>
      <c r="AG282" s="3" t="str">
        <f t="shared" si="191"/>
        <v/>
      </c>
      <c r="AH282" s="20" t="str">
        <f t="shared" si="192"/>
        <v/>
      </c>
      <c r="AI282" s="6" t="str">
        <f t="shared" si="193"/>
        <v/>
      </c>
      <c r="AJ282" s="3" t="str">
        <f t="shared" si="194"/>
        <v/>
      </c>
      <c r="AK282" s="20" t="str">
        <f t="shared" si="195"/>
        <v/>
      </c>
      <c r="AL282" s="6" t="str">
        <f t="shared" si="196"/>
        <v/>
      </c>
      <c r="AM282" s="3" t="str">
        <f t="shared" si="197"/>
        <v/>
      </c>
      <c r="AN282" s="20" t="str">
        <f t="shared" si="198"/>
        <v/>
      </c>
      <c r="AO282" s="6" t="str">
        <f t="shared" si="199"/>
        <v/>
      </c>
      <c r="AP282" s="3">
        <f t="shared" si="200"/>
        <v>13.4</v>
      </c>
      <c r="AQ282" s="20" t="str">
        <f t="shared" si="201"/>
        <v/>
      </c>
      <c r="AR282" s="6" t="str">
        <f t="shared" si="202"/>
        <v/>
      </c>
      <c r="AS282" s="3" t="str">
        <f t="shared" si="203"/>
        <v/>
      </c>
      <c r="AT282" s="20" t="str">
        <f t="shared" si="204"/>
        <v/>
      </c>
      <c r="AU282" s="6" t="str">
        <f t="shared" si="205"/>
        <v/>
      </c>
      <c r="AV282" s="3" t="str">
        <f t="shared" si="214"/>
        <v/>
      </c>
      <c r="AW282" s="20" t="str">
        <f t="shared" si="215"/>
        <v/>
      </c>
      <c r="AX282" s="6" t="str">
        <f t="shared" si="216"/>
        <v/>
      </c>
      <c r="AY282" s="3" t="str">
        <f t="shared" si="217"/>
        <v/>
      </c>
      <c r="AZ282" s="20" t="str">
        <f t="shared" si="218"/>
        <v/>
      </c>
      <c r="BA282" s="6" t="str">
        <f t="shared" si="219"/>
        <v/>
      </c>
    </row>
    <row r="283" spans="1:53" ht="12.75" thickBot="1" x14ac:dyDescent="0.25">
      <c r="A283" s="82">
        <v>40806</v>
      </c>
      <c r="B283" s="81" t="s">
        <v>20</v>
      </c>
      <c r="C283" s="81" t="s">
        <v>19</v>
      </c>
      <c r="D283" s="81">
        <v>1016</v>
      </c>
      <c r="E283" s="81" t="s">
        <v>77</v>
      </c>
      <c r="F283" s="85">
        <f t="shared" si="206"/>
        <v>2</v>
      </c>
      <c r="G283" s="90">
        <f t="shared" si="207"/>
        <v>9</v>
      </c>
      <c r="H283" s="90">
        <f t="shared" si="185"/>
        <v>2011</v>
      </c>
      <c r="I283" s="2" t="str">
        <f t="shared" si="186"/>
        <v>Fall</v>
      </c>
      <c r="K283" s="3" t="str">
        <f t="shared" si="220"/>
        <v/>
      </c>
      <c r="L283" s="20" t="str">
        <f t="shared" si="221"/>
        <v/>
      </c>
      <c r="M283" s="6" t="str">
        <f t="shared" si="222"/>
        <v/>
      </c>
      <c r="N283" s="3" t="str">
        <f t="shared" si="223"/>
        <v/>
      </c>
      <c r="O283" s="20" t="str">
        <f t="shared" si="224"/>
        <v/>
      </c>
      <c r="P283" s="6" t="str">
        <f t="shared" si="225"/>
        <v/>
      </c>
      <c r="Q283" s="3" t="str">
        <f t="shared" si="226"/>
        <v/>
      </c>
      <c r="R283" s="20" t="str">
        <f t="shared" si="227"/>
        <v/>
      </c>
      <c r="S283" s="6" t="str">
        <f t="shared" si="228"/>
        <v/>
      </c>
      <c r="T283" s="3" t="str">
        <f t="shared" si="229"/>
        <v/>
      </c>
      <c r="U283" s="20" t="str">
        <f t="shared" si="230"/>
        <v/>
      </c>
      <c r="V283" s="6">
        <f t="shared" si="187"/>
        <v>1016</v>
      </c>
      <c r="W283" s="3" t="str">
        <f t="shared" si="188"/>
        <v/>
      </c>
      <c r="X283" s="20" t="str">
        <f t="shared" si="189"/>
        <v/>
      </c>
      <c r="Y283" s="6" t="str">
        <f t="shared" si="190"/>
        <v/>
      </c>
      <c r="Z283" s="3" t="str">
        <f t="shared" si="208"/>
        <v/>
      </c>
      <c r="AA283" s="20" t="str">
        <f t="shared" si="209"/>
        <v/>
      </c>
      <c r="AB283" s="6" t="str">
        <f t="shared" si="210"/>
        <v/>
      </c>
      <c r="AC283" s="3" t="str">
        <f t="shared" si="211"/>
        <v/>
      </c>
      <c r="AD283" s="20" t="str">
        <f t="shared" si="212"/>
        <v/>
      </c>
      <c r="AE283" s="6" t="str">
        <f t="shared" si="213"/>
        <v/>
      </c>
      <c r="AG283" s="3" t="str">
        <f t="shared" si="191"/>
        <v/>
      </c>
      <c r="AH283" s="20" t="str">
        <f t="shared" si="192"/>
        <v/>
      </c>
      <c r="AI283" s="6" t="str">
        <f t="shared" si="193"/>
        <v/>
      </c>
      <c r="AJ283" s="3" t="str">
        <f t="shared" si="194"/>
        <v/>
      </c>
      <c r="AK283" s="20" t="str">
        <f t="shared" si="195"/>
        <v/>
      </c>
      <c r="AL283" s="6" t="str">
        <f t="shared" si="196"/>
        <v/>
      </c>
      <c r="AM283" s="3" t="str">
        <f t="shared" si="197"/>
        <v/>
      </c>
      <c r="AN283" s="20" t="str">
        <f t="shared" si="198"/>
        <v/>
      </c>
      <c r="AO283" s="6" t="str">
        <f t="shared" si="199"/>
        <v/>
      </c>
      <c r="AP283" s="3" t="str">
        <f t="shared" si="200"/>
        <v/>
      </c>
      <c r="AQ283" s="20" t="str">
        <f t="shared" si="201"/>
        <v/>
      </c>
      <c r="AR283" s="6" t="str">
        <f t="shared" si="202"/>
        <v>AD</v>
      </c>
      <c r="AS283" s="3" t="str">
        <f t="shared" si="203"/>
        <v/>
      </c>
      <c r="AT283" s="20" t="str">
        <f t="shared" si="204"/>
        <v/>
      </c>
      <c r="AU283" s="6" t="str">
        <f t="shared" si="205"/>
        <v/>
      </c>
      <c r="AV283" s="3" t="str">
        <f t="shared" si="214"/>
        <v/>
      </c>
      <c r="AW283" s="20" t="str">
        <f t="shared" si="215"/>
        <v/>
      </c>
      <c r="AX283" s="6" t="str">
        <f t="shared" si="216"/>
        <v/>
      </c>
      <c r="AY283" s="3" t="str">
        <f t="shared" si="217"/>
        <v/>
      </c>
      <c r="AZ283" s="20" t="str">
        <f t="shared" si="218"/>
        <v/>
      </c>
      <c r="BA283" s="6" t="str">
        <f t="shared" si="219"/>
        <v/>
      </c>
    </row>
    <row r="284" spans="1:53" ht="12.75" thickBot="1" x14ac:dyDescent="0.25">
      <c r="A284" s="82">
        <v>40750</v>
      </c>
      <c r="B284" s="81" t="s">
        <v>20</v>
      </c>
      <c r="C284" s="81" t="s">
        <v>19</v>
      </c>
      <c r="D284" s="81">
        <v>762</v>
      </c>
      <c r="E284" s="81">
        <v>5.8</v>
      </c>
      <c r="F284" s="85">
        <f t="shared" si="206"/>
        <v>2</v>
      </c>
      <c r="G284" s="90">
        <f t="shared" si="207"/>
        <v>7</v>
      </c>
      <c r="H284" s="90">
        <f t="shared" si="185"/>
        <v>2011</v>
      </c>
      <c r="I284" s="2" t="str">
        <f t="shared" si="186"/>
        <v>Summer</v>
      </c>
      <c r="K284" s="3" t="str">
        <f t="shared" si="220"/>
        <v/>
      </c>
      <c r="L284" s="20" t="str">
        <f t="shared" si="221"/>
        <v/>
      </c>
      <c r="M284" s="6" t="str">
        <f t="shared" si="222"/>
        <v/>
      </c>
      <c r="N284" s="3" t="str">
        <f t="shared" si="223"/>
        <v/>
      </c>
      <c r="O284" s="20" t="str">
        <f t="shared" si="224"/>
        <v/>
      </c>
      <c r="P284" s="6" t="str">
        <f t="shared" si="225"/>
        <v/>
      </c>
      <c r="Q284" s="3" t="str">
        <f t="shared" si="226"/>
        <v/>
      </c>
      <c r="R284" s="20" t="str">
        <f t="shared" si="227"/>
        <v/>
      </c>
      <c r="S284" s="6" t="str">
        <f t="shared" si="228"/>
        <v/>
      </c>
      <c r="T284" s="3" t="str">
        <f t="shared" si="229"/>
        <v/>
      </c>
      <c r="U284" s="20">
        <f t="shared" si="230"/>
        <v>762</v>
      </c>
      <c r="V284" s="6" t="str">
        <f t="shared" si="187"/>
        <v/>
      </c>
      <c r="W284" s="3" t="str">
        <f t="shared" si="188"/>
        <v/>
      </c>
      <c r="X284" s="20" t="str">
        <f t="shared" si="189"/>
        <v/>
      </c>
      <c r="Y284" s="6" t="str">
        <f t="shared" si="190"/>
        <v/>
      </c>
      <c r="Z284" s="3" t="str">
        <f t="shared" si="208"/>
        <v/>
      </c>
      <c r="AA284" s="20" t="str">
        <f t="shared" si="209"/>
        <v/>
      </c>
      <c r="AB284" s="6" t="str">
        <f t="shared" si="210"/>
        <v/>
      </c>
      <c r="AC284" s="3" t="str">
        <f t="shared" si="211"/>
        <v/>
      </c>
      <c r="AD284" s="20" t="str">
        <f t="shared" si="212"/>
        <v/>
      </c>
      <c r="AE284" s="6" t="str">
        <f t="shared" si="213"/>
        <v/>
      </c>
      <c r="AG284" s="3" t="str">
        <f t="shared" si="191"/>
        <v/>
      </c>
      <c r="AH284" s="20" t="str">
        <f t="shared" si="192"/>
        <v/>
      </c>
      <c r="AI284" s="6" t="str">
        <f t="shared" si="193"/>
        <v/>
      </c>
      <c r="AJ284" s="3" t="str">
        <f t="shared" si="194"/>
        <v/>
      </c>
      <c r="AK284" s="20" t="str">
        <f t="shared" si="195"/>
        <v/>
      </c>
      <c r="AL284" s="6" t="str">
        <f t="shared" si="196"/>
        <v/>
      </c>
      <c r="AM284" s="3" t="str">
        <f t="shared" si="197"/>
        <v/>
      </c>
      <c r="AN284" s="20" t="str">
        <f t="shared" si="198"/>
        <v/>
      </c>
      <c r="AO284" s="6" t="str">
        <f t="shared" si="199"/>
        <v/>
      </c>
      <c r="AP284" s="3" t="str">
        <f t="shared" si="200"/>
        <v/>
      </c>
      <c r="AQ284" s="20">
        <f t="shared" si="201"/>
        <v>5.8</v>
      </c>
      <c r="AR284" s="6" t="str">
        <f t="shared" si="202"/>
        <v/>
      </c>
      <c r="AS284" s="3" t="str">
        <f t="shared" si="203"/>
        <v/>
      </c>
      <c r="AT284" s="20" t="str">
        <f t="shared" si="204"/>
        <v/>
      </c>
      <c r="AU284" s="6" t="str">
        <f t="shared" si="205"/>
        <v/>
      </c>
      <c r="AV284" s="3" t="str">
        <f t="shared" si="214"/>
        <v/>
      </c>
      <c r="AW284" s="20" t="str">
        <f t="shared" si="215"/>
        <v/>
      </c>
      <c r="AX284" s="6" t="str">
        <f t="shared" si="216"/>
        <v/>
      </c>
      <c r="AY284" s="3" t="str">
        <f t="shared" si="217"/>
        <v/>
      </c>
      <c r="AZ284" s="20" t="str">
        <f t="shared" si="218"/>
        <v/>
      </c>
      <c r="BA284" s="6" t="str">
        <f t="shared" si="219"/>
        <v/>
      </c>
    </row>
    <row r="285" spans="1:53" ht="12.75" thickBot="1" x14ac:dyDescent="0.25">
      <c r="A285" s="82">
        <v>40674</v>
      </c>
      <c r="B285" s="81" t="s">
        <v>20</v>
      </c>
      <c r="C285" s="81" t="s">
        <v>19</v>
      </c>
      <c r="D285" s="81">
        <v>784.4</v>
      </c>
      <c r="E285" s="81">
        <v>14.23</v>
      </c>
      <c r="F285" s="85">
        <f t="shared" si="206"/>
        <v>2</v>
      </c>
      <c r="G285" s="90">
        <f t="shared" si="207"/>
        <v>5</v>
      </c>
      <c r="H285" s="90">
        <f t="shared" si="185"/>
        <v>2011</v>
      </c>
      <c r="I285" s="2" t="str">
        <f t="shared" si="186"/>
        <v>Spring</v>
      </c>
      <c r="K285" s="3" t="str">
        <f t="shared" si="220"/>
        <v/>
      </c>
      <c r="L285" s="20" t="str">
        <f t="shared" si="221"/>
        <v/>
      </c>
      <c r="M285" s="6" t="str">
        <f t="shared" si="222"/>
        <v/>
      </c>
      <c r="N285" s="3" t="str">
        <f t="shared" si="223"/>
        <v/>
      </c>
      <c r="O285" s="20" t="str">
        <f t="shared" si="224"/>
        <v/>
      </c>
      <c r="P285" s="6" t="str">
        <f t="shared" si="225"/>
        <v/>
      </c>
      <c r="Q285" s="3" t="str">
        <f t="shared" si="226"/>
        <v/>
      </c>
      <c r="R285" s="20" t="str">
        <f t="shared" si="227"/>
        <v/>
      </c>
      <c r="S285" s="6" t="str">
        <f t="shared" si="228"/>
        <v/>
      </c>
      <c r="T285" s="3">
        <f t="shared" si="229"/>
        <v>784.4</v>
      </c>
      <c r="U285" s="20" t="str">
        <f t="shared" si="230"/>
        <v/>
      </c>
      <c r="V285" s="6" t="str">
        <f t="shared" si="187"/>
        <v/>
      </c>
      <c r="W285" s="3" t="str">
        <f t="shared" si="188"/>
        <v/>
      </c>
      <c r="X285" s="20" t="str">
        <f t="shared" si="189"/>
        <v/>
      </c>
      <c r="Y285" s="6" t="str">
        <f t="shared" si="190"/>
        <v/>
      </c>
      <c r="Z285" s="3" t="str">
        <f t="shared" si="208"/>
        <v/>
      </c>
      <c r="AA285" s="20" t="str">
        <f t="shared" si="209"/>
        <v/>
      </c>
      <c r="AB285" s="6" t="str">
        <f t="shared" si="210"/>
        <v/>
      </c>
      <c r="AC285" s="3" t="str">
        <f t="shared" si="211"/>
        <v/>
      </c>
      <c r="AD285" s="20" t="str">
        <f t="shared" si="212"/>
        <v/>
      </c>
      <c r="AE285" s="6" t="str">
        <f t="shared" si="213"/>
        <v/>
      </c>
      <c r="AG285" s="3" t="str">
        <f t="shared" si="191"/>
        <v/>
      </c>
      <c r="AH285" s="20" t="str">
        <f t="shared" si="192"/>
        <v/>
      </c>
      <c r="AI285" s="6" t="str">
        <f t="shared" si="193"/>
        <v/>
      </c>
      <c r="AJ285" s="3" t="str">
        <f t="shared" si="194"/>
        <v/>
      </c>
      <c r="AK285" s="20" t="str">
        <f t="shared" si="195"/>
        <v/>
      </c>
      <c r="AL285" s="6" t="str">
        <f t="shared" si="196"/>
        <v/>
      </c>
      <c r="AM285" s="3" t="str">
        <f t="shared" si="197"/>
        <v/>
      </c>
      <c r="AN285" s="20" t="str">
        <f t="shared" si="198"/>
        <v/>
      </c>
      <c r="AO285" s="6" t="str">
        <f t="shared" si="199"/>
        <v/>
      </c>
      <c r="AP285" s="3">
        <f t="shared" si="200"/>
        <v>14.23</v>
      </c>
      <c r="AQ285" s="20" t="str">
        <f t="shared" si="201"/>
        <v/>
      </c>
      <c r="AR285" s="6" t="str">
        <f t="shared" si="202"/>
        <v/>
      </c>
      <c r="AS285" s="3" t="str">
        <f t="shared" si="203"/>
        <v/>
      </c>
      <c r="AT285" s="20" t="str">
        <f t="shared" si="204"/>
        <v/>
      </c>
      <c r="AU285" s="6" t="str">
        <f t="shared" si="205"/>
        <v/>
      </c>
      <c r="AV285" s="3" t="str">
        <f t="shared" si="214"/>
        <v/>
      </c>
      <c r="AW285" s="20" t="str">
        <f t="shared" si="215"/>
        <v/>
      </c>
      <c r="AX285" s="6" t="str">
        <f t="shared" si="216"/>
        <v/>
      </c>
      <c r="AY285" s="3" t="str">
        <f t="shared" si="217"/>
        <v/>
      </c>
      <c r="AZ285" s="20" t="str">
        <f t="shared" si="218"/>
        <v/>
      </c>
      <c r="BA285" s="6" t="str">
        <f t="shared" si="219"/>
        <v/>
      </c>
    </row>
    <row r="286" spans="1:53" ht="12.75" thickBot="1" x14ac:dyDescent="0.25">
      <c r="A286" s="82">
        <v>40455</v>
      </c>
      <c r="B286" s="81" t="s">
        <v>20</v>
      </c>
      <c r="C286" s="81" t="s">
        <v>19</v>
      </c>
      <c r="D286" s="81">
        <v>959</v>
      </c>
      <c r="E286" s="81">
        <v>9.77</v>
      </c>
      <c r="F286" s="85">
        <f t="shared" si="206"/>
        <v>2</v>
      </c>
      <c r="G286" s="90">
        <f t="shared" si="207"/>
        <v>10</v>
      </c>
      <c r="H286" s="90">
        <f t="shared" si="185"/>
        <v>2010</v>
      </c>
      <c r="I286" s="2" t="str">
        <f t="shared" si="186"/>
        <v>Fall</v>
      </c>
      <c r="K286" s="3" t="str">
        <f t="shared" si="220"/>
        <v/>
      </c>
      <c r="L286" s="20" t="str">
        <f t="shared" si="221"/>
        <v/>
      </c>
      <c r="M286" s="6" t="str">
        <f t="shared" si="222"/>
        <v/>
      </c>
      <c r="N286" s="3" t="str">
        <f t="shared" si="223"/>
        <v/>
      </c>
      <c r="O286" s="20" t="str">
        <f t="shared" si="224"/>
        <v/>
      </c>
      <c r="P286" s="6" t="str">
        <f t="shared" si="225"/>
        <v/>
      </c>
      <c r="Q286" s="3" t="str">
        <f t="shared" si="226"/>
        <v/>
      </c>
      <c r="R286" s="20" t="str">
        <f t="shared" si="227"/>
        <v/>
      </c>
      <c r="S286" s="6" t="str">
        <f t="shared" si="228"/>
        <v/>
      </c>
      <c r="T286" s="3" t="str">
        <f t="shared" si="229"/>
        <v/>
      </c>
      <c r="U286" s="20" t="str">
        <f t="shared" si="230"/>
        <v/>
      </c>
      <c r="V286" s="6">
        <f t="shared" si="187"/>
        <v>959</v>
      </c>
      <c r="W286" s="3" t="str">
        <f t="shared" si="188"/>
        <v/>
      </c>
      <c r="X286" s="20" t="str">
        <f t="shared" si="189"/>
        <v/>
      </c>
      <c r="Y286" s="6" t="str">
        <f t="shared" si="190"/>
        <v/>
      </c>
      <c r="Z286" s="3" t="str">
        <f t="shared" si="208"/>
        <v/>
      </c>
      <c r="AA286" s="20" t="str">
        <f t="shared" si="209"/>
        <v/>
      </c>
      <c r="AB286" s="6" t="str">
        <f t="shared" si="210"/>
        <v/>
      </c>
      <c r="AC286" s="3" t="str">
        <f t="shared" si="211"/>
        <v/>
      </c>
      <c r="AD286" s="20" t="str">
        <f t="shared" si="212"/>
        <v/>
      </c>
      <c r="AE286" s="6" t="str">
        <f t="shared" si="213"/>
        <v/>
      </c>
      <c r="AG286" s="3" t="str">
        <f t="shared" si="191"/>
        <v/>
      </c>
      <c r="AH286" s="20" t="str">
        <f t="shared" si="192"/>
        <v/>
      </c>
      <c r="AI286" s="6" t="str">
        <f t="shared" si="193"/>
        <v/>
      </c>
      <c r="AJ286" s="3" t="str">
        <f t="shared" si="194"/>
        <v/>
      </c>
      <c r="AK286" s="20" t="str">
        <f t="shared" si="195"/>
        <v/>
      </c>
      <c r="AL286" s="6" t="str">
        <f t="shared" si="196"/>
        <v/>
      </c>
      <c r="AM286" s="3" t="str">
        <f t="shared" si="197"/>
        <v/>
      </c>
      <c r="AN286" s="20" t="str">
        <f t="shared" si="198"/>
        <v/>
      </c>
      <c r="AO286" s="6" t="str">
        <f t="shared" si="199"/>
        <v/>
      </c>
      <c r="AP286" s="3" t="str">
        <f t="shared" si="200"/>
        <v/>
      </c>
      <c r="AQ286" s="20" t="str">
        <f t="shared" si="201"/>
        <v/>
      </c>
      <c r="AR286" s="6">
        <f t="shared" si="202"/>
        <v>9.77</v>
      </c>
      <c r="AS286" s="3" t="str">
        <f t="shared" si="203"/>
        <v/>
      </c>
      <c r="AT286" s="20" t="str">
        <f t="shared" si="204"/>
        <v/>
      </c>
      <c r="AU286" s="6" t="str">
        <f t="shared" si="205"/>
        <v/>
      </c>
      <c r="AV286" s="3" t="str">
        <f t="shared" si="214"/>
        <v/>
      </c>
      <c r="AW286" s="20" t="str">
        <f t="shared" si="215"/>
        <v/>
      </c>
      <c r="AX286" s="6" t="str">
        <f t="shared" si="216"/>
        <v/>
      </c>
      <c r="AY286" s="3" t="str">
        <f t="shared" si="217"/>
        <v/>
      </c>
      <c r="AZ286" s="20" t="str">
        <f t="shared" si="218"/>
        <v/>
      </c>
      <c r="BA286" s="6" t="str">
        <f t="shared" si="219"/>
        <v/>
      </c>
    </row>
    <row r="287" spans="1:53" ht="12.75" thickBot="1" x14ac:dyDescent="0.25">
      <c r="A287" s="82">
        <v>40372</v>
      </c>
      <c r="B287" s="81" t="s">
        <v>20</v>
      </c>
      <c r="C287" s="81" t="s">
        <v>19</v>
      </c>
      <c r="D287" s="81">
        <v>717</v>
      </c>
      <c r="E287" s="81">
        <v>6.37</v>
      </c>
      <c r="F287" s="85">
        <f t="shared" si="206"/>
        <v>2</v>
      </c>
      <c r="G287" s="90">
        <f t="shared" si="207"/>
        <v>7</v>
      </c>
      <c r="H287" s="90">
        <f t="shared" si="185"/>
        <v>2010</v>
      </c>
      <c r="I287" s="2" t="str">
        <f t="shared" si="186"/>
        <v>Summer</v>
      </c>
      <c r="K287" s="3" t="str">
        <f t="shared" si="220"/>
        <v/>
      </c>
      <c r="L287" s="20" t="str">
        <f t="shared" si="221"/>
        <v/>
      </c>
      <c r="M287" s="6" t="str">
        <f t="shared" si="222"/>
        <v/>
      </c>
      <c r="N287" s="3" t="str">
        <f t="shared" si="223"/>
        <v/>
      </c>
      <c r="O287" s="20" t="str">
        <f t="shared" si="224"/>
        <v/>
      </c>
      <c r="P287" s="6" t="str">
        <f t="shared" si="225"/>
        <v/>
      </c>
      <c r="Q287" s="3" t="str">
        <f t="shared" si="226"/>
        <v/>
      </c>
      <c r="R287" s="20" t="str">
        <f t="shared" si="227"/>
        <v/>
      </c>
      <c r="S287" s="6" t="str">
        <f t="shared" si="228"/>
        <v/>
      </c>
      <c r="T287" s="3" t="str">
        <f t="shared" si="229"/>
        <v/>
      </c>
      <c r="U287" s="20">
        <f t="shared" si="230"/>
        <v>717</v>
      </c>
      <c r="V287" s="6" t="str">
        <f t="shared" si="187"/>
        <v/>
      </c>
      <c r="W287" s="3" t="str">
        <f t="shared" si="188"/>
        <v/>
      </c>
      <c r="X287" s="20" t="str">
        <f t="shared" si="189"/>
        <v/>
      </c>
      <c r="Y287" s="6" t="str">
        <f t="shared" si="190"/>
        <v/>
      </c>
      <c r="Z287" s="3" t="str">
        <f t="shared" si="208"/>
        <v/>
      </c>
      <c r="AA287" s="20" t="str">
        <f t="shared" si="209"/>
        <v/>
      </c>
      <c r="AB287" s="6" t="str">
        <f t="shared" si="210"/>
        <v/>
      </c>
      <c r="AC287" s="3" t="str">
        <f t="shared" si="211"/>
        <v/>
      </c>
      <c r="AD287" s="20" t="str">
        <f t="shared" si="212"/>
        <v/>
      </c>
      <c r="AE287" s="6" t="str">
        <f t="shared" si="213"/>
        <v/>
      </c>
      <c r="AG287" s="3" t="str">
        <f t="shared" si="191"/>
        <v/>
      </c>
      <c r="AH287" s="20" t="str">
        <f t="shared" si="192"/>
        <v/>
      </c>
      <c r="AI287" s="6" t="str">
        <f t="shared" si="193"/>
        <v/>
      </c>
      <c r="AJ287" s="3" t="str">
        <f t="shared" si="194"/>
        <v/>
      </c>
      <c r="AK287" s="20" t="str">
        <f t="shared" si="195"/>
        <v/>
      </c>
      <c r="AL287" s="6" t="str">
        <f t="shared" si="196"/>
        <v/>
      </c>
      <c r="AM287" s="3" t="str">
        <f t="shared" si="197"/>
        <v/>
      </c>
      <c r="AN287" s="20" t="str">
        <f t="shared" si="198"/>
        <v/>
      </c>
      <c r="AO287" s="6" t="str">
        <f t="shared" si="199"/>
        <v/>
      </c>
      <c r="AP287" s="3" t="str">
        <f t="shared" si="200"/>
        <v/>
      </c>
      <c r="AQ287" s="20">
        <f t="shared" si="201"/>
        <v>6.37</v>
      </c>
      <c r="AR287" s="6" t="str">
        <f t="shared" si="202"/>
        <v/>
      </c>
      <c r="AS287" s="3" t="str">
        <f t="shared" si="203"/>
        <v/>
      </c>
      <c r="AT287" s="20" t="str">
        <f t="shared" si="204"/>
        <v/>
      </c>
      <c r="AU287" s="6" t="str">
        <f t="shared" si="205"/>
        <v/>
      </c>
      <c r="AV287" s="3" t="str">
        <f t="shared" si="214"/>
        <v/>
      </c>
      <c r="AW287" s="20" t="str">
        <f t="shared" si="215"/>
        <v/>
      </c>
      <c r="AX287" s="6" t="str">
        <f t="shared" si="216"/>
        <v/>
      </c>
      <c r="AY287" s="3" t="str">
        <f t="shared" si="217"/>
        <v/>
      </c>
      <c r="AZ287" s="20" t="str">
        <f t="shared" si="218"/>
        <v/>
      </c>
      <c r="BA287" s="6" t="str">
        <f t="shared" si="219"/>
        <v/>
      </c>
    </row>
    <row r="288" spans="1:53" ht="12.75" thickBot="1" x14ac:dyDescent="0.25">
      <c r="A288" s="82">
        <v>40310</v>
      </c>
      <c r="B288" s="81" t="s">
        <v>20</v>
      </c>
      <c r="C288" s="81" t="s">
        <v>19</v>
      </c>
      <c r="D288" s="81">
        <v>847</v>
      </c>
      <c r="E288" s="81">
        <v>12.4</v>
      </c>
      <c r="F288" s="85">
        <f t="shared" si="206"/>
        <v>2</v>
      </c>
      <c r="G288" s="90">
        <f t="shared" si="207"/>
        <v>5</v>
      </c>
      <c r="H288" s="90">
        <f t="shared" si="185"/>
        <v>2010</v>
      </c>
      <c r="I288" s="2" t="str">
        <f t="shared" si="186"/>
        <v>Spring</v>
      </c>
      <c r="K288" s="3" t="str">
        <f t="shared" si="220"/>
        <v/>
      </c>
      <c r="L288" s="20" t="str">
        <f t="shared" si="221"/>
        <v/>
      </c>
      <c r="M288" s="6" t="str">
        <f t="shared" si="222"/>
        <v/>
      </c>
      <c r="N288" s="3" t="str">
        <f t="shared" si="223"/>
        <v/>
      </c>
      <c r="O288" s="20" t="str">
        <f t="shared" si="224"/>
        <v/>
      </c>
      <c r="P288" s="6" t="str">
        <f t="shared" si="225"/>
        <v/>
      </c>
      <c r="Q288" s="3" t="str">
        <f t="shared" si="226"/>
        <v/>
      </c>
      <c r="R288" s="20" t="str">
        <f t="shared" si="227"/>
        <v/>
      </c>
      <c r="S288" s="6" t="str">
        <f t="shared" si="228"/>
        <v/>
      </c>
      <c r="T288" s="3">
        <f t="shared" si="229"/>
        <v>847</v>
      </c>
      <c r="U288" s="20" t="str">
        <f t="shared" si="230"/>
        <v/>
      </c>
      <c r="V288" s="6" t="str">
        <f t="shared" si="187"/>
        <v/>
      </c>
      <c r="W288" s="3" t="str">
        <f t="shared" si="188"/>
        <v/>
      </c>
      <c r="X288" s="20" t="str">
        <f t="shared" si="189"/>
        <v/>
      </c>
      <c r="Y288" s="6" t="str">
        <f t="shared" si="190"/>
        <v/>
      </c>
      <c r="Z288" s="3" t="str">
        <f t="shared" si="208"/>
        <v/>
      </c>
      <c r="AA288" s="20" t="str">
        <f t="shared" si="209"/>
        <v/>
      </c>
      <c r="AB288" s="6" t="str">
        <f t="shared" si="210"/>
        <v/>
      </c>
      <c r="AC288" s="3" t="str">
        <f t="shared" si="211"/>
        <v/>
      </c>
      <c r="AD288" s="20" t="str">
        <f t="shared" si="212"/>
        <v/>
      </c>
      <c r="AE288" s="6" t="str">
        <f t="shared" si="213"/>
        <v/>
      </c>
      <c r="AG288" s="3" t="str">
        <f t="shared" si="191"/>
        <v/>
      </c>
      <c r="AH288" s="20" t="str">
        <f t="shared" si="192"/>
        <v/>
      </c>
      <c r="AI288" s="6" t="str">
        <f t="shared" si="193"/>
        <v/>
      </c>
      <c r="AJ288" s="3" t="str">
        <f t="shared" si="194"/>
        <v/>
      </c>
      <c r="AK288" s="20" t="str">
        <f t="shared" si="195"/>
        <v/>
      </c>
      <c r="AL288" s="6" t="str">
        <f t="shared" si="196"/>
        <v/>
      </c>
      <c r="AM288" s="3" t="str">
        <f t="shared" si="197"/>
        <v/>
      </c>
      <c r="AN288" s="20" t="str">
        <f t="shared" si="198"/>
        <v/>
      </c>
      <c r="AO288" s="6" t="str">
        <f t="shared" si="199"/>
        <v/>
      </c>
      <c r="AP288" s="3">
        <f t="shared" si="200"/>
        <v>12.4</v>
      </c>
      <c r="AQ288" s="20" t="str">
        <f t="shared" si="201"/>
        <v/>
      </c>
      <c r="AR288" s="6" t="str">
        <f t="shared" si="202"/>
        <v/>
      </c>
      <c r="AS288" s="3" t="str">
        <f t="shared" si="203"/>
        <v/>
      </c>
      <c r="AT288" s="20" t="str">
        <f t="shared" si="204"/>
        <v/>
      </c>
      <c r="AU288" s="6" t="str">
        <f t="shared" si="205"/>
        <v/>
      </c>
      <c r="AV288" s="3" t="str">
        <f t="shared" si="214"/>
        <v/>
      </c>
      <c r="AW288" s="20" t="str">
        <f t="shared" si="215"/>
        <v/>
      </c>
      <c r="AX288" s="6" t="str">
        <f t="shared" si="216"/>
        <v/>
      </c>
      <c r="AY288" s="3" t="str">
        <f t="shared" si="217"/>
        <v/>
      </c>
      <c r="AZ288" s="20" t="str">
        <f t="shared" si="218"/>
        <v/>
      </c>
      <c r="BA288" s="6" t="str">
        <f t="shared" si="219"/>
        <v/>
      </c>
    </row>
    <row r="289" spans="1:53" ht="12.75" thickBot="1" x14ac:dyDescent="0.25">
      <c r="A289" s="82">
        <v>40086</v>
      </c>
      <c r="B289" s="81" t="s">
        <v>20</v>
      </c>
      <c r="C289" s="81" t="s">
        <v>19</v>
      </c>
      <c r="D289" s="81">
        <v>832</v>
      </c>
      <c r="E289" s="81">
        <v>10.199999999999999</v>
      </c>
      <c r="F289" s="85">
        <f t="shared" si="206"/>
        <v>2</v>
      </c>
      <c r="G289" s="90">
        <f t="shared" si="207"/>
        <v>9</v>
      </c>
      <c r="H289" s="90">
        <f t="shared" si="185"/>
        <v>2009</v>
      </c>
      <c r="I289" s="2" t="str">
        <f t="shared" si="186"/>
        <v>Fall</v>
      </c>
      <c r="K289" s="3" t="str">
        <f t="shared" si="220"/>
        <v/>
      </c>
      <c r="L289" s="20" t="str">
        <f t="shared" si="221"/>
        <v/>
      </c>
      <c r="M289" s="6" t="str">
        <f t="shared" si="222"/>
        <v/>
      </c>
      <c r="N289" s="3" t="str">
        <f t="shared" si="223"/>
        <v/>
      </c>
      <c r="O289" s="20" t="str">
        <f t="shared" si="224"/>
        <v/>
      </c>
      <c r="P289" s="6" t="str">
        <f t="shared" si="225"/>
        <v/>
      </c>
      <c r="Q289" s="3" t="str">
        <f t="shared" si="226"/>
        <v/>
      </c>
      <c r="R289" s="20" t="str">
        <f t="shared" si="227"/>
        <v/>
      </c>
      <c r="S289" s="6" t="str">
        <f t="shared" si="228"/>
        <v/>
      </c>
      <c r="T289" s="3" t="str">
        <f t="shared" si="229"/>
        <v/>
      </c>
      <c r="U289" s="20" t="str">
        <f t="shared" si="230"/>
        <v/>
      </c>
      <c r="V289" s="6">
        <f t="shared" si="187"/>
        <v>832</v>
      </c>
      <c r="W289" s="3" t="str">
        <f t="shared" si="188"/>
        <v/>
      </c>
      <c r="X289" s="20" t="str">
        <f t="shared" si="189"/>
        <v/>
      </c>
      <c r="Y289" s="6" t="str">
        <f t="shared" si="190"/>
        <v/>
      </c>
      <c r="Z289" s="3" t="str">
        <f t="shared" si="208"/>
        <v/>
      </c>
      <c r="AA289" s="20" t="str">
        <f t="shared" si="209"/>
        <v/>
      </c>
      <c r="AB289" s="6" t="str">
        <f t="shared" si="210"/>
        <v/>
      </c>
      <c r="AC289" s="3" t="str">
        <f t="shared" si="211"/>
        <v/>
      </c>
      <c r="AD289" s="20" t="str">
        <f t="shared" si="212"/>
        <v/>
      </c>
      <c r="AE289" s="6" t="str">
        <f t="shared" si="213"/>
        <v/>
      </c>
      <c r="AG289" s="3" t="str">
        <f t="shared" si="191"/>
        <v/>
      </c>
      <c r="AH289" s="20" t="str">
        <f t="shared" si="192"/>
        <v/>
      </c>
      <c r="AI289" s="6" t="str">
        <f t="shared" si="193"/>
        <v/>
      </c>
      <c r="AJ289" s="3" t="str">
        <f t="shared" si="194"/>
        <v/>
      </c>
      <c r="AK289" s="20" t="str">
        <f t="shared" si="195"/>
        <v/>
      </c>
      <c r="AL289" s="6" t="str">
        <f t="shared" si="196"/>
        <v/>
      </c>
      <c r="AM289" s="3" t="str">
        <f t="shared" si="197"/>
        <v/>
      </c>
      <c r="AN289" s="20" t="str">
        <f t="shared" si="198"/>
        <v/>
      </c>
      <c r="AO289" s="6" t="str">
        <f t="shared" si="199"/>
        <v/>
      </c>
      <c r="AP289" s="3" t="str">
        <f t="shared" si="200"/>
        <v/>
      </c>
      <c r="AQ289" s="20" t="str">
        <f t="shared" si="201"/>
        <v/>
      </c>
      <c r="AR289" s="6">
        <f t="shared" si="202"/>
        <v>10.199999999999999</v>
      </c>
      <c r="AS289" s="3" t="str">
        <f t="shared" si="203"/>
        <v/>
      </c>
      <c r="AT289" s="20" t="str">
        <f t="shared" si="204"/>
        <v/>
      </c>
      <c r="AU289" s="6" t="str">
        <f t="shared" si="205"/>
        <v/>
      </c>
      <c r="AV289" s="3" t="str">
        <f t="shared" si="214"/>
        <v/>
      </c>
      <c r="AW289" s="20" t="str">
        <f t="shared" si="215"/>
        <v/>
      </c>
      <c r="AX289" s="6" t="str">
        <f t="shared" si="216"/>
        <v/>
      </c>
      <c r="AY289" s="3" t="str">
        <f t="shared" si="217"/>
        <v/>
      </c>
      <c r="AZ289" s="20" t="str">
        <f t="shared" si="218"/>
        <v/>
      </c>
      <c r="BA289" s="6" t="str">
        <f t="shared" si="219"/>
        <v/>
      </c>
    </row>
    <row r="290" spans="1:53" ht="12.75" thickBot="1" x14ac:dyDescent="0.25">
      <c r="A290" s="82">
        <v>40017</v>
      </c>
      <c r="B290" s="81" t="s">
        <v>20</v>
      </c>
      <c r="C290" s="81" t="s">
        <v>19</v>
      </c>
      <c r="D290" s="81">
        <v>862</v>
      </c>
      <c r="E290" s="81">
        <v>9.25</v>
      </c>
      <c r="F290" s="85">
        <f t="shared" si="206"/>
        <v>2</v>
      </c>
      <c r="G290" s="90">
        <f t="shared" si="207"/>
        <v>7</v>
      </c>
      <c r="H290" s="90">
        <f t="shared" si="185"/>
        <v>2009</v>
      </c>
      <c r="I290" s="2" t="str">
        <f t="shared" si="186"/>
        <v>Summer</v>
      </c>
      <c r="K290" s="3" t="str">
        <f t="shared" si="220"/>
        <v/>
      </c>
      <c r="L290" s="20" t="str">
        <f t="shared" si="221"/>
        <v/>
      </c>
      <c r="M290" s="6" t="str">
        <f t="shared" si="222"/>
        <v/>
      </c>
      <c r="N290" s="3" t="str">
        <f t="shared" si="223"/>
        <v/>
      </c>
      <c r="O290" s="20" t="str">
        <f t="shared" si="224"/>
        <v/>
      </c>
      <c r="P290" s="6" t="str">
        <f t="shared" si="225"/>
        <v/>
      </c>
      <c r="Q290" s="3" t="str">
        <f t="shared" si="226"/>
        <v/>
      </c>
      <c r="R290" s="20" t="str">
        <f t="shared" si="227"/>
        <v/>
      </c>
      <c r="S290" s="6" t="str">
        <f t="shared" si="228"/>
        <v/>
      </c>
      <c r="T290" s="3" t="str">
        <f t="shared" si="229"/>
        <v/>
      </c>
      <c r="U290" s="20">
        <f t="shared" si="230"/>
        <v>862</v>
      </c>
      <c r="V290" s="6" t="str">
        <f t="shared" si="187"/>
        <v/>
      </c>
      <c r="W290" s="3" t="str">
        <f t="shared" si="188"/>
        <v/>
      </c>
      <c r="X290" s="20" t="str">
        <f t="shared" si="189"/>
        <v/>
      </c>
      <c r="Y290" s="6" t="str">
        <f t="shared" si="190"/>
        <v/>
      </c>
      <c r="Z290" s="3" t="str">
        <f t="shared" si="208"/>
        <v/>
      </c>
      <c r="AA290" s="20" t="str">
        <f t="shared" si="209"/>
        <v/>
      </c>
      <c r="AB290" s="6" t="str">
        <f t="shared" si="210"/>
        <v/>
      </c>
      <c r="AC290" s="3" t="str">
        <f t="shared" si="211"/>
        <v/>
      </c>
      <c r="AD290" s="20" t="str">
        <f t="shared" si="212"/>
        <v/>
      </c>
      <c r="AE290" s="6" t="str">
        <f t="shared" si="213"/>
        <v/>
      </c>
      <c r="AG290" s="3" t="str">
        <f t="shared" si="191"/>
        <v/>
      </c>
      <c r="AH290" s="20" t="str">
        <f t="shared" si="192"/>
        <v/>
      </c>
      <c r="AI290" s="6" t="str">
        <f t="shared" si="193"/>
        <v/>
      </c>
      <c r="AJ290" s="3" t="str">
        <f t="shared" si="194"/>
        <v/>
      </c>
      <c r="AK290" s="20" t="str">
        <f t="shared" si="195"/>
        <v/>
      </c>
      <c r="AL290" s="6" t="str">
        <f t="shared" si="196"/>
        <v/>
      </c>
      <c r="AM290" s="3" t="str">
        <f t="shared" si="197"/>
        <v/>
      </c>
      <c r="AN290" s="20" t="str">
        <f t="shared" si="198"/>
        <v/>
      </c>
      <c r="AO290" s="6" t="str">
        <f t="shared" si="199"/>
        <v/>
      </c>
      <c r="AP290" s="3" t="str">
        <f t="shared" si="200"/>
        <v/>
      </c>
      <c r="AQ290" s="20">
        <f t="shared" si="201"/>
        <v>9.25</v>
      </c>
      <c r="AR290" s="6" t="str">
        <f t="shared" si="202"/>
        <v/>
      </c>
      <c r="AS290" s="3" t="str">
        <f t="shared" si="203"/>
        <v/>
      </c>
      <c r="AT290" s="20" t="str">
        <f t="shared" si="204"/>
        <v/>
      </c>
      <c r="AU290" s="6" t="str">
        <f t="shared" si="205"/>
        <v/>
      </c>
      <c r="AV290" s="3" t="str">
        <f t="shared" si="214"/>
        <v/>
      </c>
      <c r="AW290" s="20" t="str">
        <f t="shared" si="215"/>
        <v/>
      </c>
      <c r="AX290" s="6" t="str">
        <f t="shared" si="216"/>
        <v/>
      </c>
      <c r="AY290" s="3" t="str">
        <f t="shared" si="217"/>
        <v/>
      </c>
      <c r="AZ290" s="20" t="str">
        <f t="shared" si="218"/>
        <v/>
      </c>
      <c r="BA290" s="6" t="str">
        <f t="shared" si="219"/>
        <v/>
      </c>
    </row>
    <row r="291" spans="1:53" ht="12.75" thickBot="1" x14ac:dyDescent="0.25">
      <c r="A291" s="82">
        <v>39944</v>
      </c>
      <c r="B291" s="81" t="s">
        <v>20</v>
      </c>
      <c r="C291" s="81" t="s">
        <v>19</v>
      </c>
      <c r="D291" s="81">
        <v>767</v>
      </c>
      <c r="E291" s="81">
        <v>14.6</v>
      </c>
      <c r="F291" s="85">
        <f t="shared" si="206"/>
        <v>2</v>
      </c>
      <c r="G291" s="90">
        <f t="shared" si="207"/>
        <v>5</v>
      </c>
      <c r="H291" s="90">
        <f t="shared" si="185"/>
        <v>2009</v>
      </c>
      <c r="I291" s="2" t="str">
        <f t="shared" si="186"/>
        <v>Spring</v>
      </c>
      <c r="K291" s="3" t="str">
        <f t="shared" si="220"/>
        <v/>
      </c>
      <c r="L291" s="20" t="str">
        <f t="shared" si="221"/>
        <v/>
      </c>
      <c r="M291" s="6" t="str">
        <f t="shared" si="222"/>
        <v/>
      </c>
      <c r="N291" s="3" t="str">
        <f t="shared" si="223"/>
        <v/>
      </c>
      <c r="O291" s="20" t="str">
        <f t="shared" si="224"/>
        <v/>
      </c>
      <c r="P291" s="6" t="str">
        <f t="shared" si="225"/>
        <v/>
      </c>
      <c r="Q291" s="3" t="str">
        <f t="shared" si="226"/>
        <v/>
      </c>
      <c r="R291" s="20" t="str">
        <f t="shared" si="227"/>
        <v/>
      </c>
      <c r="S291" s="6" t="str">
        <f t="shared" si="228"/>
        <v/>
      </c>
      <c r="T291" s="3">
        <f t="shared" si="229"/>
        <v>767</v>
      </c>
      <c r="U291" s="20" t="str">
        <f t="shared" si="230"/>
        <v/>
      </c>
      <c r="V291" s="6" t="str">
        <f t="shared" si="187"/>
        <v/>
      </c>
      <c r="W291" s="3" t="str">
        <f t="shared" si="188"/>
        <v/>
      </c>
      <c r="X291" s="20" t="str">
        <f t="shared" si="189"/>
        <v/>
      </c>
      <c r="Y291" s="6" t="str">
        <f t="shared" si="190"/>
        <v/>
      </c>
      <c r="Z291" s="3" t="str">
        <f t="shared" si="208"/>
        <v/>
      </c>
      <c r="AA291" s="20" t="str">
        <f t="shared" si="209"/>
        <v/>
      </c>
      <c r="AB291" s="6" t="str">
        <f t="shared" si="210"/>
        <v/>
      </c>
      <c r="AC291" s="3" t="str">
        <f t="shared" si="211"/>
        <v/>
      </c>
      <c r="AD291" s="20" t="str">
        <f t="shared" si="212"/>
        <v/>
      </c>
      <c r="AE291" s="6" t="str">
        <f t="shared" si="213"/>
        <v/>
      </c>
      <c r="AG291" s="3" t="str">
        <f t="shared" si="191"/>
        <v/>
      </c>
      <c r="AH291" s="20" t="str">
        <f t="shared" si="192"/>
        <v/>
      </c>
      <c r="AI291" s="6" t="str">
        <f t="shared" si="193"/>
        <v/>
      </c>
      <c r="AJ291" s="3" t="str">
        <f t="shared" si="194"/>
        <v/>
      </c>
      <c r="AK291" s="20" t="str">
        <f t="shared" si="195"/>
        <v/>
      </c>
      <c r="AL291" s="6" t="str">
        <f t="shared" si="196"/>
        <v/>
      </c>
      <c r="AM291" s="3" t="str">
        <f t="shared" si="197"/>
        <v/>
      </c>
      <c r="AN291" s="20" t="str">
        <f t="shared" si="198"/>
        <v/>
      </c>
      <c r="AO291" s="6" t="str">
        <f t="shared" si="199"/>
        <v/>
      </c>
      <c r="AP291" s="3">
        <f t="shared" si="200"/>
        <v>14.6</v>
      </c>
      <c r="AQ291" s="20" t="str">
        <f t="shared" si="201"/>
        <v/>
      </c>
      <c r="AR291" s="6" t="str">
        <f t="shared" si="202"/>
        <v/>
      </c>
      <c r="AS291" s="3" t="str">
        <f t="shared" si="203"/>
        <v/>
      </c>
      <c r="AT291" s="20" t="str">
        <f t="shared" si="204"/>
        <v/>
      </c>
      <c r="AU291" s="6" t="str">
        <f t="shared" si="205"/>
        <v/>
      </c>
      <c r="AV291" s="3" t="str">
        <f t="shared" si="214"/>
        <v/>
      </c>
      <c r="AW291" s="20" t="str">
        <f t="shared" si="215"/>
        <v/>
      </c>
      <c r="AX291" s="6" t="str">
        <f t="shared" si="216"/>
        <v/>
      </c>
      <c r="AY291" s="3" t="str">
        <f t="shared" si="217"/>
        <v/>
      </c>
      <c r="AZ291" s="20" t="str">
        <f t="shared" si="218"/>
        <v/>
      </c>
      <c r="BA291" s="6" t="str">
        <f t="shared" si="219"/>
        <v/>
      </c>
    </row>
    <row r="292" spans="1:53" ht="12.75" thickBot="1" x14ac:dyDescent="0.25">
      <c r="A292" s="82">
        <v>39729</v>
      </c>
      <c r="B292" s="81" t="s">
        <v>20</v>
      </c>
      <c r="C292" s="81" t="s">
        <v>19</v>
      </c>
      <c r="D292" s="81">
        <v>755</v>
      </c>
      <c r="E292" s="81">
        <v>11.5</v>
      </c>
      <c r="F292" s="85">
        <f t="shared" si="206"/>
        <v>2</v>
      </c>
      <c r="G292" s="90">
        <f t="shared" si="207"/>
        <v>10</v>
      </c>
      <c r="H292" s="90">
        <f t="shared" si="185"/>
        <v>2008</v>
      </c>
      <c r="I292" s="2" t="str">
        <f t="shared" si="186"/>
        <v>Fall</v>
      </c>
      <c r="K292" s="3" t="str">
        <f t="shared" si="220"/>
        <v/>
      </c>
      <c r="L292" s="20" t="str">
        <f t="shared" si="221"/>
        <v/>
      </c>
      <c r="M292" s="6" t="str">
        <f t="shared" si="222"/>
        <v/>
      </c>
      <c r="N292" s="3" t="str">
        <f t="shared" si="223"/>
        <v/>
      </c>
      <c r="O292" s="20" t="str">
        <f t="shared" si="224"/>
        <v/>
      </c>
      <c r="P292" s="6" t="str">
        <f t="shared" si="225"/>
        <v/>
      </c>
      <c r="Q292" s="3" t="str">
        <f t="shared" si="226"/>
        <v/>
      </c>
      <c r="R292" s="20" t="str">
        <f t="shared" si="227"/>
        <v/>
      </c>
      <c r="S292" s="6" t="str">
        <f t="shared" si="228"/>
        <v/>
      </c>
      <c r="T292" s="3" t="str">
        <f t="shared" si="229"/>
        <v/>
      </c>
      <c r="U292" s="20" t="str">
        <f t="shared" si="230"/>
        <v/>
      </c>
      <c r="V292" s="6">
        <f t="shared" si="187"/>
        <v>755</v>
      </c>
      <c r="W292" s="3" t="str">
        <f t="shared" si="188"/>
        <v/>
      </c>
      <c r="X292" s="20" t="str">
        <f t="shared" si="189"/>
        <v/>
      </c>
      <c r="Y292" s="6" t="str">
        <f t="shared" si="190"/>
        <v/>
      </c>
      <c r="Z292" s="3" t="str">
        <f t="shared" si="208"/>
        <v/>
      </c>
      <c r="AA292" s="20" t="str">
        <f t="shared" si="209"/>
        <v/>
      </c>
      <c r="AB292" s="6" t="str">
        <f t="shared" si="210"/>
        <v/>
      </c>
      <c r="AC292" s="3" t="str">
        <f t="shared" si="211"/>
        <v/>
      </c>
      <c r="AD292" s="20" t="str">
        <f t="shared" si="212"/>
        <v/>
      </c>
      <c r="AE292" s="6" t="str">
        <f t="shared" si="213"/>
        <v/>
      </c>
      <c r="AG292" s="3" t="str">
        <f t="shared" si="191"/>
        <v/>
      </c>
      <c r="AH292" s="20" t="str">
        <f t="shared" si="192"/>
        <v/>
      </c>
      <c r="AI292" s="6" t="str">
        <f t="shared" si="193"/>
        <v/>
      </c>
      <c r="AJ292" s="3" t="str">
        <f t="shared" si="194"/>
        <v/>
      </c>
      <c r="AK292" s="20" t="str">
        <f t="shared" si="195"/>
        <v/>
      </c>
      <c r="AL292" s="6" t="str">
        <f t="shared" si="196"/>
        <v/>
      </c>
      <c r="AM292" s="3" t="str">
        <f t="shared" si="197"/>
        <v/>
      </c>
      <c r="AN292" s="20" t="str">
        <f t="shared" si="198"/>
        <v/>
      </c>
      <c r="AO292" s="6" t="str">
        <f t="shared" si="199"/>
        <v/>
      </c>
      <c r="AP292" s="3" t="str">
        <f t="shared" si="200"/>
        <v/>
      </c>
      <c r="AQ292" s="20" t="str">
        <f t="shared" si="201"/>
        <v/>
      </c>
      <c r="AR292" s="6">
        <f t="shared" si="202"/>
        <v>11.5</v>
      </c>
      <c r="AS292" s="3" t="str">
        <f t="shared" si="203"/>
        <v/>
      </c>
      <c r="AT292" s="20" t="str">
        <f t="shared" si="204"/>
        <v/>
      </c>
      <c r="AU292" s="6" t="str">
        <f t="shared" si="205"/>
        <v/>
      </c>
      <c r="AV292" s="3" t="str">
        <f t="shared" si="214"/>
        <v/>
      </c>
      <c r="AW292" s="20" t="str">
        <f t="shared" si="215"/>
        <v/>
      </c>
      <c r="AX292" s="6" t="str">
        <f t="shared" si="216"/>
        <v/>
      </c>
      <c r="AY292" s="3" t="str">
        <f t="shared" si="217"/>
        <v/>
      </c>
      <c r="AZ292" s="20" t="str">
        <f t="shared" si="218"/>
        <v/>
      </c>
      <c r="BA292" s="6" t="str">
        <f t="shared" si="219"/>
        <v/>
      </c>
    </row>
    <row r="293" spans="1:53" ht="12.75" thickBot="1" x14ac:dyDescent="0.25">
      <c r="A293" s="82">
        <v>39638</v>
      </c>
      <c r="B293" s="81" t="s">
        <v>20</v>
      </c>
      <c r="C293" s="81" t="s">
        <v>19</v>
      </c>
      <c r="D293" s="81">
        <v>750</v>
      </c>
      <c r="E293" s="81">
        <v>7.5</v>
      </c>
      <c r="F293" s="85">
        <f t="shared" si="206"/>
        <v>2</v>
      </c>
      <c r="G293" s="90">
        <f t="shared" si="207"/>
        <v>7</v>
      </c>
      <c r="H293" s="90">
        <f t="shared" si="185"/>
        <v>2008</v>
      </c>
      <c r="I293" s="2" t="str">
        <f t="shared" si="186"/>
        <v>Summer</v>
      </c>
      <c r="K293" s="3" t="str">
        <f t="shared" si="220"/>
        <v/>
      </c>
      <c r="L293" s="20" t="str">
        <f t="shared" si="221"/>
        <v/>
      </c>
      <c r="M293" s="6" t="str">
        <f t="shared" si="222"/>
        <v/>
      </c>
      <c r="N293" s="3" t="str">
        <f t="shared" si="223"/>
        <v/>
      </c>
      <c r="O293" s="20" t="str">
        <f t="shared" si="224"/>
        <v/>
      </c>
      <c r="P293" s="6" t="str">
        <f t="shared" si="225"/>
        <v/>
      </c>
      <c r="Q293" s="3" t="str">
        <f t="shared" si="226"/>
        <v/>
      </c>
      <c r="R293" s="20" t="str">
        <f t="shared" si="227"/>
        <v/>
      </c>
      <c r="S293" s="6" t="str">
        <f t="shared" si="228"/>
        <v/>
      </c>
      <c r="T293" s="3" t="str">
        <f t="shared" si="229"/>
        <v/>
      </c>
      <c r="U293" s="20">
        <f t="shared" si="230"/>
        <v>750</v>
      </c>
      <c r="V293" s="6" t="str">
        <f t="shared" si="187"/>
        <v/>
      </c>
      <c r="W293" s="3" t="str">
        <f t="shared" si="188"/>
        <v/>
      </c>
      <c r="X293" s="20" t="str">
        <f t="shared" si="189"/>
        <v/>
      </c>
      <c r="Y293" s="6" t="str">
        <f t="shared" si="190"/>
        <v/>
      </c>
      <c r="Z293" s="3" t="str">
        <f t="shared" si="208"/>
        <v/>
      </c>
      <c r="AA293" s="20" t="str">
        <f t="shared" si="209"/>
        <v/>
      </c>
      <c r="AB293" s="6" t="str">
        <f t="shared" si="210"/>
        <v/>
      </c>
      <c r="AC293" s="3" t="str">
        <f t="shared" si="211"/>
        <v/>
      </c>
      <c r="AD293" s="20" t="str">
        <f t="shared" si="212"/>
        <v/>
      </c>
      <c r="AE293" s="6" t="str">
        <f t="shared" si="213"/>
        <v/>
      </c>
      <c r="AG293" s="3" t="str">
        <f t="shared" si="191"/>
        <v/>
      </c>
      <c r="AH293" s="20" t="str">
        <f t="shared" si="192"/>
        <v/>
      </c>
      <c r="AI293" s="6" t="str">
        <f t="shared" si="193"/>
        <v/>
      </c>
      <c r="AJ293" s="3" t="str">
        <f t="shared" si="194"/>
        <v/>
      </c>
      <c r="AK293" s="20" t="str">
        <f t="shared" si="195"/>
        <v/>
      </c>
      <c r="AL293" s="6" t="str">
        <f t="shared" si="196"/>
        <v/>
      </c>
      <c r="AM293" s="3" t="str">
        <f t="shared" si="197"/>
        <v/>
      </c>
      <c r="AN293" s="20" t="str">
        <f t="shared" si="198"/>
        <v/>
      </c>
      <c r="AO293" s="6" t="str">
        <f t="shared" si="199"/>
        <v/>
      </c>
      <c r="AP293" s="3" t="str">
        <f t="shared" si="200"/>
        <v/>
      </c>
      <c r="AQ293" s="20">
        <f t="shared" si="201"/>
        <v>7.5</v>
      </c>
      <c r="AR293" s="6" t="str">
        <f t="shared" si="202"/>
        <v/>
      </c>
      <c r="AS293" s="3" t="str">
        <f t="shared" si="203"/>
        <v/>
      </c>
      <c r="AT293" s="20" t="str">
        <f t="shared" si="204"/>
        <v/>
      </c>
      <c r="AU293" s="6" t="str">
        <f t="shared" si="205"/>
        <v/>
      </c>
      <c r="AV293" s="3" t="str">
        <f t="shared" si="214"/>
        <v/>
      </c>
      <c r="AW293" s="20" t="str">
        <f t="shared" si="215"/>
        <v/>
      </c>
      <c r="AX293" s="6" t="str">
        <f t="shared" si="216"/>
        <v/>
      </c>
      <c r="AY293" s="3" t="str">
        <f t="shared" si="217"/>
        <v/>
      </c>
      <c r="AZ293" s="20" t="str">
        <f t="shared" si="218"/>
        <v/>
      </c>
      <c r="BA293" s="6" t="str">
        <f t="shared" si="219"/>
        <v/>
      </c>
    </row>
    <row r="294" spans="1:53" ht="12.75" thickBot="1" x14ac:dyDescent="0.25">
      <c r="A294" s="82">
        <v>39581</v>
      </c>
      <c r="B294" s="81" t="s">
        <v>20</v>
      </c>
      <c r="C294" s="81" t="s">
        <v>19</v>
      </c>
      <c r="D294" s="81">
        <v>841</v>
      </c>
      <c r="E294" s="81">
        <v>14.3</v>
      </c>
      <c r="F294" s="85">
        <f t="shared" si="206"/>
        <v>2</v>
      </c>
      <c r="G294" s="90">
        <f t="shared" si="207"/>
        <v>5</v>
      </c>
      <c r="H294" s="90">
        <f t="shared" si="185"/>
        <v>2008</v>
      </c>
      <c r="I294" s="2" t="str">
        <f t="shared" si="186"/>
        <v>Spring</v>
      </c>
      <c r="K294" s="3" t="str">
        <f t="shared" si="220"/>
        <v/>
      </c>
      <c r="L294" s="20" t="str">
        <f t="shared" si="221"/>
        <v/>
      </c>
      <c r="M294" s="6" t="str">
        <f t="shared" si="222"/>
        <v/>
      </c>
      <c r="N294" s="3" t="str">
        <f t="shared" si="223"/>
        <v/>
      </c>
      <c r="O294" s="20" t="str">
        <f t="shared" si="224"/>
        <v/>
      </c>
      <c r="P294" s="6" t="str">
        <f t="shared" si="225"/>
        <v/>
      </c>
      <c r="Q294" s="3" t="str">
        <f t="shared" si="226"/>
        <v/>
      </c>
      <c r="R294" s="20" t="str">
        <f t="shared" si="227"/>
        <v/>
      </c>
      <c r="S294" s="6" t="str">
        <f t="shared" si="228"/>
        <v/>
      </c>
      <c r="T294" s="3">
        <f t="shared" si="229"/>
        <v>841</v>
      </c>
      <c r="U294" s="20" t="str">
        <f t="shared" si="230"/>
        <v/>
      </c>
      <c r="V294" s="6" t="str">
        <f t="shared" si="187"/>
        <v/>
      </c>
      <c r="W294" s="3" t="str">
        <f t="shared" si="188"/>
        <v/>
      </c>
      <c r="X294" s="20" t="str">
        <f t="shared" si="189"/>
        <v/>
      </c>
      <c r="Y294" s="6" t="str">
        <f t="shared" si="190"/>
        <v/>
      </c>
      <c r="Z294" s="3" t="str">
        <f t="shared" si="208"/>
        <v/>
      </c>
      <c r="AA294" s="20" t="str">
        <f t="shared" si="209"/>
        <v/>
      </c>
      <c r="AB294" s="6" t="str">
        <f t="shared" si="210"/>
        <v/>
      </c>
      <c r="AC294" s="3" t="str">
        <f t="shared" si="211"/>
        <v/>
      </c>
      <c r="AD294" s="20" t="str">
        <f t="shared" si="212"/>
        <v/>
      </c>
      <c r="AE294" s="6" t="str">
        <f t="shared" si="213"/>
        <v/>
      </c>
      <c r="AG294" s="3" t="str">
        <f t="shared" si="191"/>
        <v/>
      </c>
      <c r="AH294" s="20" t="str">
        <f t="shared" si="192"/>
        <v/>
      </c>
      <c r="AI294" s="6" t="str">
        <f t="shared" si="193"/>
        <v/>
      </c>
      <c r="AJ294" s="3" t="str">
        <f t="shared" si="194"/>
        <v/>
      </c>
      <c r="AK294" s="20" t="str">
        <f t="shared" si="195"/>
        <v/>
      </c>
      <c r="AL294" s="6" t="str">
        <f t="shared" si="196"/>
        <v/>
      </c>
      <c r="AM294" s="3" t="str">
        <f t="shared" si="197"/>
        <v/>
      </c>
      <c r="AN294" s="20" t="str">
        <f t="shared" si="198"/>
        <v/>
      </c>
      <c r="AO294" s="6" t="str">
        <f t="shared" si="199"/>
        <v/>
      </c>
      <c r="AP294" s="3">
        <f t="shared" si="200"/>
        <v>14.3</v>
      </c>
      <c r="AQ294" s="20" t="str">
        <f t="shared" si="201"/>
        <v/>
      </c>
      <c r="AR294" s="6" t="str">
        <f t="shared" si="202"/>
        <v/>
      </c>
      <c r="AS294" s="3" t="str">
        <f t="shared" si="203"/>
        <v/>
      </c>
      <c r="AT294" s="20" t="str">
        <f t="shared" si="204"/>
        <v/>
      </c>
      <c r="AU294" s="6" t="str">
        <f t="shared" si="205"/>
        <v/>
      </c>
      <c r="AV294" s="3" t="str">
        <f t="shared" si="214"/>
        <v/>
      </c>
      <c r="AW294" s="20" t="str">
        <f t="shared" si="215"/>
        <v/>
      </c>
      <c r="AX294" s="6" t="str">
        <f t="shared" si="216"/>
        <v/>
      </c>
      <c r="AY294" s="3" t="str">
        <f t="shared" si="217"/>
        <v/>
      </c>
      <c r="AZ294" s="20" t="str">
        <f t="shared" si="218"/>
        <v/>
      </c>
      <c r="BA294" s="6" t="str">
        <f t="shared" si="219"/>
        <v/>
      </c>
    </row>
    <row r="295" spans="1:53" ht="12.75" thickBot="1" x14ac:dyDescent="0.25">
      <c r="A295" s="82">
        <v>39366</v>
      </c>
      <c r="B295" s="81" t="s">
        <v>20</v>
      </c>
      <c r="C295" s="81" t="s">
        <v>19</v>
      </c>
      <c r="D295" s="81">
        <v>768.4</v>
      </c>
      <c r="E295" s="81">
        <v>3.63</v>
      </c>
      <c r="F295" s="85">
        <f t="shared" si="206"/>
        <v>2</v>
      </c>
      <c r="G295" s="90">
        <f t="shared" si="207"/>
        <v>10</v>
      </c>
      <c r="H295" s="90">
        <f t="shared" si="185"/>
        <v>2007</v>
      </c>
      <c r="I295" s="2" t="str">
        <f t="shared" si="186"/>
        <v>Fall</v>
      </c>
      <c r="K295" s="3" t="str">
        <f t="shared" si="220"/>
        <v/>
      </c>
      <c r="L295" s="20" t="str">
        <f t="shared" si="221"/>
        <v/>
      </c>
      <c r="M295" s="6" t="str">
        <f t="shared" si="222"/>
        <v/>
      </c>
      <c r="N295" s="3" t="str">
        <f t="shared" si="223"/>
        <v/>
      </c>
      <c r="O295" s="20" t="str">
        <f t="shared" si="224"/>
        <v/>
      </c>
      <c r="P295" s="6" t="str">
        <f t="shared" si="225"/>
        <v/>
      </c>
      <c r="Q295" s="3" t="str">
        <f t="shared" si="226"/>
        <v/>
      </c>
      <c r="R295" s="20" t="str">
        <f t="shared" si="227"/>
        <v/>
      </c>
      <c r="S295" s="6" t="str">
        <f t="shared" si="228"/>
        <v/>
      </c>
      <c r="T295" s="3" t="str">
        <f t="shared" si="229"/>
        <v/>
      </c>
      <c r="U295" s="20" t="str">
        <f t="shared" si="230"/>
        <v/>
      </c>
      <c r="V295" s="6">
        <f t="shared" si="187"/>
        <v>768.4</v>
      </c>
      <c r="W295" s="3" t="str">
        <f t="shared" si="188"/>
        <v/>
      </c>
      <c r="X295" s="20" t="str">
        <f t="shared" si="189"/>
        <v/>
      </c>
      <c r="Y295" s="6" t="str">
        <f t="shared" si="190"/>
        <v/>
      </c>
      <c r="Z295" s="3" t="str">
        <f t="shared" si="208"/>
        <v/>
      </c>
      <c r="AA295" s="20" t="str">
        <f t="shared" si="209"/>
        <v/>
      </c>
      <c r="AB295" s="6" t="str">
        <f t="shared" si="210"/>
        <v/>
      </c>
      <c r="AC295" s="3" t="str">
        <f t="shared" si="211"/>
        <v/>
      </c>
      <c r="AD295" s="20" t="str">
        <f t="shared" si="212"/>
        <v/>
      </c>
      <c r="AE295" s="6" t="str">
        <f t="shared" si="213"/>
        <v/>
      </c>
      <c r="AG295" s="3" t="str">
        <f t="shared" si="191"/>
        <v/>
      </c>
      <c r="AH295" s="20" t="str">
        <f t="shared" si="192"/>
        <v/>
      </c>
      <c r="AI295" s="6" t="str">
        <f t="shared" si="193"/>
        <v/>
      </c>
      <c r="AJ295" s="3" t="str">
        <f t="shared" si="194"/>
        <v/>
      </c>
      <c r="AK295" s="20" t="str">
        <f t="shared" si="195"/>
        <v/>
      </c>
      <c r="AL295" s="6" t="str">
        <f t="shared" si="196"/>
        <v/>
      </c>
      <c r="AM295" s="3" t="str">
        <f t="shared" si="197"/>
        <v/>
      </c>
      <c r="AN295" s="20" t="str">
        <f t="shared" si="198"/>
        <v/>
      </c>
      <c r="AO295" s="6" t="str">
        <f t="shared" si="199"/>
        <v/>
      </c>
      <c r="AP295" s="3" t="str">
        <f t="shared" si="200"/>
        <v/>
      </c>
      <c r="AQ295" s="20" t="str">
        <f t="shared" si="201"/>
        <v/>
      </c>
      <c r="AR295" s="6">
        <f t="shared" si="202"/>
        <v>3.63</v>
      </c>
      <c r="AS295" s="3" t="str">
        <f t="shared" si="203"/>
        <v/>
      </c>
      <c r="AT295" s="20" t="str">
        <f t="shared" si="204"/>
        <v/>
      </c>
      <c r="AU295" s="6" t="str">
        <f t="shared" si="205"/>
        <v/>
      </c>
      <c r="AV295" s="3" t="str">
        <f t="shared" si="214"/>
        <v/>
      </c>
      <c r="AW295" s="20" t="str">
        <f t="shared" si="215"/>
        <v/>
      </c>
      <c r="AX295" s="6" t="str">
        <f t="shared" si="216"/>
        <v/>
      </c>
      <c r="AY295" s="3" t="str">
        <f t="shared" si="217"/>
        <v/>
      </c>
      <c r="AZ295" s="20" t="str">
        <f t="shared" si="218"/>
        <v/>
      </c>
      <c r="BA295" s="6" t="str">
        <f t="shared" si="219"/>
        <v/>
      </c>
    </row>
    <row r="296" spans="1:53" ht="12.75" thickBot="1" x14ac:dyDescent="0.25">
      <c r="A296" s="82">
        <v>39280</v>
      </c>
      <c r="B296" s="81" t="s">
        <v>20</v>
      </c>
      <c r="C296" s="81" t="s">
        <v>19</v>
      </c>
      <c r="D296" s="81">
        <v>922</v>
      </c>
      <c r="E296" s="81">
        <v>10.64</v>
      </c>
      <c r="F296" s="85">
        <f t="shared" si="206"/>
        <v>2</v>
      </c>
      <c r="G296" s="90">
        <f t="shared" si="207"/>
        <v>7</v>
      </c>
      <c r="H296" s="90">
        <f t="shared" si="185"/>
        <v>2007</v>
      </c>
      <c r="I296" s="2" t="str">
        <f t="shared" si="186"/>
        <v>Summer</v>
      </c>
      <c r="K296" s="3" t="str">
        <f t="shared" si="220"/>
        <v/>
      </c>
      <c r="L296" s="20" t="str">
        <f t="shared" si="221"/>
        <v/>
      </c>
      <c r="M296" s="6" t="str">
        <f t="shared" si="222"/>
        <v/>
      </c>
      <c r="N296" s="3" t="str">
        <f t="shared" si="223"/>
        <v/>
      </c>
      <c r="O296" s="20" t="str">
        <f t="shared" si="224"/>
        <v/>
      </c>
      <c r="P296" s="6" t="str">
        <f t="shared" si="225"/>
        <v/>
      </c>
      <c r="Q296" s="3" t="str">
        <f t="shared" si="226"/>
        <v/>
      </c>
      <c r="R296" s="20" t="str">
        <f t="shared" si="227"/>
        <v/>
      </c>
      <c r="S296" s="6" t="str">
        <f t="shared" si="228"/>
        <v/>
      </c>
      <c r="T296" s="3" t="str">
        <f t="shared" si="229"/>
        <v/>
      </c>
      <c r="U296" s="20">
        <f t="shared" si="230"/>
        <v>922</v>
      </c>
      <c r="V296" s="6" t="str">
        <f t="shared" si="187"/>
        <v/>
      </c>
      <c r="W296" s="3" t="str">
        <f t="shared" si="188"/>
        <v/>
      </c>
      <c r="X296" s="20" t="str">
        <f t="shared" si="189"/>
        <v/>
      </c>
      <c r="Y296" s="6" t="str">
        <f t="shared" si="190"/>
        <v/>
      </c>
      <c r="Z296" s="3" t="str">
        <f t="shared" si="208"/>
        <v/>
      </c>
      <c r="AA296" s="20" t="str">
        <f t="shared" si="209"/>
        <v/>
      </c>
      <c r="AB296" s="6" t="str">
        <f t="shared" si="210"/>
        <v/>
      </c>
      <c r="AC296" s="3" t="str">
        <f t="shared" si="211"/>
        <v/>
      </c>
      <c r="AD296" s="20" t="str">
        <f t="shared" si="212"/>
        <v/>
      </c>
      <c r="AE296" s="6" t="str">
        <f t="shared" si="213"/>
        <v/>
      </c>
      <c r="AG296" s="3" t="str">
        <f t="shared" si="191"/>
        <v/>
      </c>
      <c r="AH296" s="20" t="str">
        <f t="shared" si="192"/>
        <v/>
      </c>
      <c r="AI296" s="6" t="str">
        <f t="shared" si="193"/>
        <v/>
      </c>
      <c r="AJ296" s="3" t="str">
        <f t="shared" si="194"/>
        <v/>
      </c>
      <c r="AK296" s="20" t="str">
        <f t="shared" si="195"/>
        <v/>
      </c>
      <c r="AL296" s="6" t="str">
        <f t="shared" si="196"/>
        <v/>
      </c>
      <c r="AM296" s="3" t="str">
        <f t="shared" si="197"/>
        <v/>
      </c>
      <c r="AN296" s="20" t="str">
        <f t="shared" si="198"/>
        <v/>
      </c>
      <c r="AO296" s="6" t="str">
        <f t="shared" si="199"/>
        <v/>
      </c>
      <c r="AP296" s="3" t="str">
        <f t="shared" si="200"/>
        <v/>
      </c>
      <c r="AQ296" s="20">
        <f t="shared" si="201"/>
        <v>10.64</v>
      </c>
      <c r="AR296" s="6" t="str">
        <f t="shared" si="202"/>
        <v/>
      </c>
      <c r="AS296" s="3" t="str">
        <f t="shared" si="203"/>
        <v/>
      </c>
      <c r="AT296" s="20" t="str">
        <f t="shared" si="204"/>
        <v/>
      </c>
      <c r="AU296" s="6" t="str">
        <f t="shared" si="205"/>
        <v/>
      </c>
      <c r="AV296" s="3" t="str">
        <f t="shared" si="214"/>
        <v/>
      </c>
      <c r="AW296" s="20" t="str">
        <f t="shared" si="215"/>
        <v/>
      </c>
      <c r="AX296" s="6" t="str">
        <f t="shared" si="216"/>
        <v/>
      </c>
      <c r="AY296" s="3" t="str">
        <f t="shared" si="217"/>
        <v/>
      </c>
      <c r="AZ296" s="20" t="str">
        <f t="shared" si="218"/>
        <v/>
      </c>
      <c r="BA296" s="6" t="str">
        <f t="shared" si="219"/>
        <v/>
      </c>
    </row>
    <row r="297" spans="1:53" ht="12.75" thickBot="1" x14ac:dyDescent="0.25">
      <c r="A297" s="82">
        <v>39211</v>
      </c>
      <c r="B297" s="81" t="s">
        <v>20</v>
      </c>
      <c r="C297" s="81" t="s">
        <v>19</v>
      </c>
      <c r="D297" s="81">
        <v>916</v>
      </c>
      <c r="E297" s="81">
        <v>11.18</v>
      </c>
      <c r="F297" s="85">
        <f t="shared" si="206"/>
        <v>2</v>
      </c>
      <c r="G297" s="90">
        <f t="shared" si="207"/>
        <v>5</v>
      </c>
      <c r="H297" s="90">
        <f t="shared" si="185"/>
        <v>2007</v>
      </c>
      <c r="I297" s="2" t="str">
        <f t="shared" si="186"/>
        <v>Spring</v>
      </c>
      <c r="K297" s="3" t="str">
        <f t="shared" si="220"/>
        <v/>
      </c>
      <c r="L297" s="20" t="str">
        <f t="shared" si="221"/>
        <v/>
      </c>
      <c r="M297" s="6" t="str">
        <f t="shared" si="222"/>
        <v/>
      </c>
      <c r="N297" s="3" t="str">
        <f t="shared" si="223"/>
        <v/>
      </c>
      <c r="O297" s="20" t="str">
        <f t="shared" si="224"/>
        <v/>
      </c>
      <c r="P297" s="6" t="str">
        <f t="shared" si="225"/>
        <v/>
      </c>
      <c r="Q297" s="3" t="str">
        <f t="shared" si="226"/>
        <v/>
      </c>
      <c r="R297" s="20" t="str">
        <f t="shared" si="227"/>
        <v/>
      </c>
      <c r="S297" s="6" t="str">
        <f t="shared" si="228"/>
        <v/>
      </c>
      <c r="T297" s="3">
        <f t="shared" si="229"/>
        <v>916</v>
      </c>
      <c r="U297" s="20" t="str">
        <f t="shared" si="230"/>
        <v/>
      </c>
      <c r="V297" s="6" t="str">
        <f t="shared" si="187"/>
        <v/>
      </c>
      <c r="W297" s="3" t="str">
        <f t="shared" si="188"/>
        <v/>
      </c>
      <c r="X297" s="20" t="str">
        <f t="shared" si="189"/>
        <v/>
      </c>
      <c r="Y297" s="6" t="str">
        <f t="shared" si="190"/>
        <v/>
      </c>
      <c r="Z297" s="3" t="str">
        <f t="shared" si="208"/>
        <v/>
      </c>
      <c r="AA297" s="20" t="str">
        <f t="shared" si="209"/>
        <v/>
      </c>
      <c r="AB297" s="6" t="str">
        <f t="shared" si="210"/>
        <v/>
      </c>
      <c r="AC297" s="3" t="str">
        <f t="shared" si="211"/>
        <v/>
      </c>
      <c r="AD297" s="20" t="str">
        <f t="shared" si="212"/>
        <v/>
      </c>
      <c r="AE297" s="6" t="str">
        <f t="shared" si="213"/>
        <v/>
      </c>
      <c r="AG297" s="3" t="str">
        <f t="shared" si="191"/>
        <v/>
      </c>
      <c r="AH297" s="20" t="str">
        <f t="shared" si="192"/>
        <v/>
      </c>
      <c r="AI297" s="6" t="str">
        <f t="shared" si="193"/>
        <v/>
      </c>
      <c r="AJ297" s="3" t="str">
        <f t="shared" si="194"/>
        <v/>
      </c>
      <c r="AK297" s="20" t="str">
        <f t="shared" si="195"/>
        <v/>
      </c>
      <c r="AL297" s="6" t="str">
        <f t="shared" si="196"/>
        <v/>
      </c>
      <c r="AM297" s="3" t="str">
        <f t="shared" si="197"/>
        <v/>
      </c>
      <c r="AN297" s="20" t="str">
        <f t="shared" si="198"/>
        <v/>
      </c>
      <c r="AO297" s="6" t="str">
        <f t="shared" si="199"/>
        <v/>
      </c>
      <c r="AP297" s="3">
        <f t="shared" si="200"/>
        <v>11.18</v>
      </c>
      <c r="AQ297" s="20" t="str">
        <f t="shared" si="201"/>
        <v/>
      </c>
      <c r="AR297" s="6" t="str">
        <f t="shared" si="202"/>
        <v/>
      </c>
      <c r="AS297" s="3" t="str">
        <f t="shared" si="203"/>
        <v/>
      </c>
      <c r="AT297" s="20" t="str">
        <f t="shared" si="204"/>
        <v/>
      </c>
      <c r="AU297" s="6" t="str">
        <f t="shared" si="205"/>
        <v/>
      </c>
      <c r="AV297" s="3" t="str">
        <f t="shared" si="214"/>
        <v/>
      </c>
      <c r="AW297" s="20" t="str">
        <f t="shared" si="215"/>
        <v/>
      </c>
      <c r="AX297" s="6" t="str">
        <f t="shared" si="216"/>
        <v/>
      </c>
      <c r="AY297" s="3" t="str">
        <f t="shared" si="217"/>
        <v/>
      </c>
      <c r="AZ297" s="20" t="str">
        <f t="shared" si="218"/>
        <v/>
      </c>
      <c r="BA297" s="6" t="str">
        <f t="shared" si="219"/>
        <v/>
      </c>
    </row>
    <row r="298" spans="1:53" ht="12.75" thickBot="1" x14ac:dyDescent="0.25">
      <c r="A298" s="82">
        <v>38986</v>
      </c>
      <c r="B298" s="81" t="s">
        <v>20</v>
      </c>
      <c r="C298" s="81" t="s">
        <v>19</v>
      </c>
      <c r="D298" s="81">
        <v>976</v>
      </c>
      <c r="E298" s="81">
        <v>7.47</v>
      </c>
      <c r="F298" s="85">
        <f t="shared" si="206"/>
        <v>2</v>
      </c>
      <c r="G298" s="90">
        <f t="shared" si="207"/>
        <v>9</v>
      </c>
      <c r="H298" s="90">
        <f t="shared" si="185"/>
        <v>2006</v>
      </c>
      <c r="I298" s="2" t="str">
        <f t="shared" si="186"/>
        <v>Fall</v>
      </c>
      <c r="K298" s="3" t="str">
        <f t="shared" si="220"/>
        <v/>
      </c>
      <c r="L298" s="20" t="str">
        <f t="shared" si="221"/>
        <v/>
      </c>
      <c r="M298" s="6" t="str">
        <f t="shared" si="222"/>
        <v/>
      </c>
      <c r="N298" s="3" t="str">
        <f t="shared" si="223"/>
        <v/>
      </c>
      <c r="O298" s="20" t="str">
        <f t="shared" si="224"/>
        <v/>
      </c>
      <c r="P298" s="6" t="str">
        <f t="shared" si="225"/>
        <v/>
      </c>
      <c r="Q298" s="3" t="str">
        <f t="shared" si="226"/>
        <v/>
      </c>
      <c r="R298" s="20" t="str">
        <f t="shared" si="227"/>
        <v/>
      </c>
      <c r="S298" s="6" t="str">
        <f t="shared" si="228"/>
        <v/>
      </c>
      <c r="T298" s="3" t="str">
        <f t="shared" si="229"/>
        <v/>
      </c>
      <c r="U298" s="20" t="str">
        <f t="shared" si="230"/>
        <v/>
      </c>
      <c r="V298" s="6">
        <f t="shared" si="187"/>
        <v>976</v>
      </c>
      <c r="W298" s="3" t="str">
        <f t="shared" si="188"/>
        <v/>
      </c>
      <c r="X298" s="20" t="str">
        <f t="shared" si="189"/>
        <v/>
      </c>
      <c r="Y298" s="6" t="str">
        <f t="shared" si="190"/>
        <v/>
      </c>
      <c r="Z298" s="3" t="str">
        <f t="shared" si="208"/>
        <v/>
      </c>
      <c r="AA298" s="20" t="str">
        <f t="shared" si="209"/>
        <v/>
      </c>
      <c r="AB298" s="6" t="str">
        <f t="shared" si="210"/>
        <v/>
      </c>
      <c r="AC298" s="3" t="str">
        <f t="shared" si="211"/>
        <v/>
      </c>
      <c r="AD298" s="20" t="str">
        <f t="shared" si="212"/>
        <v/>
      </c>
      <c r="AE298" s="6" t="str">
        <f t="shared" si="213"/>
        <v/>
      </c>
      <c r="AG298" s="3" t="str">
        <f t="shared" si="191"/>
        <v/>
      </c>
      <c r="AH298" s="20" t="str">
        <f t="shared" si="192"/>
        <v/>
      </c>
      <c r="AI298" s="6" t="str">
        <f t="shared" si="193"/>
        <v/>
      </c>
      <c r="AJ298" s="3" t="str">
        <f t="shared" si="194"/>
        <v/>
      </c>
      <c r="AK298" s="20" t="str">
        <f t="shared" si="195"/>
        <v/>
      </c>
      <c r="AL298" s="6" t="str">
        <f t="shared" si="196"/>
        <v/>
      </c>
      <c r="AM298" s="3" t="str">
        <f t="shared" si="197"/>
        <v/>
      </c>
      <c r="AN298" s="20" t="str">
        <f t="shared" si="198"/>
        <v/>
      </c>
      <c r="AO298" s="6" t="str">
        <f t="shared" si="199"/>
        <v/>
      </c>
      <c r="AP298" s="3" t="str">
        <f t="shared" si="200"/>
        <v/>
      </c>
      <c r="AQ298" s="20" t="str">
        <f t="shared" si="201"/>
        <v/>
      </c>
      <c r="AR298" s="6">
        <f t="shared" si="202"/>
        <v>7.47</v>
      </c>
      <c r="AS298" s="3" t="str">
        <f t="shared" si="203"/>
        <v/>
      </c>
      <c r="AT298" s="20" t="str">
        <f t="shared" si="204"/>
        <v/>
      </c>
      <c r="AU298" s="6" t="str">
        <f t="shared" si="205"/>
        <v/>
      </c>
      <c r="AV298" s="3" t="str">
        <f t="shared" si="214"/>
        <v/>
      </c>
      <c r="AW298" s="20" t="str">
        <f t="shared" si="215"/>
        <v/>
      </c>
      <c r="AX298" s="6" t="str">
        <f t="shared" si="216"/>
        <v/>
      </c>
      <c r="AY298" s="3" t="str">
        <f t="shared" si="217"/>
        <v/>
      </c>
      <c r="AZ298" s="20" t="str">
        <f t="shared" si="218"/>
        <v/>
      </c>
      <c r="BA298" s="6" t="str">
        <f t="shared" si="219"/>
        <v/>
      </c>
    </row>
    <row r="299" spans="1:53" ht="12.75" thickBot="1" x14ac:dyDescent="0.25">
      <c r="A299" s="82">
        <v>38909</v>
      </c>
      <c r="B299" s="81" t="s">
        <v>20</v>
      </c>
      <c r="C299" s="81" t="s">
        <v>19</v>
      </c>
      <c r="D299" s="81">
        <v>1028</v>
      </c>
      <c r="E299" s="81">
        <v>9.33</v>
      </c>
      <c r="F299" s="85">
        <f t="shared" si="206"/>
        <v>2</v>
      </c>
      <c r="G299" s="90">
        <f t="shared" si="207"/>
        <v>7</v>
      </c>
      <c r="H299" s="90">
        <f t="shared" si="185"/>
        <v>2006</v>
      </c>
      <c r="I299" s="2" t="str">
        <f t="shared" si="186"/>
        <v>Summer</v>
      </c>
      <c r="K299" s="3" t="str">
        <f t="shared" si="220"/>
        <v/>
      </c>
      <c r="L299" s="20" t="str">
        <f t="shared" si="221"/>
        <v/>
      </c>
      <c r="M299" s="6" t="str">
        <f t="shared" si="222"/>
        <v/>
      </c>
      <c r="N299" s="3" t="str">
        <f t="shared" si="223"/>
        <v/>
      </c>
      <c r="O299" s="20" t="str">
        <f t="shared" si="224"/>
        <v/>
      </c>
      <c r="P299" s="6" t="str">
        <f t="shared" si="225"/>
        <v/>
      </c>
      <c r="Q299" s="3" t="str">
        <f t="shared" si="226"/>
        <v/>
      </c>
      <c r="R299" s="20" t="str">
        <f t="shared" si="227"/>
        <v/>
      </c>
      <c r="S299" s="6" t="str">
        <f t="shared" si="228"/>
        <v/>
      </c>
      <c r="T299" s="3" t="str">
        <f t="shared" si="229"/>
        <v/>
      </c>
      <c r="U299" s="20">
        <f t="shared" si="230"/>
        <v>1028</v>
      </c>
      <c r="V299" s="6" t="str">
        <f t="shared" si="187"/>
        <v/>
      </c>
      <c r="W299" s="3" t="str">
        <f t="shared" si="188"/>
        <v/>
      </c>
      <c r="X299" s="20" t="str">
        <f t="shared" si="189"/>
        <v/>
      </c>
      <c r="Y299" s="6" t="str">
        <f t="shared" si="190"/>
        <v/>
      </c>
      <c r="Z299" s="3" t="str">
        <f t="shared" si="208"/>
        <v/>
      </c>
      <c r="AA299" s="20" t="str">
        <f t="shared" si="209"/>
        <v/>
      </c>
      <c r="AB299" s="6" t="str">
        <f t="shared" si="210"/>
        <v/>
      </c>
      <c r="AC299" s="3" t="str">
        <f t="shared" si="211"/>
        <v/>
      </c>
      <c r="AD299" s="20" t="str">
        <f t="shared" si="212"/>
        <v/>
      </c>
      <c r="AE299" s="6" t="str">
        <f t="shared" si="213"/>
        <v/>
      </c>
      <c r="AG299" s="3" t="str">
        <f t="shared" si="191"/>
        <v/>
      </c>
      <c r="AH299" s="20" t="str">
        <f t="shared" si="192"/>
        <v/>
      </c>
      <c r="AI299" s="6" t="str">
        <f t="shared" si="193"/>
        <v/>
      </c>
      <c r="AJ299" s="3" t="str">
        <f t="shared" si="194"/>
        <v/>
      </c>
      <c r="AK299" s="20" t="str">
        <f t="shared" si="195"/>
        <v/>
      </c>
      <c r="AL299" s="6" t="str">
        <f t="shared" si="196"/>
        <v/>
      </c>
      <c r="AM299" s="3" t="str">
        <f t="shared" si="197"/>
        <v/>
      </c>
      <c r="AN299" s="20" t="str">
        <f t="shared" si="198"/>
        <v/>
      </c>
      <c r="AO299" s="6" t="str">
        <f t="shared" si="199"/>
        <v/>
      </c>
      <c r="AP299" s="3" t="str">
        <f t="shared" si="200"/>
        <v/>
      </c>
      <c r="AQ299" s="20">
        <f t="shared" si="201"/>
        <v>9.33</v>
      </c>
      <c r="AR299" s="6" t="str">
        <f t="shared" si="202"/>
        <v/>
      </c>
      <c r="AS299" s="3" t="str">
        <f t="shared" si="203"/>
        <v/>
      </c>
      <c r="AT299" s="20" t="str">
        <f t="shared" si="204"/>
        <v/>
      </c>
      <c r="AU299" s="6" t="str">
        <f t="shared" si="205"/>
        <v/>
      </c>
      <c r="AV299" s="3" t="str">
        <f t="shared" si="214"/>
        <v/>
      </c>
      <c r="AW299" s="20" t="str">
        <f t="shared" si="215"/>
        <v/>
      </c>
      <c r="AX299" s="6" t="str">
        <f t="shared" si="216"/>
        <v/>
      </c>
      <c r="AY299" s="3" t="str">
        <f t="shared" si="217"/>
        <v/>
      </c>
      <c r="AZ299" s="20" t="str">
        <f t="shared" si="218"/>
        <v/>
      </c>
      <c r="BA299" s="6" t="str">
        <f t="shared" si="219"/>
        <v/>
      </c>
    </row>
    <row r="300" spans="1:53" ht="12.75" thickBot="1" x14ac:dyDescent="0.25">
      <c r="A300" s="82">
        <v>38853</v>
      </c>
      <c r="B300" s="81" t="s">
        <v>20</v>
      </c>
      <c r="C300" s="81" t="s">
        <v>19</v>
      </c>
      <c r="D300" s="81">
        <v>704</v>
      </c>
      <c r="E300" s="81">
        <v>9.1300000000000008</v>
      </c>
      <c r="F300" s="85">
        <f t="shared" si="206"/>
        <v>2</v>
      </c>
      <c r="G300" s="90">
        <f t="shared" si="207"/>
        <v>5</v>
      </c>
      <c r="H300" s="90">
        <f t="shared" si="185"/>
        <v>2006</v>
      </c>
      <c r="I300" s="2" t="str">
        <f t="shared" si="186"/>
        <v>Spring</v>
      </c>
      <c r="K300" s="3" t="str">
        <f t="shared" si="220"/>
        <v/>
      </c>
      <c r="L300" s="20" t="str">
        <f t="shared" si="221"/>
        <v/>
      </c>
      <c r="M300" s="6" t="str">
        <f t="shared" si="222"/>
        <v/>
      </c>
      <c r="N300" s="3" t="str">
        <f t="shared" si="223"/>
        <v/>
      </c>
      <c r="O300" s="20" t="str">
        <f t="shared" si="224"/>
        <v/>
      </c>
      <c r="P300" s="6" t="str">
        <f t="shared" si="225"/>
        <v/>
      </c>
      <c r="Q300" s="3" t="str">
        <f t="shared" si="226"/>
        <v/>
      </c>
      <c r="R300" s="20" t="str">
        <f t="shared" si="227"/>
        <v/>
      </c>
      <c r="S300" s="6" t="str">
        <f t="shared" si="228"/>
        <v/>
      </c>
      <c r="T300" s="3">
        <f t="shared" si="229"/>
        <v>704</v>
      </c>
      <c r="U300" s="20" t="str">
        <f t="shared" si="230"/>
        <v/>
      </c>
      <c r="V300" s="6" t="str">
        <f t="shared" si="187"/>
        <v/>
      </c>
      <c r="W300" s="3" t="str">
        <f t="shared" si="188"/>
        <v/>
      </c>
      <c r="X300" s="20" t="str">
        <f t="shared" si="189"/>
        <v/>
      </c>
      <c r="Y300" s="6" t="str">
        <f t="shared" si="190"/>
        <v/>
      </c>
      <c r="Z300" s="3" t="str">
        <f t="shared" si="208"/>
        <v/>
      </c>
      <c r="AA300" s="20" t="str">
        <f t="shared" si="209"/>
        <v/>
      </c>
      <c r="AB300" s="6" t="str">
        <f t="shared" si="210"/>
        <v/>
      </c>
      <c r="AC300" s="3" t="str">
        <f t="shared" si="211"/>
        <v/>
      </c>
      <c r="AD300" s="20" t="str">
        <f t="shared" si="212"/>
        <v/>
      </c>
      <c r="AE300" s="6" t="str">
        <f t="shared" si="213"/>
        <v/>
      </c>
      <c r="AG300" s="3" t="str">
        <f t="shared" si="191"/>
        <v/>
      </c>
      <c r="AH300" s="20" t="str">
        <f t="shared" si="192"/>
        <v/>
      </c>
      <c r="AI300" s="6" t="str">
        <f t="shared" si="193"/>
        <v/>
      </c>
      <c r="AJ300" s="3" t="str">
        <f t="shared" si="194"/>
        <v/>
      </c>
      <c r="AK300" s="20" t="str">
        <f t="shared" si="195"/>
        <v/>
      </c>
      <c r="AL300" s="6" t="str">
        <f t="shared" si="196"/>
        <v/>
      </c>
      <c r="AM300" s="3" t="str">
        <f t="shared" si="197"/>
        <v/>
      </c>
      <c r="AN300" s="20" t="str">
        <f t="shared" si="198"/>
        <v/>
      </c>
      <c r="AO300" s="6" t="str">
        <f t="shared" si="199"/>
        <v/>
      </c>
      <c r="AP300" s="3">
        <f t="shared" si="200"/>
        <v>9.1300000000000008</v>
      </c>
      <c r="AQ300" s="20" t="str">
        <f t="shared" si="201"/>
        <v/>
      </c>
      <c r="AR300" s="6" t="str">
        <f t="shared" si="202"/>
        <v/>
      </c>
      <c r="AS300" s="3" t="str">
        <f t="shared" si="203"/>
        <v/>
      </c>
      <c r="AT300" s="20" t="str">
        <f t="shared" si="204"/>
        <v/>
      </c>
      <c r="AU300" s="6" t="str">
        <f t="shared" si="205"/>
        <v/>
      </c>
      <c r="AV300" s="3" t="str">
        <f t="shared" si="214"/>
        <v/>
      </c>
      <c r="AW300" s="20" t="str">
        <f t="shared" si="215"/>
        <v/>
      </c>
      <c r="AX300" s="6" t="str">
        <f t="shared" si="216"/>
        <v/>
      </c>
      <c r="AY300" s="3" t="str">
        <f t="shared" si="217"/>
        <v/>
      </c>
      <c r="AZ300" s="20" t="str">
        <f t="shared" si="218"/>
        <v/>
      </c>
      <c r="BA300" s="6" t="str">
        <f t="shared" si="219"/>
        <v/>
      </c>
    </row>
    <row r="301" spans="1:53" ht="12.75" thickBot="1" x14ac:dyDescent="0.25">
      <c r="A301" s="82">
        <v>38636</v>
      </c>
      <c r="B301" s="81" t="s">
        <v>20</v>
      </c>
      <c r="C301" s="81" t="s">
        <v>19</v>
      </c>
      <c r="D301" s="81">
        <v>912.2</v>
      </c>
      <c r="E301" s="81">
        <v>8.0839999999999996</v>
      </c>
      <c r="F301" s="85">
        <f t="shared" si="206"/>
        <v>2</v>
      </c>
      <c r="G301" s="90">
        <f t="shared" si="207"/>
        <v>10</v>
      </c>
      <c r="H301" s="90">
        <f t="shared" si="185"/>
        <v>2005</v>
      </c>
      <c r="I301" s="2" t="str">
        <f t="shared" si="186"/>
        <v>Fall</v>
      </c>
      <c r="K301" s="3" t="str">
        <f t="shared" si="220"/>
        <v/>
      </c>
      <c r="L301" s="20" t="str">
        <f t="shared" si="221"/>
        <v/>
      </c>
      <c r="M301" s="6" t="str">
        <f t="shared" si="222"/>
        <v/>
      </c>
      <c r="N301" s="3" t="str">
        <f t="shared" si="223"/>
        <v/>
      </c>
      <c r="O301" s="20" t="str">
        <f t="shared" si="224"/>
        <v/>
      </c>
      <c r="P301" s="6" t="str">
        <f t="shared" si="225"/>
        <v/>
      </c>
      <c r="Q301" s="3" t="str">
        <f t="shared" si="226"/>
        <v/>
      </c>
      <c r="R301" s="20" t="str">
        <f t="shared" si="227"/>
        <v/>
      </c>
      <c r="S301" s="6" t="str">
        <f t="shared" si="228"/>
        <v/>
      </c>
      <c r="T301" s="3" t="str">
        <f t="shared" si="229"/>
        <v/>
      </c>
      <c r="U301" s="20" t="str">
        <f t="shared" si="230"/>
        <v/>
      </c>
      <c r="V301" s="6">
        <f t="shared" si="187"/>
        <v>912.2</v>
      </c>
      <c r="W301" s="3" t="str">
        <f t="shared" si="188"/>
        <v/>
      </c>
      <c r="X301" s="20" t="str">
        <f t="shared" si="189"/>
        <v/>
      </c>
      <c r="Y301" s="6" t="str">
        <f t="shared" si="190"/>
        <v/>
      </c>
      <c r="Z301" s="3" t="str">
        <f t="shared" si="208"/>
        <v/>
      </c>
      <c r="AA301" s="20" t="str">
        <f t="shared" si="209"/>
        <v/>
      </c>
      <c r="AB301" s="6" t="str">
        <f t="shared" si="210"/>
        <v/>
      </c>
      <c r="AC301" s="3" t="str">
        <f t="shared" si="211"/>
        <v/>
      </c>
      <c r="AD301" s="20" t="str">
        <f t="shared" si="212"/>
        <v/>
      </c>
      <c r="AE301" s="6" t="str">
        <f t="shared" si="213"/>
        <v/>
      </c>
      <c r="AG301" s="3" t="str">
        <f t="shared" si="191"/>
        <v/>
      </c>
      <c r="AH301" s="20" t="str">
        <f t="shared" si="192"/>
        <v/>
      </c>
      <c r="AI301" s="6" t="str">
        <f t="shared" si="193"/>
        <v/>
      </c>
      <c r="AJ301" s="3" t="str">
        <f t="shared" si="194"/>
        <v/>
      </c>
      <c r="AK301" s="20" t="str">
        <f t="shared" si="195"/>
        <v/>
      </c>
      <c r="AL301" s="6" t="str">
        <f t="shared" si="196"/>
        <v/>
      </c>
      <c r="AM301" s="3" t="str">
        <f t="shared" si="197"/>
        <v/>
      </c>
      <c r="AN301" s="20" t="str">
        <f t="shared" si="198"/>
        <v/>
      </c>
      <c r="AO301" s="6" t="str">
        <f t="shared" si="199"/>
        <v/>
      </c>
      <c r="AP301" s="3" t="str">
        <f t="shared" si="200"/>
        <v/>
      </c>
      <c r="AQ301" s="20" t="str">
        <f t="shared" si="201"/>
        <v/>
      </c>
      <c r="AR301" s="6">
        <f t="shared" si="202"/>
        <v>8.0839999999999996</v>
      </c>
      <c r="AS301" s="3" t="str">
        <f t="shared" si="203"/>
        <v/>
      </c>
      <c r="AT301" s="20" t="str">
        <f t="shared" si="204"/>
        <v/>
      </c>
      <c r="AU301" s="6" t="str">
        <f t="shared" si="205"/>
        <v/>
      </c>
      <c r="AV301" s="3" t="str">
        <f t="shared" si="214"/>
        <v/>
      </c>
      <c r="AW301" s="20" t="str">
        <f t="shared" si="215"/>
        <v/>
      </c>
      <c r="AX301" s="6" t="str">
        <f t="shared" si="216"/>
        <v/>
      </c>
      <c r="AY301" s="3" t="str">
        <f t="shared" si="217"/>
        <v/>
      </c>
      <c r="AZ301" s="20" t="str">
        <f t="shared" si="218"/>
        <v/>
      </c>
      <c r="BA301" s="6" t="str">
        <f t="shared" si="219"/>
        <v/>
      </c>
    </row>
    <row r="302" spans="1:53" ht="12.75" thickBot="1" x14ac:dyDescent="0.25">
      <c r="A302" s="82">
        <v>38545</v>
      </c>
      <c r="B302" s="81" t="s">
        <v>20</v>
      </c>
      <c r="C302" s="81" t="s">
        <v>19</v>
      </c>
      <c r="D302" s="81">
        <v>884</v>
      </c>
      <c r="E302" s="81">
        <v>9.89</v>
      </c>
      <c r="F302" s="85">
        <f t="shared" si="206"/>
        <v>2</v>
      </c>
      <c r="G302" s="90">
        <f t="shared" si="207"/>
        <v>7</v>
      </c>
      <c r="H302" s="90">
        <f t="shared" si="185"/>
        <v>2005</v>
      </c>
      <c r="I302" s="2" t="str">
        <f t="shared" si="186"/>
        <v>Summer</v>
      </c>
      <c r="K302" s="3" t="str">
        <f t="shared" si="220"/>
        <v/>
      </c>
      <c r="L302" s="20" t="str">
        <f t="shared" si="221"/>
        <v/>
      </c>
      <c r="M302" s="6" t="str">
        <f t="shared" si="222"/>
        <v/>
      </c>
      <c r="N302" s="3" t="str">
        <f t="shared" si="223"/>
        <v/>
      </c>
      <c r="O302" s="20" t="str">
        <f t="shared" si="224"/>
        <v/>
      </c>
      <c r="P302" s="6" t="str">
        <f t="shared" si="225"/>
        <v/>
      </c>
      <c r="Q302" s="3" t="str">
        <f t="shared" si="226"/>
        <v/>
      </c>
      <c r="R302" s="20" t="str">
        <f t="shared" si="227"/>
        <v/>
      </c>
      <c r="S302" s="6" t="str">
        <f t="shared" si="228"/>
        <v/>
      </c>
      <c r="T302" s="3" t="str">
        <f t="shared" si="229"/>
        <v/>
      </c>
      <c r="U302" s="20">
        <f t="shared" si="230"/>
        <v>884</v>
      </c>
      <c r="V302" s="6" t="str">
        <f t="shared" si="187"/>
        <v/>
      </c>
      <c r="W302" s="3" t="str">
        <f t="shared" si="188"/>
        <v/>
      </c>
      <c r="X302" s="20" t="str">
        <f t="shared" si="189"/>
        <v/>
      </c>
      <c r="Y302" s="6" t="str">
        <f t="shared" si="190"/>
        <v/>
      </c>
      <c r="Z302" s="3" t="str">
        <f t="shared" si="208"/>
        <v/>
      </c>
      <c r="AA302" s="20" t="str">
        <f t="shared" si="209"/>
        <v/>
      </c>
      <c r="AB302" s="6" t="str">
        <f t="shared" si="210"/>
        <v/>
      </c>
      <c r="AC302" s="3" t="str">
        <f t="shared" si="211"/>
        <v/>
      </c>
      <c r="AD302" s="20" t="str">
        <f t="shared" si="212"/>
        <v/>
      </c>
      <c r="AE302" s="6" t="str">
        <f t="shared" si="213"/>
        <v/>
      </c>
      <c r="AG302" s="3" t="str">
        <f t="shared" si="191"/>
        <v/>
      </c>
      <c r="AH302" s="20" t="str">
        <f t="shared" si="192"/>
        <v/>
      </c>
      <c r="AI302" s="6" t="str">
        <f t="shared" si="193"/>
        <v/>
      </c>
      <c r="AJ302" s="3" t="str">
        <f t="shared" si="194"/>
        <v/>
      </c>
      <c r="AK302" s="20" t="str">
        <f t="shared" si="195"/>
        <v/>
      </c>
      <c r="AL302" s="6" t="str">
        <f t="shared" si="196"/>
        <v/>
      </c>
      <c r="AM302" s="3" t="str">
        <f t="shared" si="197"/>
        <v/>
      </c>
      <c r="AN302" s="20" t="str">
        <f t="shared" si="198"/>
        <v/>
      </c>
      <c r="AO302" s="6" t="str">
        <f t="shared" si="199"/>
        <v/>
      </c>
      <c r="AP302" s="3" t="str">
        <f t="shared" si="200"/>
        <v/>
      </c>
      <c r="AQ302" s="20">
        <f t="shared" si="201"/>
        <v>9.89</v>
      </c>
      <c r="AR302" s="6" t="str">
        <f t="shared" si="202"/>
        <v/>
      </c>
      <c r="AS302" s="3" t="str">
        <f t="shared" si="203"/>
        <v/>
      </c>
      <c r="AT302" s="20" t="str">
        <f t="shared" si="204"/>
        <v/>
      </c>
      <c r="AU302" s="6" t="str">
        <f t="shared" si="205"/>
        <v/>
      </c>
      <c r="AV302" s="3" t="str">
        <f t="shared" si="214"/>
        <v/>
      </c>
      <c r="AW302" s="20" t="str">
        <f t="shared" si="215"/>
        <v/>
      </c>
      <c r="AX302" s="6" t="str">
        <f t="shared" si="216"/>
        <v/>
      </c>
      <c r="AY302" s="3" t="str">
        <f t="shared" si="217"/>
        <v/>
      </c>
      <c r="AZ302" s="20" t="str">
        <f t="shared" si="218"/>
        <v/>
      </c>
      <c r="BA302" s="6" t="str">
        <f t="shared" si="219"/>
        <v/>
      </c>
    </row>
    <row r="303" spans="1:53" ht="12.75" thickBot="1" x14ac:dyDescent="0.25">
      <c r="A303" s="82">
        <v>38452</v>
      </c>
      <c r="B303" s="81" t="s">
        <v>20</v>
      </c>
      <c r="C303" s="81" t="s">
        <v>19</v>
      </c>
      <c r="D303" s="81">
        <v>827.4</v>
      </c>
      <c r="E303" s="81">
        <v>12.34</v>
      </c>
      <c r="F303" s="85">
        <f t="shared" si="206"/>
        <v>2</v>
      </c>
      <c r="G303" s="90">
        <f t="shared" si="207"/>
        <v>4</v>
      </c>
      <c r="H303" s="90">
        <f t="shared" si="185"/>
        <v>2005</v>
      </c>
      <c r="I303" s="2" t="str">
        <f t="shared" si="186"/>
        <v>Spring</v>
      </c>
      <c r="K303" s="3" t="str">
        <f t="shared" si="220"/>
        <v/>
      </c>
      <c r="L303" s="20" t="str">
        <f t="shared" si="221"/>
        <v/>
      </c>
      <c r="M303" s="6" t="str">
        <f t="shared" si="222"/>
        <v/>
      </c>
      <c r="N303" s="3" t="str">
        <f t="shared" si="223"/>
        <v/>
      </c>
      <c r="O303" s="20" t="str">
        <f t="shared" si="224"/>
        <v/>
      </c>
      <c r="P303" s="6" t="str">
        <f t="shared" si="225"/>
        <v/>
      </c>
      <c r="Q303" s="3" t="str">
        <f t="shared" si="226"/>
        <v/>
      </c>
      <c r="R303" s="20" t="str">
        <f t="shared" si="227"/>
        <v/>
      </c>
      <c r="S303" s="6" t="str">
        <f t="shared" si="228"/>
        <v/>
      </c>
      <c r="T303" s="3">
        <f t="shared" si="229"/>
        <v>827.4</v>
      </c>
      <c r="U303" s="20" t="str">
        <f t="shared" si="230"/>
        <v/>
      </c>
      <c r="V303" s="6" t="str">
        <f t="shared" si="187"/>
        <v/>
      </c>
      <c r="W303" s="3" t="str">
        <f t="shared" si="188"/>
        <v/>
      </c>
      <c r="X303" s="20" t="str">
        <f t="shared" si="189"/>
        <v/>
      </c>
      <c r="Y303" s="6" t="str">
        <f t="shared" si="190"/>
        <v/>
      </c>
      <c r="Z303" s="3" t="str">
        <f t="shared" si="208"/>
        <v/>
      </c>
      <c r="AA303" s="20" t="str">
        <f t="shared" si="209"/>
        <v/>
      </c>
      <c r="AB303" s="6" t="str">
        <f t="shared" si="210"/>
        <v/>
      </c>
      <c r="AC303" s="3" t="str">
        <f t="shared" si="211"/>
        <v/>
      </c>
      <c r="AD303" s="20" t="str">
        <f t="shared" si="212"/>
        <v/>
      </c>
      <c r="AE303" s="6" t="str">
        <f t="shared" si="213"/>
        <v/>
      </c>
      <c r="AG303" s="3" t="str">
        <f t="shared" si="191"/>
        <v/>
      </c>
      <c r="AH303" s="20" t="str">
        <f t="shared" si="192"/>
        <v/>
      </c>
      <c r="AI303" s="6" t="str">
        <f t="shared" si="193"/>
        <v/>
      </c>
      <c r="AJ303" s="3" t="str">
        <f t="shared" si="194"/>
        <v/>
      </c>
      <c r="AK303" s="20" t="str">
        <f t="shared" si="195"/>
        <v/>
      </c>
      <c r="AL303" s="6" t="str">
        <f t="shared" si="196"/>
        <v/>
      </c>
      <c r="AM303" s="3" t="str">
        <f t="shared" si="197"/>
        <v/>
      </c>
      <c r="AN303" s="20" t="str">
        <f t="shared" si="198"/>
        <v/>
      </c>
      <c r="AO303" s="6" t="str">
        <f t="shared" si="199"/>
        <v/>
      </c>
      <c r="AP303" s="3">
        <f t="shared" si="200"/>
        <v>12.34</v>
      </c>
      <c r="AQ303" s="20" t="str">
        <f t="shared" si="201"/>
        <v/>
      </c>
      <c r="AR303" s="6" t="str">
        <f t="shared" si="202"/>
        <v/>
      </c>
      <c r="AS303" s="3" t="str">
        <f t="shared" si="203"/>
        <v/>
      </c>
      <c r="AT303" s="20" t="str">
        <f t="shared" si="204"/>
        <v/>
      </c>
      <c r="AU303" s="6" t="str">
        <f t="shared" si="205"/>
        <v/>
      </c>
      <c r="AV303" s="3" t="str">
        <f t="shared" si="214"/>
        <v/>
      </c>
      <c r="AW303" s="20" t="str">
        <f t="shared" si="215"/>
        <v/>
      </c>
      <c r="AX303" s="6" t="str">
        <f t="shared" si="216"/>
        <v/>
      </c>
      <c r="AY303" s="3" t="str">
        <f t="shared" si="217"/>
        <v/>
      </c>
      <c r="AZ303" s="20" t="str">
        <f t="shared" si="218"/>
        <v/>
      </c>
      <c r="BA303" s="6" t="str">
        <f t="shared" si="219"/>
        <v/>
      </c>
    </row>
    <row r="304" spans="1:53" ht="12.75" thickBot="1" x14ac:dyDescent="0.25">
      <c r="A304" s="82">
        <v>38259</v>
      </c>
      <c r="B304" s="81" t="s">
        <v>20</v>
      </c>
      <c r="C304" s="81" t="s">
        <v>19</v>
      </c>
      <c r="D304" s="81">
        <v>1089</v>
      </c>
      <c r="E304" s="81">
        <v>6.99</v>
      </c>
      <c r="F304" s="85">
        <f t="shared" si="206"/>
        <v>2</v>
      </c>
      <c r="G304" s="90">
        <f t="shared" si="207"/>
        <v>9</v>
      </c>
      <c r="H304" s="90">
        <f t="shared" si="185"/>
        <v>2004</v>
      </c>
      <c r="I304" s="2" t="str">
        <f t="shared" si="186"/>
        <v>Fall</v>
      </c>
      <c r="K304" s="3" t="str">
        <f t="shared" si="220"/>
        <v/>
      </c>
      <c r="L304" s="20" t="str">
        <f t="shared" si="221"/>
        <v/>
      </c>
      <c r="M304" s="6" t="str">
        <f t="shared" si="222"/>
        <v/>
      </c>
      <c r="N304" s="3" t="str">
        <f t="shared" si="223"/>
        <v/>
      </c>
      <c r="O304" s="20" t="str">
        <f t="shared" si="224"/>
        <v/>
      </c>
      <c r="P304" s="6" t="str">
        <f t="shared" si="225"/>
        <v/>
      </c>
      <c r="Q304" s="3" t="str">
        <f t="shared" si="226"/>
        <v/>
      </c>
      <c r="R304" s="20" t="str">
        <f t="shared" si="227"/>
        <v/>
      </c>
      <c r="S304" s="6" t="str">
        <f t="shared" si="228"/>
        <v/>
      </c>
      <c r="T304" s="3" t="str">
        <f t="shared" si="229"/>
        <v/>
      </c>
      <c r="U304" s="20" t="str">
        <f t="shared" si="230"/>
        <v/>
      </c>
      <c r="V304" s="6">
        <f t="shared" si="187"/>
        <v>1089</v>
      </c>
      <c r="W304" s="3" t="str">
        <f t="shared" si="188"/>
        <v/>
      </c>
      <c r="X304" s="20" t="str">
        <f t="shared" si="189"/>
        <v/>
      </c>
      <c r="Y304" s="6" t="str">
        <f t="shared" si="190"/>
        <v/>
      </c>
      <c r="Z304" s="3" t="str">
        <f t="shared" si="208"/>
        <v/>
      </c>
      <c r="AA304" s="20" t="str">
        <f t="shared" si="209"/>
        <v/>
      </c>
      <c r="AB304" s="6" t="str">
        <f t="shared" si="210"/>
        <v/>
      </c>
      <c r="AC304" s="3" t="str">
        <f t="shared" si="211"/>
        <v/>
      </c>
      <c r="AD304" s="20" t="str">
        <f t="shared" si="212"/>
        <v/>
      </c>
      <c r="AE304" s="6" t="str">
        <f t="shared" si="213"/>
        <v/>
      </c>
      <c r="AG304" s="3" t="str">
        <f t="shared" si="191"/>
        <v/>
      </c>
      <c r="AH304" s="20" t="str">
        <f t="shared" si="192"/>
        <v/>
      </c>
      <c r="AI304" s="6" t="str">
        <f t="shared" si="193"/>
        <v/>
      </c>
      <c r="AJ304" s="3" t="str">
        <f t="shared" si="194"/>
        <v/>
      </c>
      <c r="AK304" s="20" t="str">
        <f t="shared" si="195"/>
        <v/>
      </c>
      <c r="AL304" s="6" t="str">
        <f t="shared" si="196"/>
        <v/>
      </c>
      <c r="AM304" s="3" t="str">
        <f t="shared" si="197"/>
        <v/>
      </c>
      <c r="AN304" s="20" t="str">
        <f t="shared" si="198"/>
        <v/>
      </c>
      <c r="AO304" s="6" t="str">
        <f t="shared" si="199"/>
        <v/>
      </c>
      <c r="AP304" s="3" t="str">
        <f t="shared" si="200"/>
        <v/>
      </c>
      <c r="AQ304" s="20" t="str">
        <f t="shared" si="201"/>
        <v/>
      </c>
      <c r="AR304" s="6">
        <f t="shared" si="202"/>
        <v>6.99</v>
      </c>
      <c r="AS304" s="3" t="str">
        <f t="shared" si="203"/>
        <v/>
      </c>
      <c r="AT304" s="20" t="str">
        <f t="shared" si="204"/>
        <v/>
      </c>
      <c r="AU304" s="6" t="str">
        <f t="shared" si="205"/>
        <v/>
      </c>
      <c r="AV304" s="3" t="str">
        <f t="shared" si="214"/>
        <v/>
      </c>
      <c r="AW304" s="20" t="str">
        <f t="shared" si="215"/>
        <v/>
      </c>
      <c r="AX304" s="6" t="str">
        <f t="shared" si="216"/>
        <v/>
      </c>
      <c r="AY304" s="3" t="str">
        <f t="shared" si="217"/>
        <v/>
      </c>
      <c r="AZ304" s="20" t="str">
        <f t="shared" si="218"/>
        <v/>
      </c>
      <c r="BA304" s="6" t="str">
        <f t="shared" si="219"/>
        <v/>
      </c>
    </row>
    <row r="305" spans="1:54" ht="12.75" thickBot="1" x14ac:dyDescent="0.25">
      <c r="A305" s="82">
        <v>38181</v>
      </c>
      <c r="B305" s="81" t="s">
        <v>20</v>
      </c>
      <c r="C305" s="81" t="s">
        <v>19</v>
      </c>
      <c r="D305" s="81">
        <v>868</v>
      </c>
      <c r="E305" s="81">
        <v>9.36</v>
      </c>
      <c r="F305" s="85">
        <f t="shared" si="206"/>
        <v>2</v>
      </c>
      <c r="G305" s="90">
        <f t="shared" si="207"/>
        <v>7</v>
      </c>
      <c r="H305" s="90">
        <f t="shared" si="185"/>
        <v>2004</v>
      </c>
      <c r="I305" s="2" t="str">
        <f t="shared" si="186"/>
        <v>Summer</v>
      </c>
      <c r="K305" s="3" t="str">
        <f t="shared" si="220"/>
        <v/>
      </c>
      <c r="L305" s="20" t="str">
        <f t="shared" si="221"/>
        <v/>
      </c>
      <c r="M305" s="6" t="str">
        <f t="shared" si="222"/>
        <v/>
      </c>
      <c r="N305" s="3" t="str">
        <f t="shared" si="223"/>
        <v/>
      </c>
      <c r="O305" s="20" t="str">
        <f t="shared" si="224"/>
        <v/>
      </c>
      <c r="P305" s="6" t="str">
        <f t="shared" si="225"/>
        <v/>
      </c>
      <c r="Q305" s="3" t="str">
        <f t="shared" si="226"/>
        <v/>
      </c>
      <c r="R305" s="20" t="str">
        <f t="shared" si="227"/>
        <v/>
      </c>
      <c r="S305" s="6" t="str">
        <f t="shared" si="228"/>
        <v/>
      </c>
      <c r="T305" s="3" t="str">
        <f t="shared" si="229"/>
        <v/>
      </c>
      <c r="U305" s="20">
        <f t="shared" si="230"/>
        <v>868</v>
      </c>
      <c r="V305" s="6" t="str">
        <f t="shared" si="187"/>
        <v/>
      </c>
      <c r="W305" s="3" t="str">
        <f t="shared" si="188"/>
        <v/>
      </c>
      <c r="X305" s="20" t="str">
        <f t="shared" si="189"/>
        <v/>
      </c>
      <c r="Y305" s="6" t="str">
        <f t="shared" si="190"/>
        <v/>
      </c>
      <c r="Z305" s="3" t="str">
        <f t="shared" si="208"/>
        <v/>
      </c>
      <c r="AA305" s="20" t="str">
        <f t="shared" si="209"/>
        <v/>
      </c>
      <c r="AB305" s="6" t="str">
        <f t="shared" si="210"/>
        <v/>
      </c>
      <c r="AC305" s="3" t="str">
        <f t="shared" si="211"/>
        <v/>
      </c>
      <c r="AD305" s="20" t="str">
        <f t="shared" si="212"/>
        <v/>
      </c>
      <c r="AE305" s="6" t="str">
        <f t="shared" si="213"/>
        <v/>
      </c>
      <c r="AG305" s="3" t="str">
        <f t="shared" si="191"/>
        <v/>
      </c>
      <c r="AH305" s="20" t="str">
        <f t="shared" si="192"/>
        <v/>
      </c>
      <c r="AI305" s="6" t="str">
        <f t="shared" si="193"/>
        <v/>
      </c>
      <c r="AJ305" s="3" t="str">
        <f t="shared" si="194"/>
        <v/>
      </c>
      <c r="AK305" s="20" t="str">
        <f t="shared" si="195"/>
        <v/>
      </c>
      <c r="AL305" s="6" t="str">
        <f t="shared" si="196"/>
        <v/>
      </c>
      <c r="AM305" s="3" t="str">
        <f t="shared" si="197"/>
        <v/>
      </c>
      <c r="AN305" s="20" t="str">
        <f t="shared" si="198"/>
        <v/>
      </c>
      <c r="AO305" s="6" t="str">
        <f t="shared" si="199"/>
        <v/>
      </c>
      <c r="AP305" s="3" t="str">
        <f t="shared" si="200"/>
        <v/>
      </c>
      <c r="AQ305" s="20">
        <f t="shared" si="201"/>
        <v>9.36</v>
      </c>
      <c r="AR305" s="6" t="str">
        <f t="shared" si="202"/>
        <v/>
      </c>
      <c r="AS305" s="3" t="str">
        <f t="shared" si="203"/>
        <v/>
      </c>
      <c r="AT305" s="20" t="str">
        <f t="shared" si="204"/>
        <v/>
      </c>
      <c r="AU305" s="6" t="str">
        <f t="shared" si="205"/>
        <v/>
      </c>
      <c r="AV305" s="3" t="str">
        <f t="shared" si="214"/>
        <v/>
      </c>
      <c r="AW305" s="20" t="str">
        <f t="shared" si="215"/>
        <v/>
      </c>
      <c r="AX305" s="6" t="str">
        <f t="shared" si="216"/>
        <v/>
      </c>
      <c r="AY305" s="3" t="str">
        <f t="shared" si="217"/>
        <v/>
      </c>
      <c r="AZ305" s="20" t="str">
        <f t="shared" si="218"/>
        <v/>
      </c>
      <c r="BA305" s="6" t="str">
        <f t="shared" si="219"/>
        <v/>
      </c>
    </row>
    <row r="306" spans="1:54" ht="12.75" thickBot="1" x14ac:dyDescent="0.25">
      <c r="A306" s="82">
        <v>38153</v>
      </c>
      <c r="B306" s="81" t="s">
        <v>20</v>
      </c>
      <c r="C306" s="81" t="s">
        <v>19</v>
      </c>
      <c r="D306" s="81">
        <v>489</v>
      </c>
      <c r="E306" s="81">
        <v>7.41</v>
      </c>
      <c r="F306" s="85">
        <f t="shared" si="206"/>
        <v>2</v>
      </c>
      <c r="G306" s="90">
        <f t="shared" si="207"/>
        <v>6</v>
      </c>
      <c r="H306" s="90">
        <f t="shared" si="185"/>
        <v>2004</v>
      </c>
      <c r="I306" s="2" t="str">
        <f t="shared" si="186"/>
        <v>Spring</v>
      </c>
      <c r="K306" s="3" t="str">
        <f t="shared" si="220"/>
        <v/>
      </c>
      <c r="L306" s="20" t="str">
        <f t="shared" si="221"/>
        <v/>
      </c>
      <c r="M306" s="6" t="str">
        <f t="shared" si="222"/>
        <v/>
      </c>
      <c r="N306" s="3" t="str">
        <f t="shared" si="223"/>
        <v/>
      </c>
      <c r="O306" s="20" t="str">
        <f t="shared" si="224"/>
        <v/>
      </c>
      <c r="P306" s="6" t="str">
        <f t="shared" si="225"/>
        <v/>
      </c>
      <c r="Q306" s="3" t="str">
        <f t="shared" si="226"/>
        <v/>
      </c>
      <c r="R306" s="20" t="str">
        <f t="shared" si="227"/>
        <v/>
      </c>
      <c r="S306" s="6" t="str">
        <f t="shared" si="228"/>
        <v/>
      </c>
      <c r="T306" s="3">
        <f t="shared" si="229"/>
        <v>489</v>
      </c>
      <c r="U306" s="20" t="str">
        <f t="shared" si="230"/>
        <v/>
      </c>
      <c r="V306" s="6" t="str">
        <f t="shared" si="187"/>
        <v/>
      </c>
      <c r="W306" s="3" t="str">
        <f t="shared" si="188"/>
        <v/>
      </c>
      <c r="X306" s="20" t="str">
        <f t="shared" si="189"/>
        <v/>
      </c>
      <c r="Y306" s="6" t="str">
        <f t="shared" si="190"/>
        <v/>
      </c>
      <c r="Z306" s="3" t="str">
        <f t="shared" si="208"/>
        <v/>
      </c>
      <c r="AA306" s="20" t="str">
        <f t="shared" si="209"/>
        <v/>
      </c>
      <c r="AB306" s="6" t="str">
        <f t="shared" si="210"/>
        <v/>
      </c>
      <c r="AC306" s="3" t="str">
        <f t="shared" si="211"/>
        <v/>
      </c>
      <c r="AD306" s="20" t="str">
        <f t="shared" si="212"/>
        <v/>
      </c>
      <c r="AE306" s="6" t="str">
        <f t="shared" si="213"/>
        <v/>
      </c>
      <c r="AG306" s="3" t="str">
        <f t="shared" si="191"/>
        <v/>
      </c>
      <c r="AH306" s="20" t="str">
        <f t="shared" si="192"/>
        <v/>
      </c>
      <c r="AI306" s="6" t="str">
        <f t="shared" si="193"/>
        <v/>
      </c>
      <c r="AJ306" s="3" t="str">
        <f t="shared" si="194"/>
        <v/>
      </c>
      <c r="AK306" s="20" t="str">
        <f t="shared" si="195"/>
        <v/>
      </c>
      <c r="AL306" s="6" t="str">
        <f t="shared" si="196"/>
        <v/>
      </c>
      <c r="AM306" s="3" t="str">
        <f t="shared" si="197"/>
        <v/>
      </c>
      <c r="AN306" s="20" t="str">
        <f t="shared" si="198"/>
        <v/>
      </c>
      <c r="AO306" s="6" t="str">
        <f t="shared" si="199"/>
        <v/>
      </c>
      <c r="AP306" s="3">
        <f t="shared" si="200"/>
        <v>7.41</v>
      </c>
      <c r="AQ306" s="20" t="str">
        <f t="shared" si="201"/>
        <v/>
      </c>
      <c r="AR306" s="6" t="str">
        <f t="shared" si="202"/>
        <v/>
      </c>
      <c r="AS306" s="3" t="str">
        <f t="shared" si="203"/>
        <v/>
      </c>
      <c r="AT306" s="20" t="str">
        <f t="shared" si="204"/>
        <v/>
      </c>
      <c r="AU306" s="6" t="str">
        <f t="shared" si="205"/>
        <v/>
      </c>
      <c r="AV306" s="3" t="str">
        <f t="shared" si="214"/>
        <v/>
      </c>
      <c r="AW306" s="20" t="str">
        <f t="shared" si="215"/>
        <v/>
      </c>
      <c r="AX306" s="6" t="str">
        <f t="shared" si="216"/>
        <v/>
      </c>
      <c r="AY306" s="3" t="str">
        <f t="shared" si="217"/>
        <v/>
      </c>
      <c r="AZ306" s="20" t="str">
        <f t="shared" si="218"/>
        <v/>
      </c>
      <c r="BA306" s="6" t="str">
        <f t="shared" si="219"/>
        <v/>
      </c>
    </row>
    <row r="307" spans="1:54" ht="12.75" thickBot="1" x14ac:dyDescent="0.25">
      <c r="A307" s="82">
        <v>38118</v>
      </c>
      <c r="B307" s="81" t="s">
        <v>20</v>
      </c>
      <c r="C307" s="81" t="s">
        <v>19</v>
      </c>
      <c r="D307" s="81">
        <v>689</v>
      </c>
      <c r="E307" s="81">
        <v>9.8000000000000007</v>
      </c>
      <c r="F307" s="85">
        <f t="shared" si="206"/>
        <v>2</v>
      </c>
      <c r="G307" s="90">
        <f t="shared" si="207"/>
        <v>5</v>
      </c>
      <c r="H307" s="90">
        <f t="shared" si="185"/>
        <v>2004</v>
      </c>
      <c r="I307" s="2" t="str">
        <f t="shared" si="186"/>
        <v>Spring</v>
      </c>
      <c r="K307" s="3" t="str">
        <f t="shared" si="220"/>
        <v/>
      </c>
      <c r="L307" s="20" t="str">
        <f t="shared" si="221"/>
        <v/>
      </c>
      <c r="M307" s="6" t="str">
        <f t="shared" si="222"/>
        <v/>
      </c>
      <c r="N307" s="3" t="str">
        <f t="shared" si="223"/>
        <v/>
      </c>
      <c r="O307" s="20" t="str">
        <f t="shared" si="224"/>
        <v/>
      </c>
      <c r="P307" s="6" t="str">
        <f t="shared" si="225"/>
        <v/>
      </c>
      <c r="Q307" s="3" t="str">
        <f t="shared" si="226"/>
        <v/>
      </c>
      <c r="R307" s="20" t="str">
        <f t="shared" si="227"/>
        <v/>
      </c>
      <c r="S307" s="6" t="str">
        <f t="shared" si="228"/>
        <v/>
      </c>
      <c r="T307" s="3">
        <f t="shared" si="229"/>
        <v>689</v>
      </c>
      <c r="U307" s="20" t="str">
        <f t="shared" si="230"/>
        <v/>
      </c>
      <c r="V307" s="6" t="str">
        <f t="shared" si="187"/>
        <v/>
      </c>
      <c r="W307" s="3" t="str">
        <f t="shared" si="188"/>
        <v/>
      </c>
      <c r="X307" s="20" t="str">
        <f t="shared" si="189"/>
        <v/>
      </c>
      <c r="Y307" s="6" t="str">
        <f t="shared" si="190"/>
        <v/>
      </c>
      <c r="Z307" s="3" t="str">
        <f t="shared" si="208"/>
        <v/>
      </c>
      <c r="AA307" s="20" t="str">
        <f t="shared" si="209"/>
        <v/>
      </c>
      <c r="AB307" s="6" t="str">
        <f t="shared" si="210"/>
        <v/>
      </c>
      <c r="AC307" s="3" t="str">
        <f t="shared" si="211"/>
        <v/>
      </c>
      <c r="AD307" s="20" t="str">
        <f t="shared" si="212"/>
        <v/>
      </c>
      <c r="AE307" s="6" t="str">
        <f t="shared" si="213"/>
        <v/>
      </c>
      <c r="AG307" s="3" t="str">
        <f t="shared" si="191"/>
        <v/>
      </c>
      <c r="AH307" s="20" t="str">
        <f t="shared" si="192"/>
        <v/>
      </c>
      <c r="AI307" s="6" t="str">
        <f t="shared" si="193"/>
        <v/>
      </c>
      <c r="AJ307" s="3" t="str">
        <f t="shared" si="194"/>
        <v/>
      </c>
      <c r="AK307" s="20" t="str">
        <f t="shared" si="195"/>
        <v/>
      </c>
      <c r="AL307" s="6" t="str">
        <f t="shared" si="196"/>
        <v/>
      </c>
      <c r="AM307" s="3" t="str">
        <f t="shared" si="197"/>
        <v/>
      </c>
      <c r="AN307" s="20" t="str">
        <f t="shared" si="198"/>
        <v/>
      </c>
      <c r="AO307" s="6" t="str">
        <f t="shared" si="199"/>
        <v/>
      </c>
      <c r="AP307" s="3">
        <f t="shared" si="200"/>
        <v>9.8000000000000007</v>
      </c>
      <c r="AQ307" s="20" t="str">
        <f t="shared" si="201"/>
        <v/>
      </c>
      <c r="AR307" s="6" t="str">
        <f t="shared" si="202"/>
        <v/>
      </c>
      <c r="AS307" s="3" t="str">
        <f t="shared" si="203"/>
        <v/>
      </c>
      <c r="AT307" s="20" t="str">
        <f t="shared" si="204"/>
        <v/>
      </c>
      <c r="AU307" s="6" t="str">
        <f t="shared" si="205"/>
        <v/>
      </c>
      <c r="AV307" s="3" t="str">
        <f t="shared" si="214"/>
        <v/>
      </c>
      <c r="AW307" s="20" t="str">
        <f t="shared" si="215"/>
        <v/>
      </c>
      <c r="AX307" s="6" t="str">
        <f t="shared" si="216"/>
        <v/>
      </c>
      <c r="AY307" s="3" t="str">
        <f t="shared" si="217"/>
        <v/>
      </c>
      <c r="AZ307" s="20" t="str">
        <f t="shared" si="218"/>
        <v/>
      </c>
      <c r="BA307" s="6" t="str">
        <f t="shared" si="219"/>
        <v/>
      </c>
    </row>
    <row r="308" spans="1:54" ht="12.75" thickBot="1" x14ac:dyDescent="0.25">
      <c r="A308" s="82">
        <v>37917</v>
      </c>
      <c r="B308" s="81" t="s">
        <v>20</v>
      </c>
      <c r="C308" s="81" t="s">
        <v>19</v>
      </c>
      <c r="D308" s="81" t="s">
        <v>24</v>
      </c>
      <c r="E308" s="81" t="s">
        <v>24</v>
      </c>
      <c r="F308" s="85">
        <f t="shared" si="206"/>
        <v>2</v>
      </c>
      <c r="G308" s="90">
        <f t="shared" si="207"/>
        <v>10</v>
      </c>
      <c r="H308" s="90">
        <f t="shared" si="185"/>
        <v>2003</v>
      </c>
      <c r="I308" s="2" t="str">
        <f t="shared" si="186"/>
        <v>Fall</v>
      </c>
      <c r="K308" s="3" t="str">
        <f t="shared" si="220"/>
        <v/>
      </c>
      <c r="L308" s="20" t="str">
        <f t="shared" si="221"/>
        <v/>
      </c>
      <c r="M308" s="6" t="str">
        <f t="shared" si="222"/>
        <v/>
      </c>
      <c r="N308" s="3" t="str">
        <f t="shared" si="223"/>
        <v/>
      </c>
      <c r="O308" s="20" t="str">
        <f t="shared" si="224"/>
        <v/>
      </c>
      <c r="P308" s="6" t="str">
        <f t="shared" si="225"/>
        <v/>
      </c>
      <c r="Q308" s="3" t="str">
        <f t="shared" si="226"/>
        <v/>
      </c>
      <c r="R308" s="20" t="str">
        <f t="shared" si="227"/>
        <v/>
      </c>
      <c r="S308" s="6" t="str">
        <f t="shared" si="228"/>
        <v/>
      </c>
      <c r="T308" s="3" t="str">
        <f t="shared" si="229"/>
        <v/>
      </c>
      <c r="U308" s="20" t="str">
        <f t="shared" si="230"/>
        <v/>
      </c>
      <c r="V308" s="6" t="str">
        <f t="shared" si="187"/>
        <v>NS</v>
      </c>
      <c r="W308" s="3" t="str">
        <f t="shared" si="188"/>
        <v/>
      </c>
      <c r="X308" s="20" t="str">
        <f t="shared" si="189"/>
        <v/>
      </c>
      <c r="Y308" s="6" t="str">
        <f t="shared" si="190"/>
        <v/>
      </c>
      <c r="Z308" s="3" t="str">
        <f t="shared" si="208"/>
        <v/>
      </c>
      <c r="AA308" s="20" t="str">
        <f t="shared" si="209"/>
        <v/>
      </c>
      <c r="AB308" s="6" t="str">
        <f t="shared" si="210"/>
        <v/>
      </c>
      <c r="AC308" s="3" t="str">
        <f t="shared" si="211"/>
        <v/>
      </c>
      <c r="AD308" s="20" t="str">
        <f t="shared" si="212"/>
        <v/>
      </c>
      <c r="AE308" s="6" t="str">
        <f t="shared" si="213"/>
        <v/>
      </c>
      <c r="AG308" s="3" t="str">
        <f t="shared" si="191"/>
        <v/>
      </c>
      <c r="AH308" s="20" t="str">
        <f t="shared" si="192"/>
        <v/>
      </c>
      <c r="AI308" s="6" t="str">
        <f t="shared" si="193"/>
        <v/>
      </c>
      <c r="AJ308" s="3" t="str">
        <f t="shared" si="194"/>
        <v/>
      </c>
      <c r="AK308" s="20" t="str">
        <f t="shared" si="195"/>
        <v/>
      </c>
      <c r="AL308" s="6" t="str">
        <f t="shared" si="196"/>
        <v/>
      </c>
      <c r="AM308" s="3" t="str">
        <f t="shared" si="197"/>
        <v/>
      </c>
      <c r="AN308" s="20" t="str">
        <f t="shared" si="198"/>
        <v/>
      </c>
      <c r="AO308" s="6" t="str">
        <f t="shared" si="199"/>
        <v/>
      </c>
      <c r="AP308" s="3" t="str">
        <f t="shared" si="200"/>
        <v/>
      </c>
      <c r="AQ308" s="20" t="str">
        <f t="shared" si="201"/>
        <v/>
      </c>
      <c r="AR308" s="6" t="str">
        <f t="shared" si="202"/>
        <v>NS</v>
      </c>
      <c r="AS308" s="3" t="str">
        <f t="shared" si="203"/>
        <v/>
      </c>
      <c r="AT308" s="20" t="str">
        <f t="shared" si="204"/>
        <v/>
      </c>
      <c r="AU308" s="6" t="str">
        <f t="shared" si="205"/>
        <v/>
      </c>
      <c r="AV308" s="3" t="str">
        <f t="shared" si="214"/>
        <v/>
      </c>
      <c r="AW308" s="20" t="str">
        <f t="shared" si="215"/>
        <v/>
      </c>
      <c r="AX308" s="6" t="str">
        <f t="shared" si="216"/>
        <v/>
      </c>
      <c r="AY308" s="3" t="str">
        <f t="shared" si="217"/>
        <v/>
      </c>
      <c r="AZ308" s="20" t="str">
        <f t="shared" si="218"/>
        <v/>
      </c>
      <c r="BA308" s="6" t="str">
        <f t="shared" si="219"/>
        <v/>
      </c>
    </row>
    <row r="309" spans="1:54" ht="12.75" thickBot="1" x14ac:dyDescent="0.25">
      <c r="A309" s="82">
        <v>37901</v>
      </c>
      <c r="B309" s="81" t="s">
        <v>20</v>
      </c>
      <c r="C309" s="81" t="s">
        <v>19</v>
      </c>
      <c r="D309" s="81">
        <v>998</v>
      </c>
      <c r="E309" s="81">
        <v>9.6</v>
      </c>
      <c r="F309" s="85">
        <f t="shared" si="206"/>
        <v>2</v>
      </c>
      <c r="G309" s="90">
        <f t="shared" si="207"/>
        <v>10</v>
      </c>
      <c r="H309" s="90">
        <f t="shared" si="185"/>
        <v>2003</v>
      </c>
      <c r="I309" s="2" t="str">
        <f t="shared" si="186"/>
        <v>Fall</v>
      </c>
      <c r="K309" s="3" t="str">
        <f t="shared" si="220"/>
        <v/>
      </c>
      <c r="L309" s="20" t="str">
        <f t="shared" si="221"/>
        <v/>
      </c>
      <c r="M309" s="6" t="str">
        <f t="shared" si="222"/>
        <v/>
      </c>
      <c r="N309" s="3" t="str">
        <f t="shared" si="223"/>
        <v/>
      </c>
      <c r="O309" s="20" t="str">
        <f t="shared" si="224"/>
        <v/>
      </c>
      <c r="P309" s="6" t="str">
        <f t="shared" si="225"/>
        <v/>
      </c>
      <c r="Q309" s="3" t="str">
        <f t="shared" si="226"/>
        <v/>
      </c>
      <c r="R309" s="20" t="str">
        <f t="shared" si="227"/>
        <v/>
      </c>
      <c r="S309" s="6" t="str">
        <f t="shared" si="228"/>
        <v/>
      </c>
      <c r="T309" s="3" t="str">
        <f t="shared" si="229"/>
        <v/>
      </c>
      <c r="U309" s="20" t="str">
        <f t="shared" si="230"/>
        <v/>
      </c>
      <c r="V309" s="6">
        <f t="shared" si="187"/>
        <v>998</v>
      </c>
      <c r="W309" s="3" t="str">
        <f t="shared" si="188"/>
        <v/>
      </c>
      <c r="X309" s="20" t="str">
        <f t="shared" si="189"/>
        <v/>
      </c>
      <c r="Y309" s="6" t="str">
        <f t="shared" si="190"/>
        <v/>
      </c>
      <c r="Z309" s="3" t="str">
        <f t="shared" si="208"/>
        <v/>
      </c>
      <c r="AA309" s="20" t="str">
        <f t="shared" si="209"/>
        <v/>
      </c>
      <c r="AB309" s="6" t="str">
        <f t="shared" si="210"/>
        <v/>
      </c>
      <c r="AC309" s="3" t="str">
        <f t="shared" si="211"/>
        <v/>
      </c>
      <c r="AD309" s="20" t="str">
        <f t="shared" si="212"/>
        <v/>
      </c>
      <c r="AE309" s="6" t="str">
        <f t="shared" si="213"/>
        <v/>
      </c>
      <c r="AG309" s="3" t="str">
        <f t="shared" si="191"/>
        <v/>
      </c>
      <c r="AH309" s="20" t="str">
        <f t="shared" si="192"/>
        <v/>
      </c>
      <c r="AI309" s="6" t="str">
        <f t="shared" si="193"/>
        <v/>
      </c>
      <c r="AJ309" s="3" t="str">
        <f t="shared" si="194"/>
        <v/>
      </c>
      <c r="AK309" s="20" t="str">
        <f t="shared" si="195"/>
        <v/>
      </c>
      <c r="AL309" s="6" t="str">
        <f t="shared" si="196"/>
        <v/>
      </c>
      <c r="AM309" s="3" t="str">
        <f t="shared" si="197"/>
        <v/>
      </c>
      <c r="AN309" s="20" t="str">
        <f t="shared" si="198"/>
        <v/>
      </c>
      <c r="AO309" s="6" t="str">
        <f t="shared" si="199"/>
        <v/>
      </c>
      <c r="AP309" s="3" t="str">
        <f t="shared" si="200"/>
        <v/>
      </c>
      <c r="AQ309" s="20" t="str">
        <f t="shared" si="201"/>
        <v/>
      </c>
      <c r="AR309" s="6">
        <f t="shared" si="202"/>
        <v>9.6</v>
      </c>
      <c r="AS309" s="3" t="str">
        <f t="shared" si="203"/>
        <v/>
      </c>
      <c r="AT309" s="20" t="str">
        <f t="shared" si="204"/>
        <v/>
      </c>
      <c r="AU309" s="6" t="str">
        <f t="shared" si="205"/>
        <v/>
      </c>
      <c r="AV309" s="3" t="str">
        <f t="shared" si="214"/>
        <v/>
      </c>
      <c r="AW309" s="20" t="str">
        <f t="shared" si="215"/>
        <v/>
      </c>
      <c r="AX309" s="6" t="str">
        <f t="shared" si="216"/>
        <v/>
      </c>
      <c r="AY309" s="3" t="str">
        <f t="shared" si="217"/>
        <v/>
      </c>
      <c r="AZ309" s="20" t="str">
        <f t="shared" si="218"/>
        <v/>
      </c>
      <c r="BA309" s="6" t="str">
        <f t="shared" si="219"/>
        <v/>
      </c>
    </row>
    <row r="310" spans="1:54" s="100" customFormat="1" ht="12.75" thickBot="1" x14ac:dyDescent="0.25">
      <c r="A310" s="82">
        <v>42289</v>
      </c>
      <c r="B310" s="81" t="s">
        <v>63</v>
      </c>
      <c r="C310" s="81" t="s">
        <v>59</v>
      </c>
      <c r="D310" s="81" t="s">
        <v>24</v>
      </c>
      <c r="E310" s="81">
        <v>5.13</v>
      </c>
      <c r="F310" s="100">
        <f t="shared" si="206"/>
        <v>1</v>
      </c>
      <c r="G310" s="100">
        <f t="shared" si="207"/>
        <v>10</v>
      </c>
      <c r="H310" s="100">
        <f t="shared" si="185"/>
        <v>2015</v>
      </c>
      <c r="I310" s="2" t="str">
        <f t="shared" si="186"/>
        <v>Fall</v>
      </c>
      <c r="K310" s="3"/>
      <c r="L310" s="20"/>
      <c r="M310" s="6"/>
      <c r="N310" s="3"/>
      <c r="O310" s="20"/>
      <c r="P310" s="6"/>
      <c r="Q310" s="3"/>
      <c r="R310" s="20"/>
      <c r="S310" s="6"/>
      <c r="T310" s="3"/>
      <c r="U310" s="20"/>
      <c r="V310" s="6"/>
      <c r="W310" s="3"/>
      <c r="X310" s="20"/>
      <c r="Y310" s="6"/>
      <c r="Z310" s="3" t="str">
        <f t="shared" si="208"/>
        <v/>
      </c>
      <c r="AA310" s="20" t="str">
        <f t="shared" si="209"/>
        <v/>
      </c>
      <c r="AB310" s="6" t="str">
        <f t="shared" si="210"/>
        <v>NS</v>
      </c>
      <c r="AC310" s="3"/>
      <c r="AD310" s="20"/>
      <c r="AE310" s="6"/>
      <c r="AF310" s="8"/>
      <c r="AG310" s="3"/>
      <c r="AH310" s="20"/>
      <c r="AI310" s="6"/>
      <c r="AJ310" s="3"/>
      <c r="AK310" s="20"/>
      <c r="AL310" s="6"/>
      <c r="AM310" s="3"/>
      <c r="AN310" s="20"/>
      <c r="AO310" s="6"/>
      <c r="AP310" s="3"/>
      <c r="AQ310" s="20"/>
      <c r="AR310" s="6"/>
      <c r="AS310" s="3"/>
      <c r="AT310" s="20"/>
      <c r="AU310" s="6"/>
      <c r="AV310" s="3" t="str">
        <f t="shared" si="214"/>
        <v/>
      </c>
      <c r="AW310" s="20" t="str">
        <f t="shared" si="215"/>
        <v/>
      </c>
      <c r="AX310" s="6">
        <f t="shared" si="216"/>
        <v>5.13</v>
      </c>
      <c r="AY310" s="3"/>
      <c r="AZ310" s="20"/>
      <c r="BA310" s="6"/>
      <c r="BB310" s="8"/>
    </row>
    <row r="311" spans="1:54" s="100" customFormat="1" ht="12.75" thickBot="1" x14ac:dyDescent="0.25">
      <c r="A311" s="94">
        <v>42219</v>
      </c>
      <c r="B311" s="95" t="s">
        <v>63</v>
      </c>
      <c r="C311" s="95" t="s">
        <v>59</v>
      </c>
      <c r="D311" s="95" t="s">
        <v>24</v>
      </c>
      <c r="E311" s="95">
        <v>5.07</v>
      </c>
      <c r="F311" s="100">
        <f t="shared" si="206"/>
        <v>1</v>
      </c>
      <c r="G311" s="100">
        <f t="shared" si="207"/>
        <v>8</v>
      </c>
      <c r="H311" s="100">
        <f t="shared" si="185"/>
        <v>2015</v>
      </c>
      <c r="I311" s="2" t="str">
        <f t="shared" si="186"/>
        <v>Summer</v>
      </c>
      <c r="K311" s="3"/>
      <c r="L311" s="20"/>
      <c r="M311" s="6"/>
      <c r="N311" s="3"/>
      <c r="O311" s="20"/>
      <c r="P311" s="6"/>
      <c r="Q311" s="3"/>
      <c r="R311" s="20"/>
      <c r="S311" s="6"/>
      <c r="T311" s="3"/>
      <c r="U311" s="20"/>
      <c r="V311" s="6"/>
      <c r="W311" s="3"/>
      <c r="X311" s="20"/>
      <c r="Y311" s="6"/>
      <c r="Z311" s="3" t="str">
        <f t="shared" si="208"/>
        <v/>
      </c>
      <c r="AA311" s="20" t="str">
        <f t="shared" si="209"/>
        <v>NS</v>
      </c>
      <c r="AB311" s="6" t="str">
        <f t="shared" si="210"/>
        <v/>
      </c>
      <c r="AC311" s="3"/>
      <c r="AD311" s="20"/>
      <c r="AE311" s="6"/>
      <c r="AF311" s="8"/>
      <c r="AG311" s="3"/>
      <c r="AH311" s="20"/>
      <c r="AI311" s="6"/>
      <c r="AJ311" s="3"/>
      <c r="AK311" s="20"/>
      <c r="AL311" s="6"/>
      <c r="AM311" s="3"/>
      <c r="AN311" s="20"/>
      <c r="AO311" s="6"/>
      <c r="AP311" s="3"/>
      <c r="AQ311" s="20"/>
      <c r="AR311" s="6"/>
      <c r="AS311" s="3"/>
      <c r="AT311" s="20"/>
      <c r="AU311" s="6"/>
      <c r="AV311" s="3" t="str">
        <f t="shared" si="214"/>
        <v/>
      </c>
      <c r="AW311" s="20">
        <f t="shared" si="215"/>
        <v>5.07</v>
      </c>
      <c r="AX311" s="6" t="str">
        <f t="shared" si="216"/>
        <v/>
      </c>
      <c r="AY311" s="3"/>
      <c r="AZ311" s="20"/>
      <c r="BA311" s="6"/>
      <c r="BB311" s="8"/>
    </row>
    <row r="312" spans="1:54" s="100" customFormat="1" ht="12.75" thickBot="1" x14ac:dyDescent="0.25">
      <c r="A312" s="103">
        <v>42158</v>
      </c>
      <c r="B312" s="104" t="s">
        <v>63</v>
      </c>
      <c r="C312" s="104" t="s">
        <v>59</v>
      </c>
      <c r="D312" s="104">
        <v>1029</v>
      </c>
      <c r="E312" s="104">
        <v>8.44</v>
      </c>
      <c r="F312" s="100">
        <f t="shared" si="206"/>
        <v>1</v>
      </c>
      <c r="G312" s="100">
        <f t="shared" si="207"/>
        <v>6</v>
      </c>
      <c r="H312" s="100">
        <f t="shared" si="185"/>
        <v>2015</v>
      </c>
      <c r="I312" s="2" t="str">
        <f t="shared" si="186"/>
        <v>Spring</v>
      </c>
      <c r="K312" s="3"/>
      <c r="L312" s="20"/>
      <c r="M312" s="6"/>
      <c r="N312" s="3"/>
      <c r="O312" s="20"/>
      <c r="P312" s="6"/>
      <c r="Q312" s="3"/>
      <c r="R312" s="20"/>
      <c r="S312" s="6"/>
      <c r="T312" s="3"/>
      <c r="U312" s="20"/>
      <c r="V312" s="6"/>
      <c r="W312" s="3"/>
      <c r="X312" s="20"/>
      <c r="Y312" s="6"/>
      <c r="Z312" s="3">
        <f t="shared" si="208"/>
        <v>1029</v>
      </c>
      <c r="AA312" s="20" t="str">
        <f t="shared" si="209"/>
        <v/>
      </c>
      <c r="AB312" s="6" t="str">
        <f t="shared" si="210"/>
        <v/>
      </c>
      <c r="AC312" s="3"/>
      <c r="AD312" s="20"/>
      <c r="AE312" s="6"/>
      <c r="AF312" s="8"/>
      <c r="AG312" s="3"/>
      <c r="AH312" s="20"/>
      <c r="AI312" s="6"/>
      <c r="AJ312" s="3"/>
      <c r="AK312" s="20"/>
      <c r="AL312" s="6"/>
      <c r="AM312" s="3"/>
      <c r="AN312" s="20"/>
      <c r="AO312" s="6"/>
      <c r="AP312" s="3"/>
      <c r="AQ312" s="20"/>
      <c r="AR312" s="6"/>
      <c r="AS312" s="3"/>
      <c r="AT312" s="20"/>
      <c r="AU312" s="6"/>
      <c r="AV312" s="3">
        <f t="shared" si="214"/>
        <v>8.44</v>
      </c>
      <c r="AW312" s="20" t="str">
        <f t="shared" si="215"/>
        <v/>
      </c>
      <c r="AX312" s="6" t="str">
        <f t="shared" si="216"/>
        <v/>
      </c>
      <c r="AY312" s="3"/>
      <c r="AZ312" s="20"/>
      <c r="BA312" s="6"/>
      <c r="BB312" s="8"/>
    </row>
    <row r="313" spans="1:54" ht="12.75" thickBot="1" x14ac:dyDescent="0.25">
      <c r="A313" s="82">
        <v>41891</v>
      </c>
      <c r="B313" s="81" t="s">
        <v>63</v>
      </c>
      <c r="C313" s="81" t="s">
        <v>59</v>
      </c>
      <c r="D313" s="81">
        <v>1016</v>
      </c>
      <c r="E313" s="81">
        <v>9.82</v>
      </c>
      <c r="F313" s="85">
        <f t="shared" si="206"/>
        <v>1</v>
      </c>
      <c r="G313" s="90">
        <f t="shared" si="207"/>
        <v>9</v>
      </c>
      <c r="H313" s="90">
        <f t="shared" si="185"/>
        <v>2014</v>
      </c>
      <c r="I313" s="2" t="str">
        <f t="shared" si="186"/>
        <v>Fall</v>
      </c>
      <c r="K313" s="3" t="str">
        <f t="shared" si="220"/>
        <v/>
      </c>
      <c r="L313" s="20" t="str">
        <f t="shared" si="221"/>
        <v/>
      </c>
      <c r="M313" s="6" t="str">
        <f t="shared" si="222"/>
        <v/>
      </c>
      <c r="N313" s="3" t="str">
        <f t="shared" si="223"/>
        <v/>
      </c>
      <c r="O313" s="20" t="str">
        <f t="shared" si="224"/>
        <v/>
      </c>
      <c r="P313" s="6" t="str">
        <f t="shared" si="225"/>
        <v/>
      </c>
      <c r="Q313" s="3" t="str">
        <f t="shared" si="226"/>
        <v/>
      </c>
      <c r="R313" s="20" t="str">
        <f t="shared" si="227"/>
        <v/>
      </c>
      <c r="S313" s="6" t="str">
        <f t="shared" si="228"/>
        <v/>
      </c>
      <c r="T313" s="3" t="str">
        <f t="shared" si="229"/>
        <v/>
      </c>
      <c r="U313" s="20" t="str">
        <f t="shared" si="230"/>
        <v/>
      </c>
      <c r="V313" s="6" t="str">
        <f t="shared" si="187"/>
        <v/>
      </c>
      <c r="W313" s="3" t="str">
        <f t="shared" si="188"/>
        <v/>
      </c>
      <c r="X313" s="20" t="str">
        <f t="shared" si="189"/>
        <v/>
      </c>
      <c r="Y313" s="6" t="str">
        <f t="shared" si="190"/>
        <v/>
      </c>
      <c r="Z313" s="3" t="str">
        <f t="shared" si="208"/>
        <v/>
      </c>
      <c r="AA313" s="20" t="str">
        <f t="shared" si="209"/>
        <v/>
      </c>
      <c r="AB313" s="6">
        <f t="shared" si="210"/>
        <v>1016</v>
      </c>
      <c r="AC313" s="3" t="str">
        <f t="shared" si="211"/>
        <v/>
      </c>
      <c r="AD313" s="20" t="str">
        <f t="shared" si="212"/>
        <v/>
      </c>
      <c r="AE313" s="6" t="str">
        <f t="shared" si="213"/>
        <v/>
      </c>
      <c r="AG313" s="3" t="str">
        <f t="shared" si="191"/>
        <v/>
      </c>
      <c r="AH313" s="20" t="str">
        <f t="shared" si="192"/>
        <v/>
      </c>
      <c r="AI313" s="6" t="str">
        <f t="shared" si="193"/>
        <v/>
      </c>
      <c r="AJ313" s="3" t="str">
        <f t="shared" si="194"/>
        <v/>
      </c>
      <c r="AK313" s="20" t="str">
        <f t="shared" si="195"/>
        <v/>
      </c>
      <c r="AL313" s="6" t="str">
        <f t="shared" si="196"/>
        <v/>
      </c>
      <c r="AM313" s="3" t="str">
        <f t="shared" si="197"/>
        <v/>
      </c>
      <c r="AN313" s="20" t="str">
        <f t="shared" si="198"/>
        <v/>
      </c>
      <c r="AO313" s="6" t="str">
        <f t="shared" si="199"/>
        <v/>
      </c>
      <c r="AP313" s="3" t="str">
        <f t="shared" si="200"/>
        <v/>
      </c>
      <c r="AQ313" s="20" t="str">
        <f t="shared" si="201"/>
        <v/>
      </c>
      <c r="AR313" s="6" t="str">
        <f t="shared" si="202"/>
        <v/>
      </c>
      <c r="AS313" s="3" t="str">
        <f t="shared" si="203"/>
        <v/>
      </c>
      <c r="AT313" s="20" t="str">
        <f t="shared" si="204"/>
        <v/>
      </c>
      <c r="AU313" s="6" t="str">
        <f t="shared" si="205"/>
        <v/>
      </c>
      <c r="AV313" s="3" t="str">
        <f t="shared" si="214"/>
        <v/>
      </c>
      <c r="AW313" s="20" t="str">
        <f t="shared" si="215"/>
        <v/>
      </c>
      <c r="AX313" s="6">
        <f t="shared" si="216"/>
        <v>9.82</v>
      </c>
      <c r="AY313" s="3" t="str">
        <f t="shared" si="217"/>
        <v/>
      </c>
      <c r="AZ313" s="20" t="str">
        <f t="shared" si="218"/>
        <v/>
      </c>
      <c r="BA313" s="6" t="str">
        <f t="shared" si="219"/>
        <v/>
      </c>
    </row>
    <row r="314" spans="1:54" ht="12.75" thickBot="1" x14ac:dyDescent="0.25">
      <c r="A314" s="82">
        <v>41848</v>
      </c>
      <c r="B314" s="81" t="s">
        <v>63</v>
      </c>
      <c r="C314" s="81" t="s">
        <v>59</v>
      </c>
      <c r="D314" s="81">
        <v>1292</v>
      </c>
      <c r="E314" s="81">
        <v>7.29</v>
      </c>
      <c r="F314" s="85">
        <f t="shared" si="206"/>
        <v>1</v>
      </c>
      <c r="G314" s="90">
        <f t="shared" si="207"/>
        <v>7</v>
      </c>
      <c r="H314" s="90">
        <f t="shared" si="185"/>
        <v>2014</v>
      </c>
      <c r="I314" s="2" t="str">
        <f t="shared" si="186"/>
        <v>Summer</v>
      </c>
      <c r="K314" s="3" t="str">
        <f t="shared" si="220"/>
        <v/>
      </c>
      <c r="L314" s="20" t="str">
        <f t="shared" si="221"/>
        <v/>
      </c>
      <c r="M314" s="6" t="str">
        <f t="shared" si="222"/>
        <v/>
      </c>
      <c r="N314" s="3" t="str">
        <f t="shared" si="223"/>
        <v/>
      </c>
      <c r="O314" s="20" t="str">
        <f t="shared" si="224"/>
        <v/>
      </c>
      <c r="P314" s="6" t="str">
        <f t="shared" si="225"/>
        <v/>
      </c>
      <c r="Q314" s="3" t="str">
        <f t="shared" si="226"/>
        <v/>
      </c>
      <c r="R314" s="20" t="str">
        <f t="shared" si="227"/>
        <v/>
      </c>
      <c r="S314" s="6" t="str">
        <f t="shared" si="228"/>
        <v/>
      </c>
      <c r="T314" s="3" t="str">
        <f t="shared" si="229"/>
        <v/>
      </c>
      <c r="U314" s="20" t="str">
        <f t="shared" si="230"/>
        <v/>
      </c>
      <c r="V314" s="6" t="str">
        <f t="shared" si="187"/>
        <v/>
      </c>
      <c r="W314" s="3" t="str">
        <f t="shared" si="188"/>
        <v/>
      </c>
      <c r="X314" s="20" t="str">
        <f t="shared" si="189"/>
        <v/>
      </c>
      <c r="Y314" s="6" t="str">
        <f t="shared" si="190"/>
        <v/>
      </c>
      <c r="Z314" s="3" t="str">
        <f t="shared" si="208"/>
        <v/>
      </c>
      <c r="AA314" s="20">
        <f t="shared" si="209"/>
        <v>1292</v>
      </c>
      <c r="AB314" s="6" t="str">
        <f t="shared" si="210"/>
        <v/>
      </c>
      <c r="AC314" s="3" t="str">
        <f t="shared" si="211"/>
        <v/>
      </c>
      <c r="AD314" s="20" t="str">
        <f t="shared" si="212"/>
        <v/>
      </c>
      <c r="AE314" s="6" t="str">
        <f t="shared" si="213"/>
        <v/>
      </c>
      <c r="AG314" s="3" t="str">
        <f t="shared" si="191"/>
        <v/>
      </c>
      <c r="AH314" s="20" t="str">
        <f t="shared" si="192"/>
        <v/>
      </c>
      <c r="AI314" s="6" t="str">
        <f t="shared" si="193"/>
        <v/>
      </c>
      <c r="AJ314" s="3" t="str">
        <f t="shared" si="194"/>
        <v/>
      </c>
      <c r="AK314" s="20" t="str">
        <f t="shared" si="195"/>
        <v/>
      </c>
      <c r="AL314" s="6" t="str">
        <f t="shared" si="196"/>
        <v/>
      </c>
      <c r="AM314" s="3" t="str">
        <f t="shared" si="197"/>
        <v/>
      </c>
      <c r="AN314" s="20" t="str">
        <f t="shared" si="198"/>
        <v/>
      </c>
      <c r="AO314" s="6" t="str">
        <f t="shared" si="199"/>
        <v/>
      </c>
      <c r="AP314" s="3" t="str">
        <f t="shared" si="200"/>
        <v/>
      </c>
      <c r="AQ314" s="20" t="str">
        <f t="shared" si="201"/>
        <v/>
      </c>
      <c r="AR314" s="6" t="str">
        <f t="shared" si="202"/>
        <v/>
      </c>
      <c r="AS314" s="3" t="str">
        <f t="shared" si="203"/>
        <v/>
      </c>
      <c r="AT314" s="20" t="str">
        <f t="shared" si="204"/>
        <v/>
      </c>
      <c r="AU314" s="6" t="str">
        <f t="shared" si="205"/>
        <v/>
      </c>
      <c r="AV314" s="3" t="str">
        <f t="shared" si="214"/>
        <v/>
      </c>
      <c r="AW314" s="20">
        <f t="shared" si="215"/>
        <v>7.29</v>
      </c>
      <c r="AX314" s="6" t="str">
        <f t="shared" si="216"/>
        <v/>
      </c>
      <c r="AY314" s="3" t="str">
        <f t="shared" si="217"/>
        <v/>
      </c>
      <c r="AZ314" s="20" t="str">
        <f t="shared" si="218"/>
        <v/>
      </c>
      <c r="BA314" s="6" t="str">
        <f t="shared" si="219"/>
        <v/>
      </c>
    </row>
    <row r="315" spans="1:54" ht="12.75" thickBot="1" x14ac:dyDescent="0.25">
      <c r="A315" s="82">
        <v>41771</v>
      </c>
      <c r="B315" s="81" t="s">
        <v>63</v>
      </c>
      <c r="C315" s="81" t="s">
        <v>59</v>
      </c>
      <c r="D315" s="81" t="s">
        <v>24</v>
      </c>
      <c r="E315" s="81" t="s">
        <v>24</v>
      </c>
      <c r="F315" s="85">
        <f t="shared" si="206"/>
        <v>1</v>
      </c>
      <c r="G315" s="90">
        <f t="shared" si="207"/>
        <v>5</v>
      </c>
      <c r="H315" s="90">
        <f t="shared" si="185"/>
        <v>2014</v>
      </c>
      <c r="I315" s="2" t="str">
        <f t="shared" si="186"/>
        <v>Spring</v>
      </c>
      <c r="K315" s="3" t="str">
        <f t="shared" si="220"/>
        <v/>
      </c>
      <c r="L315" s="20" t="str">
        <f t="shared" si="221"/>
        <v/>
      </c>
      <c r="M315" s="6" t="str">
        <f t="shared" si="222"/>
        <v/>
      </c>
      <c r="N315" s="3" t="str">
        <f t="shared" si="223"/>
        <v/>
      </c>
      <c r="O315" s="20" t="str">
        <f t="shared" si="224"/>
        <v/>
      </c>
      <c r="P315" s="6" t="str">
        <f t="shared" si="225"/>
        <v/>
      </c>
      <c r="Q315" s="3" t="str">
        <f t="shared" si="226"/>
        <v/>
      </c>
      <c r="R315" s="20" t="str">
        <f t="shared" si="227"/>
        <v/>
      </c>
      <c r="S315" s="6" t="str">
        <f t="shared" si="228"/>
        <v/>
      </c>
      <c r="T315" s="3" t="str">
        <f t="shared" si="229"/>
        <v/>
      </c>
      <c r="U315" s="20" t="str">
        <f t="shared" si="230"/>
        <v/>
      </c>
      <c r="V315" s="6" t="str">
        <f t="shared" si="187"/>
        <v/>
      </c>
      <c r="W315" s="3" t="str">
        <f t="shared" si="188"/>
        <v/>
      </c>
      <c r="X315" s="20" t="str">
        <f t="shared" si="189"/>
        <v/>
      </c>
      <c r="Y315" s="6" t="str">
        <f t="shared" si="190"/>
        <v/>
      </c>
      <c r="Z315" s="3" t="str">
        <f t="shared" si="208"/>
        <v>NS</v>
      </c>
      <c r="AA315" s="20" t="str">
        <f t="shared" si="209"/>
        <v/>
      </c>
      <c r="AB315" s="6" t="str">
        <f t="shared" si="210"/>
        <v/>
      </c>
      <c r="AC315" s="3" t="str">
        <f t="shared" si="211"/>
        <v/>
      </c>
      <c r="AD315" s="20" t="str">
        <f t="shared" si="212"/>
        <v/>
      </c>
      <c r="AE315" s="6" t="str">
        <f t="shared" si="213"/>
        <v/>
      </c>
      <c r="AG315" s="3" t="str">
        <f t="shared" si="191"/>
        <v/>
      </c>
      <c r="AH315" s="20" t="str">
        <f t="shared" si="192"/>
        <v/>
      </c>
      <c r="AI315" s="6" t="str">
        <f t="shared" si="193"/>
        <v/>
      </c>
      <c r="AJ315" s="3" t="str">
        <f t="shared" si="194"/>
        <v/>
      </c>
      <c r="AK315" s="20" t="str">
        <f t="shared" si="195"/>
        <v/>
      </c>
      <c r="AL315" s="6" t="str">
        <f t="shared" si="196"/>
        <v/>
      </c>
      <c r="AM315" s="3" t="str">
        <f t="shared" si="197"/>
        <v/>
      </c>
      <c r="AN315" s="20" t="str">
        <f t="shared" si="198"/>
        <v/>
      </c>
      <c r="AO315" s="6" t="str">
        <f t="shared" si="199"/>
        <v/>
      </c>
      <c r="AP315" s="3" t="str">
        <f t="shared" si="200"/>
        <v/>
      </c>
      <c r="AQ315" s="20" t="str">
        <f t="shared" si="201"/>
        <v/>
      </c>
      <c r="AR315" s="6" t="str">
        <f t="shared" si="202"/>
        <v/>
      </c>
      <c r="AS315" s="3" t="str">
        <f t="shared" si="203"/>
        <v/>
      </c>
      <c r="AT315" s="20" t="str">
        <f t="shared" si="204"/>
        <v/>
      </c>
      <c r="AU315" s="6" t="str">
        <f t="shared" si="205"/>
        <v/>
      </c>
      <c r="AV315" s="3" t="str">
        <f t="shared" si="214"/>
        <v>NS</v>
      </c>
      <c r="AW315" s="20" t="str">
        <f t="shared" si="215"/>
        <v/>
      </c>
      <c r="AX315" s="6" t="str">
        <f t="shared" si="216"/>
        <v/>
      </c>
      <c r="AY315" s="3" t="str">
        <f t="shared" si="217"/>
        <v/>
      </c>
      <c r="AZ315" s="20" t="str">
        <f t="shared" si="218"/>
        <v/>
      </c>
      <c r="BA315" s="6" t="str">
        <f t="shared" si="219"/>
        <v/>
      </c>
    </row>
    <row r="316" spans="1:54" ht="12.75" thickBot="1" x14ac:dyDescent="0.25">
      <c r="A316" s="82">
        <v>41768</v>
      </c>
      <c r="B316" s="81" t="s">
        <v>63</v>
      </c>
      <c r="C316" s="81" t="s">
        <v>59</v>
      </c>
      <c r="D316" s="81">
        <v>1082</v>
      </c>
      <c r="E316" s="81">
        <v>15.12</v>
      </c>
      <c r="F316" s="85">
        <f t="shared" si="206"/>
        <v>1</v>
      </c>
      <c r="G316" s="90">
        <f t="shared" si="207"/>
        <v>5</v>
      </c>
      <c r="H316" s="90">
        <f t="shared" si="185"/>
        <v>2014</v>
      </c>
      <c r="I316" s="2" t="str">
        <f t="shared" si="186"/>
        <v>Spring</v>
      </c>
      <c r="K316" s="3" t="str">
        <f t="shared" si="220"/>
        <v/>
      </c>
      <c r="L316" s="20" t="str">
        <f t="shared" si="221"/>
        <v/>
      </c>
      <c r="M316" s="6" t="str">
        <f t="shared" si="222"/>
        <v/>
      </c>
      <c r="N316" s="3" t="str">
        <f t="shared" si="223"/>
        <v/>
      </c>
      <c r="O316" s="20" t="str">
        <f t="shared" si="224"/>
        <v/>
      </c>
      <c r="P316" s="6" t="str">
        <f t="shared" si="225"/>
        <v/>
      </c>
      <c r="Q316" s="3" t="str">
        <f t="shared" si="226"/>
        <v/>
      </c>
      <c r="R316" s="20" t="str">
        <f t="shared" si="227"/>
        <v/>
      </c>
      <c r="S316" s="6" t="str">
        <f t="shared" si="228"/>
        <v/>
      </c>
      <c r="T316" s="3" t="str">
        <f t="shared" si="229"/>
        <v/>
      </c>
      <c r="U316" s="20" t="str">
        <f t="shared" si="230"/>
        <v/>
      </c>
      <c r="V316" s="6" t="str">
        <f t="shared" si="187"/>
        <v/>
      </c>
      <c r="W316" s="3" t="str">
        <f t="shared" si="188"/>
        <v/>
      </c>
      <c r="X316" s="20" t="str">
        <f t="shared" si="189"/>
        <v/>
      </c>
      <c r="Y316" s="6" t="str">
        <f t="shared" si="190"/>
        <v/>
      </c>
      <c r="Z316" s="3">
        <f t="shared" si="208"/>
        <v>1082</v>
      </c>
      <c r="AA316" s="20" t="str">
        <f t="shared" si="209"/>
        <v/>
      </c>
      <c r="AB316" s="6" t="str">
        <f t="shared" si="210"/>
        <v/>
      </c>
      <c r="AC316" s="3" t="str">
        <f t="shared" si="211"/>
        <v/>
      </c>
      <c r="AD316" s="20" t="str">
        <f t="shared" si="212"/>
        <v/>
      </c>
      <c r="AE316" s="6" t="str">
        <f t="shared" si="213"/>
        <v/>
      </c>
      <c r="AG316" s="3" t="str">
        <f t="shared" si="191"/>
        <v/>
      </c>
      <c r="AH316" s="20" t="str">
        <f t="shared" si="192"/>
        <v/>
      </c>
      <c r="AI316" s="6" t="str">
        <f t="shared" si="193"/>
        <v/>
      </c>
      <c r="AJ316" s="3" t="str">
        <f t="shared" si="194"/>
        <v/>
      </c>
      <c r="AK316" s="20" t="str">
        <f t="shared" si="195"/>
        <v/>
      </c>
      <c r="AL316" s="6" t="str">
        <f t="shared" si="196"/>
        <v/>
      </c>
      <c r="AM316" s="3" t="str">
        <f t="shared" si="197"/>
        <v/>
      </c>
      <c r="AN316" s="20" t="str">
        <f t="shared" si="198"/>
        <v/>
      </c>
      <c r="AO316" s="6" t="str">
        <f t="shared" si="199"/>
        <v/>
      </c>
      <c r="AP316" s="3" t="str">
        <f t="shared" si="200"/>
        <v/>
      </c>
      <c r="AQ316" s="20" t="str">
        <f t="shared" si="201"/>
        <v/>
      </c>
      <c r="AR316" s="6" t="str">
        <f t="shared" si="202"/>
        <v/>
      </c>
      <c r="AS316" s="3" t="str">
        <f t="shared" si="203"/>
        <v/>
      </c>
      <c r="AT316" s="20" t="str">
        <f t="shared" si="204"/>
        <v/>
      </c>
      <c r="AU316" s="6" t="str">
        <f t="shared" si="205"/>
        <v/>
      </c>
      <c r="AV316" s="3">
        <f t="shared" si="214"/>
        <v>15.12</v>
      </c>
      <c r="AW316" s="20" t="str">
        <f t="shared" si="215"/>
        <v/>
      </c>
      <c r="AX316" s="6" t="str">
        <f t="shared" si="216"/>
        <v/>
      </c>
      <c r="AY316" s="3" t="str">
        <f t="shared" si="217"/>
        <v/>
      </c>
      <c r="AZ316" s="20" t="str">
        <f t="shared" si="218"/>
        <v/>
      </c>
      <c r="BA316" s="6" t="str">
        <f t="shared" si="219"/>
        <v/>
      </c>
    </row>
    <row r="317" spans="1:54" ht="12.75" thickBot="1" x14ac:dyDescent="0.25">
      <c r="A317" s="82">
        <v>41559</v>
      </c>
      <c r="B317" s="81" t="s">
        <v>63</v>
      </c>
      <c r="C317" s="81" t="s">
        <v>59</v>
      </c>
      <c r="D317" s="81">
        <v>974</v>
      </c>
      <c r="E317" s="81">
        <v>4.12</v>
      </c>
      <c r="F317" s="85">
        <f t="shared" si="206"/>
        <v>1</v>
      </c>
      <c r="G317" s="90">
        <f t="shared" si="207"/>
        <v>10</v>
      </c>
      <c r="H317" s="90">
        <f t="shared" si="185"/>
        <v>2013</v>
      </c>
      <c r="I317" s="2" t="str">
        <f t="shared" si="186"/>
        <v>Fall</v>
      </c>
      <c r="K317" s="3" t="str">
        <f t="shared" si="220"/>
        <v/>
      </c>
      <c r="L317" s="20" t="str">
        <f t="shared" si="221"/>
        <v/>
      </c>
      <c r="M317" s="6" t="str">
        <f t="shared" si="222"/>
        <v/>
      </c>
      <c r="N317" s="3" t="str">
        <f t="shared" si="223"/>
        <v/>
      </c>
      <c r="O317" s="20" t="str">
        <f t="shared" si="224"/>
        <v/>
      </c>
      <c r="P317" s="6" t="str">
        <f t="shared" si="225"/>
        <v/>
      </c>
      <c r="Q317" s="3" t="str">
        <f t="shared" si="226"/>
        <v/>
      </c>
      <c r="R317" s="20" t="str">
        <f t="shared" si="227"/>
        <v/>
      </c>
      <c r="S317" s="6" t="str">
        <f t="shared" si="228"/>
        <v/>
      </c>
      <c r="T317" s="3" t="str">
        <f t="shared" si="229"/>
        <v/>
      </c>
      <c r="U317" s="20" t="str">
        <f t="shared" si="230"/>
        <v/>
      </c>
      <c r="V317" s="6" t="str">
        <f t="shared" si="187"/>
        <v/>
      </c>
      <c r="W317" s="3" t="str">
        <f t="shared" si="188"/>
        <v/>
      </c>
      <c r="X317" s="20" t="str">
        <f t="shared" si="189"/>
        <v/>
      </c>
      <c r="Y317" s="6" t="str">
        <f t="shared" si="190"/>
        <v/>
      </c>
      <c r="Z317" s="3" t="str">
        <f t="shared" si="208"/>
        <v/>
      </c>
      <c r="AA317" s="20" t="str">
        <f t="shared" si="209"/>
        <v/>
      </c>
      <c r="AB317" s="6">
        <f t="shared" si="210"/>
        <v>974</v>
      </c>
      <c r="AC317" s="3" t="str">
        <f t="shared" si="211"/>
        <v/>
      </c>
      <c r="AD317" s="20" t="str">
        <f t="shared" si="212"/>
        <v/>
      </c>
      <c r="AE317" s="6" t="str">
        <f t="shared" si="213"/>
        <v/>
      </c>
      <c r="AG317" s="3" t="str">
        <f t="shared" si="191"/>
        <v/>
      </c>
      <c r="AH317" s="20" t="str">
        <f t="shared" si="192"/>
        <v/>
      </c>
      <c r="AI317" s="6" t="str">
        <f t="shared" si="193"/>
        <v/>
      </c>
      <c r="AJ317" s="3" t="str">
        <f t="shared" si="194"/>
        <v/>
      </c>
      <c r="AK317" s="20" t="str">
        <f t="shared" si="195"/>
        <v/>
      </c>
      <c r="AL317" s="6" t="str">
        <f t="shared" si="196"/>
        <v/>
      </c>
      <c r="AM317" s="3" t="str">
        <f t="shared" si="197"/>
        <v/>
      </c>
      <c r="AN317" s="20" t="str">
        <f t="shared" si="198"/>
        <v/>
      </c>
      <c r="AO317" s="6" t="str">
        <f t="shared" si="199"/>
        <v/>
      </c>
      <c r="AP317" s="3" t="str">
        <f t="shared" si="200"/>
        <v/>
      </c>
      <c r="AQ317" s="20" t="str">
        <f t="shared" si="201"/>
        <v/>
      </c>
      <c r="AR317" s="6" t="str">
        <f t="shared" si="202"/>
        <v/>
      </c>
      <c r="AS317" s="3" t="str">
        <f t="shared" si="203"/>
        <v/>
      </c>
      <c r="AT317" s="20" t="str">
        <f t="shared" si="204"/>
        <v/>
      </c>
      <c r="AU317" s="6" t="str">
        <f t="shared" si="205"/>
        <v/>
      </c>
      <c r="AV317" s="3" t="str">
        <f t="shared" si="214"/>
        <v/>
      </c>
      <c r="AW317" s="20" t="str">
        <f t="shared" si="215"/>
        <v/>
      </c>
      <c r="AX317" s="6">
        <f t="shared" si="216"/>
        <v>4.12</v>
      </c>
      <c r="AY317" s="3" t="str">
        <f t="shared" si="217"/>
        <v/>
      </c>
      <c r="AZ317" s="20" t="str">
        <f t="shared" si="218"/>
        <v/>
      </c>
      <c r="BA317" s="6" t="str">
        <f t="shared" si="219"/>
        <v/>
      </c>
    </row>
    <row r="318" spans="1:54" ht="12.75" thickBot="1" x14ac:dyDescent="0.25">
      <c r="A318" s="82">
        <v>41491</v>
      </c>
      <c r="B318" s="81" t="s">
        <v>63</v>
      </c>
      <c r="C318" s="81" t="s">
        <v>59</v>
      </c>
      <c r="D318" s="81">
        <v>1173</v>
      </c>
      <c r="E318" s="81">
        <v>4.6900000000000004</v>
      </c>
      <c r="F318" s="85">
        <f t="shared" si="206"/>
        <v>1</v>
      </c>
      <c r="G318" s="90">
        <f t="shared" si="207"/>
        <v>8</v>
      </c>
      <c r="H318" s="90">
        <f t="shared" si="185"/>
        <v>2013</v>
      </c>
      <c r="I318" s="2" t="str">
        <f t="shared" si="186"/>
        <v>Summer</v>
      </c>
      <c r="K318" s="3" t="str">
        <f t="shared" si="220"/>
        <v/>
      </c>
      <c r="L318" s="20" t="str">
        <f t="shared" si="221"/>
        <v/>
      </c>
      <c r="M318" s="6" t="str">
        <f t="shared" si="222"/>
        <v/>
      </c>
      <c r="N318" s="3" t="str">
        <f t="shared" si="223"/>
        <v/>
      </c>
      <c r="O318" s="20" t="str">
        <f t="shared" si="224"/>
        <v/>
      </c>
      <c r="P318" s="6" t="str">
        <f t="shared" si="225"/>
        <v/>
      </c>
      <c r="Q318" s="3" t="str">
        <f t="shared" si="226"/>
        <v/>
      </c>
      <c r="R318" s="20" t="str">
        <f t="shared" si="227"/>
        <v/>
      </c>
      <c r="S318" s="6" t="str">
        <f t="shared" si="228"/>
        <v/>
      </c>
      <c r="T318" s="3" t="str">
        <f t="shared" si="229"/>
        <v/>
      </c>
      <c r="U318" s="20" t="str">
        <f t="shared" si="230"/>
        <v/>
      </c>
      <c r="V318" s="6" t="str">
        <f t="shared" si="187"/>
        <v/>
      </c>
      <c r="W318" s="3" t="str">
        <f t="shared" si="188"/>
        <v/>
      </c>
      <c r="X318" s="20" t="str">
        <f t="shared" si="189"/>
        <v/>
      </c>
      <c r="Y318" s="6" t="str">
        <f t="shared" si="190"/>
        <v/>
      </c>
      <c r="Z318" s="3" t="str">
        <f t="shared" si="208"/>
        <v/>
      </c>
      <c r="AA318" s="20">
        <f t="shared" si="209"/>
        <v>1173</v>
      </c>
      <c r="AB318" s="6" t="str">
        <f t="shared" si="210"/>
        <v/>
      </c>
      <c r="AC318" s="3" t="str">
        <f t="shared" si="211"/>
        <v/>
      </c>
      <c r="AD318" s="20" t="str">
        <f t="shared" si="212"/>
        <v/>
      </c>
      <c r="AE318" s="6" t="str">
        <f t="shared" si="213"/>
        <v/>
      </c>
      <c r="AG318" s="3" t="str">
        <f t="shared" si="191"/>
        <v/>
      </c>
      <c r="AH318" s="20" t="str">
        <f t="shared" si="192"/>
        <v/>
      </c>
      <c r="AI318" s="6" t="str">
        <f t="shared" si="193"/>
        <v/>
      </c>
      <c r="AJ318" s="3" t="str">
        <f t="shared" si="194"/>
        <v/>
      </c>
      <c r="AK318" s="20" t="str">
        <f t="shared" si="195"/>
        <v/>
      </c>
      <c r="AL318" s="6" t="str">
        <f t="shared" si="196"/>
        <v/>
      </c>
      <c r="AM318" s="3" t="str">
        <f t="shared" si="197"/>
        <v/>
      </c>
      <c r="AN318" s="20" t="str">
        <f t="shared" si="198"/>
        <v/>
      </c>
      <c r="AO318" s="6" t="str">
        <f t="shared" si="199"/>
        <v/>
      </c>
      <c r="AP318" s="3" t="str">
        <f t="shared" si="200"/>
        <v/>
      </c>
      <c r="AQ318" s="20" t="str">
        <f t="shared" si="201"/>
        <v/>
      </c>
      <c r="AR318" s="6" t="str">
        <f t="shared" si="202"/>
        <v/>
      </c>
      <c r="AS318" s="3" t="str">
        <f t="shared" si="203"/>
        <v/>
      </c>
      <c r="AT318" s="20" t="str">
        <f t="shared" si="204"/>
        <v/>
      </c>
      <c r="AU318" s="6" t="str">
        <f t="shared" si="205"/>
        <v/>
      </c>
      <c r="AV318" s="3" t="str">
        <f t="shared" si="214"/>
        <v/>
      </c>
      <c r="AW318" s="20">
        <f t="shared" si="215"/>
        <v>4.6900000000000004</v>
      </c>
      <c r="AX318" s="6" t="str">
        <f t="shared" si="216"/>
        <v/>
      </c>
      <c r="AY318" s="3" t="str">
        <f t="shared" si="217"/>
        <v/>
      </c>
      <c r="AZ318" s="20" t="str">
        <f t="shared" si="218"/>
        <v/>
      </c>
      <c r="BA318" s="6" t="str">
        <f t="shared" si="219"/>
        <v/>
      </c>
    </row>
    <row r="319" spans="1:54" ht="12.75" thickBot="1" x14ac:dyDescent="0.25">
      <c r="A319" s="82">
        <v>41485</v>
      </c>
      <c r="B319" s="81" t="s">
        <v>63</v>
      </c>
      <c r="C319" s="81" t="s">
        <v>59</v>
      </c>
      <c r="D319" s="81" t="s">
        <v>3</v>
      </c>
      <c r="E319" s="81" t="s">
        <v>3</v>
      </c>
      <c r="F319" s="85">
        <f t="shared" si="206"/>
        <v>1</v>
      </c>
      <c r="G319" s="90">
        <f t="shared" si="207"/>
        <v>7</v>
      </c>
      <c r="H319" s="90">
        <f t="shared" si="185"/>
        <v>2013</v>
      </c>
      <c r="I319" s="2" t="str">
        <f t="shared" si="186"/>
        <v>Summer</v>
      </c>
      <c r="K319" s="3" t="str">
        <f t="shared" si="220"/>
        <v/>
      </c>
      <c r="L319" s="20" t="str">
        <f t="shared" si="221"/>
        <v/>
      </c>
      <c r="M319" s="6" t="str">
        <f t="shared" si="222"/>
        <v/>
      </c>
      <c r="N319" s="3" t="str">
        <f t="shared" si="223"/>
        <v/>
      </c>
      <c r="O319" s="20" t="str">
        <f t="shared" si="224"/>
        <v/>
      </c>
      <c r="P319" s="6" t="str">
        <f t="shared" si="225"/>
        <v/>
      </c>
      <c r="Q319" s="3" t="str">
        <f t="shared" si="226"/>
        <v/>
      </c>
      <c r="R319" s="20" t="str">
        <f t="shared" si="227"/>
        <v/>
      </c>
      <c r="S319" s="6" t="str">
        <f t="shared" si="228"/>
        <v/>
      </c>
      <c r="T319" s="3" t="str">
        <f t="shared" si="229"/>
        <v/>
      </c>
      <c r="U319" s="20" t="str">
        <f t="shared" si="230"/>
        <v/>
      </c>
      <c r="V319" s="6" t="str">
        <f t="shared" si="187"/>
        <v/>
      </c>
      <c r="W319" s="3" t="str">
        <f t="shared" si="188"/>
        <v/>
      </c>
      <c r="X319" s="20" t="str">
        <f t="shared" si="189"/>
        <v/>
      </c>
      <c r="Y319" s="6" t="str">
        <f t="shared" si="190"/>
        <v/>
      </c>
      <c r="Z319" s="3" t="str">
        <f t="shared" si="208"/>
        <v/>
      </c>
      <c r="AA319" s="20" t="str">
        <f t="shared" si="209"/>
        <v>ns</v>
      </c>
      <c r="AB319" s="6" t="str">
        <f t="shared" si="210"/>
        <v/>
      </c>
      <c r="AC319" s="3" t="str">
        <f t="shared" si="211"/>
        <v/>
      </c>
      <c r="AD319" s="20" t="str">
        <f t="shared" si="212"/>
        <v/>
      </c>
      <c r="AE319" s="6" t="str">
        <f t="shared" si="213"/>
        <v/>
      </c>
      <c r="AG319" s="3" t="str">
        <f t="shared" si="191"/>
        <v/>
      </c>
      <c r="AH319" s="20" t="str">
        <f t="shared" si="192"/>
        <v/>
      </c>
      <c r="AI319" s="6" t="str">
        <f t="shared" si="193"/>
        <v/>
      </c>
      <c r="AJ319" s="3" t="str">
        <f t="shared" si="194"/>
        <v/>
      </c>
      <c r="AK319" s="20" t="str">
        <f t="shared" si="195"/>
        <v/>
      </c>
      <c r="AL319" s="6" t="str">
        <f t="shared" si="196"/>
        <v/>
      </c>
      <c r="AM319" s="3" t="str">
        <f t="shared" si="197"/>
        <v/>
      </c>
      <c r="AN319" s="20" t="str">
        <f t="shared" si="198"/>
        <v/>
      </c>
      <c r="AO319" s="6" t="str">
        <f t="shared" si="199"/>
        <v/>
      </c>
      <c r="AP319" s="3" t="str">
        <f t="shared" si="200"/>
        <v/>
      </c>
      <c r="AQ319" s="20" t="str">
        <f t="shared" si="201"/>
        <v/>
      </c>
      <c r="AR319" s="6" t="str">
        <f t="shared" si="202"/>
        <v/>
      </c>
      <c r="AS319" s="3" t="str">
        <f t="shared" si="203"/>
        <v/>
      </c>
      <c r="AT319" s="20" t="str">
        <f t="shared" si="204"/>
        <v/>
      </c>
      <c r="AU319" s="6" t="str">
        <f t="shared" si="205"/>
        <v/>
      </c>
      <c r="AV319" s="3" t="str">
        <f t="shared" si="214"/>
        <v/>
      </c>
      <c r="AW319" s="20" t="str">
        <f t="shared" si="215"/>
        <v>ns</v>
      </c>
      <c r="AX319" s="6" t="str">
        <f t="shared" si="216"/>
        <v/>
      </c>
      <c r="AY319" s="3" t="str">
        <f t="shared" si="217"/>
        <v/>
      </c>
      <c r="AZ319" s="20" t="str">
        <f t="shared" si="218"/>
        <v/>
      </c>
      <c r="BA319" s="6" t="str">
        <f t="shared" si="219"/>
        <v/>
      </c>
    </row>
    <row r="320" spans="1:54" ht="12.75" thickBot="1" x14ac:dyDescent="0.25">
      <c r="A320" s="82">
        <v>41412</v>
      </c>
      <c r="B320" s="81" t="s">
        <v>63</v>
      </c>
      <c r="C320" s="81" t="s">
        <v>59</v>
      </c>
      <c r="D320" s="81">
        <v>1020</v>
      </c>
      <c r="E320" s="81">
        <v>6.74</v>
      </c>
      <c r="F320" s="85">
        <f t="shared" si="206"/>
        <v>1</v>
      </c>
      <c r="G320" s="90">
        <f t="shared" si="207"/>
        <v>5</v>
      </c>
      <c r="H320" s="90">
        <f t="shared" si="185"/>
        <v>2013</v>
      </c>
      <c r="I320" s="2" t="str">
        <f t="shared" si="186"/>
        <v>Spring</v>
      </c>
      <c r="K320" s="3" t="str">
        <f t="shared" si="220"/>
        <v/>
      </c>
      <c r="L320" s="20" t="str">
        <f t="shared" si="221"/>
        <v/>
      </c>
      <c r="M320" s="6" t="str">
        <f t="shared" si="222"/>
        <v/>
      </c>
      <c r="N320" s="3" t="str">
        <f t="shared" si="223"/>
        <v/>
      </c>
      <c r="O320" s="20" t="str">
        <f t="shared" si="224"/>
        <v/>
      </c>
      <c r="P320" s="6" t="str">
        <f t="shared" si="225"/>
        <v/>
      </c>
      <c r="Q320" s="3" t="str">
        <f t="shared" si="226"/>
        <v/>
      </c>
      <c r="R320" s="20" t="str">
        <f t="shared" si="227"/>
        <v/>
      </c>
      <c r="S320" s="6" t="str">
        <f t="shared" si="228"/>
        <v/>
      </c>
      <c r="T320" s="3" t="str">
        <f t="shared" si="229"/>
        <v/>
      </c>
      <c r="U320" s="20" t="str">
        <f t="shared" si="230"/>
        <v/>
      </c>
      <c r="V320" s="6" t="str">
        <f t="shared" si="187"/>
        <v/>
      </c>
      <c r="W320" s="3" t="str">
        <f t="shared" si="188"/>
        <v/>
      </c>
      <c r="X320" s="20" t="str">
        <f t="shared" si="189"/>
        <v/>
      </c>
      <c r="Y320" s="6" t="str">
        <f t="shared" si="190"/>
        <v/>
      </c>
      <c r="Z320" s="3">
        <f t="shared" si="208"/>
        <v>1020</v>
      </c>
      <c r="AA320" s="20" t="str">
        <f t="shared" si="209"/>
        <v/>
      </c>
      <c r="AB320" s="6" t="str">
        <f t="shared" si="210"/>
        <v/>
      </c>
      <c r="AC320" s="3" t="str">
        <f t="shared" si="211"/>
        <v/>
      </c>
      <c r="AD320" s="20" t="str">
        <f t="shared" si="212"/>
        <v/>
      </c>
      <c r="AE320" s="6" t="str">
        <f t="shared" si="213"/>
        <v/>
      </c>
      <c r="AG320" s="3" t="str">
        <f t="shared" si="191"/>
        <v/>
      </c>
      <c r="AH320" s="20" t="str">
        <f t="shared" si="192"/>
        <v/>
      </c>
      <c r="AI320" s="6" t="str">
        <f t="shared" si="193"/>
        <v/>
      </c>
      <c r="AJ320" s="3" t="str">
        <f t="shared" si="194"/>
        <v/>
      </c>
      <c r="AK320" s="20" t="str">
        <f t="shared" si="195"/>
        <v/>
      </c>
      <c r="AL320" s="6" t="str">
        <f t="shared" si="196"/>
        <v/>
      </c>
      <c r="AM320" s="3" t="str">
        <f t="shared" si="197"/>
        <v/>
      </c>
      <c r="AN320" s="20" t="str">
        <f t="shared" si="198"/>
        <v/>
      </c>
      <c r="AO320" s="6" t="str">
        <f t="shared" si="199"/>
        <v/>
      </c>
      <c r="AP320" s="3" t="str">
        <f t="shared" si="200"/>
        <v/>
      </c>
      <c r="AQ320" s="20" t="str">
        <f t="shared" si="201"/>
        <v/>
      </c>
      <c r="AR320" s="6" t="str">
        <f t="shared" si="202"/>
        <v/>
      </c>
      <c r="AS320" s="3" t="str">
        <f t="shared" si="203"/>
        <v/>
      </c>
      <c r="AT320" s="20" t="str">
        <f t="shared" si="204"/>
        <v/>
      </c>
      <c r="AU320" s="6" t="str">
        <f t="shared" si="205"/>
        <v/>
      </c>
      <c r="AV320" s="3">
        <f t="shared" si="214"/>
        <v>6.74</v>
      </c>
      <c r="AW320" s="20" t="str">
        <f t="shared" si="215"/>
        <v/>
      </c>
      <c r="AX320" s="6" t="str">
        <f t="shared" si="216"/>
        <v/>
      </c>
      <c r="AY320" s="3" t="str">
        <f t="shared" si="217"/>
        <v/>
      </c>
      <c r="AZ320" s="20" t="str">
        <f t="shared" si="218"/>
        <v/>
      </c>
      <c r="BA320" s="6" t="str">
        <f t="shared" si="219"/>
        <v/>
      </c>
    </row>
    <row r="321" spans="1:54" ht="12.75" thickBot="1" x14ac:dyDescent="0.25">
      <c r="A321" s="82">
        <v>41189</v>
      </c>
      <c r="B321" s="81" t="s">
        <v>63</v>
      </c>
      <c r="C321" s="81" t="s">
        <v>59</v>
      </c>
      <c r="D321" s="81" t="s">
        <v>3</v>
      </c>
      <c r="E321" s="81" t="s">
        <v>3</v>
      </c>
      <c r="F321" s="85">
        <f t="shared" si="206"/>
        <v>1</v>
      </c>
      <c r="G321" s="90">
        <f t="shared" si="207"/>
        <v>10</v>
      </c>
      <c r="H321" s="90">
        <f t="shared" si="185"/>
        <v>2012</v>
      </c>
      <c r="I321" s="2" t="str">
        <f t="shared" si="186"/>
        <v>Fall</v>
      </c>
      <c r="K321" s="3" t="str">
        <f t="shared" si="220"/>
        <v/>
      </c>
      <c r="L321" s="20" t="str">
        <f t="shared" si="221"/>
        <v/>
      </c>
      <c r="M321" s="6" t="str">
        <f t="shared" si="222"/>
        <v/>
      </c>
      <c r="N321" s="3" t="str">
        <f t="shared" si="223"/>
        <v/>
      </c>
      <c r="O321" s="20" t="str">
        <f t="shared" si="224"/>
        <v/>
      </c>
      <c r="P321" s="6" t="str">
        <f t="shared" si="225"/>
        <v/>
      </c>
      <c r="Q321" s="3" t="str">
        <f t="shared" si="226"/>
        <v/>
      </c>
      <c r="R321" s="20" t="str">
        <f t="shared" si="227"/>
        <v/>
      </c>
      <c r="S321" s="6" t="str">
        <f t="shared" si="228"/>
        <v/>
      </c>
      <c r="T321" s="3" t="str">
        <f t="shared" si="229"/>
        <v/>
      </c>
      <c r="U321" s="20" t="str">
        <f t="shared" si="230"/>
        <v/>
      </c>
      <c r="V321" s="6" t="str">
        <f t="shared" si="187"/>
        <v/>
      </c>
      <c r="W321" s="3" t="str">
        <f t="shared" si="188"/>
        <v/>
      </c>
      <c r="X321" s="20" t="str">
        <f t="shared" si="189"/>
        <v/>
      </c>
      <c r="Y321" s="6" t="str">
        <f t="shared" si="190"/>
        <v/>
      </c>
      <c r="Z321" s="3" t="str">
        <f t="shared" si="208"/>
        <v/>
      </c>
      <c r="AA321" s="20" t="str">
        <f t="shared" si="209"/>
        <v/>
      </c>
      <c r="AB321" s="6" t="str">
        <f t="shared" si="210"/>
        <v>ns</v>
      </c>
      <c r="AC321" s="3" t="str">
        <f t="shared" si="211"/>
        <v/>
      </c>
      <c r="AD321" s="20" t="str">
        <f t="shared" si="212"/>
        <v/>
      </c>
      <c r="AE321" s="6" t="str">
        <f t="shared" si="213"/>
        <v/>
      </c>
      <c r="AG321" s="3" t="str">
        <f t="shared" si="191"/>
        <v/>
      </c>
      <c r="AH321" s="20" t="str">
        <f t="shared" si="192"/>
        <v/>
      </c>
      <c r="AI321" s="6" t="str">
        <f t="shared" si="193"/>
        <v/>
      </c>
      <c r="AJ321" s="3" t="str">
        <f t="shared" si="194"/>
        <v/>
      </c>
      <c r="AK321" s="20" t="str">
        <f t="shared" si="195"/>
        <v/>
      </c>
      <c r="AL321" s="6" t="str">
        <f t="shared" si="196"/>
        <v/>
      </c>
      <c r="AM321" s="3" t="str">
        <f t="shared" si="197"/>
        <v/>
      </c>
      <c r="AN321" s="20" t="str">
        <f t="shared" si="198"/>
        <v/>
      </c>
      <c r="AO321" s="6" t="str">
        <f t="shared" si="199"/>
        <v/>
      </c>
      <c r="AP321" s="3" t="str">
        <f t="shared" si="200"/>
        <v/>
      </c>
      <c r="AQ321" s="20" t="str">
        <f t="shared" si="201"/>
        <v/>
      </c>
      <c r="AR321" s="6" t="str">
        <f t="shared" si="202"/>
        <v/>
      </c>
      <c r="AS321" s="3" t="str">
        <f t="shared" si="203"/>
        <v/>
      </c>
      <c r="AT321" s="20" t="str">
        <f t="shared" si="204"/>
        <v/>
      </c>
      <c r="AU321" s="6" t="str">
        <f t="shared" si="205"/>
        <v/>
      </c>
      <c r="AV321" s="3" t="str">
        <f t="shared" si="214"/>
        <v/>
      </c>
      <c r="AW321" s="20" t="str">
        <f t="shared" si="215"/>
        <v/>
      </c>
      <c r="AX321" s="6" t="str">
        <f t="shared" si="216"/>
        <v>ns</v>
      </c>
      <c r="AY321" s="3" t="str">
        <f t="shared" si="217"/>
        <v/>
      </c>
      <c r="AZ321" s="20" t="str">
        <f t="shared" si="218"/>
        <v/>
      </c>
      <c r="BA321" s="6" t="str">
        <f t="shared" si="219"/>
        <v/>
      </c>
    </row>
    <row r="322" spans="1:54" ht="12.75" thickBot="1" x14ac:dyDescent="0.25">
      <c r="A322" s="82">
        <v>41188</v>
      </c>
      <c r="B322" s="81" t="s">
        <v>63</v>
      </c>
      <c r="C322" s="81" t="s">
        <v>59</v>
      </c>
      <c r="D322" s="81">
        <v>1140</v>
      </c>
      <c r="E322" s="81">
        <v>1.38</v>
      </c>
      <c r="F322" s="85">
        <f t="shared" si="206"/>
        <v>1</v>
      </c>
      <c r="G322" s="90">
        <f t="shared" si="207"/>
        <v>10</v>
      </c>
      <c r="H322" s="90">
        <f t="shared" si="185"/>
        <v>2012</v>
      </c>
      <c r="I322" s="2" t="str">
        <f t="shared" si="186"/>
        <v>Fall</v>
      </c>
      <c r="K322" s="3" t="str">
        <f t="shared" si="220"/>
        <v/>
      </c>
      <c r="L322" s="20" t="str">
        <f t="shared" si="221"/>
        <v/>
      </c>
      <c r="M322" s="6" t="str">
        <f t="shared" si="222"/>
        <v/>
      </c>
      <c r="N322" s="3" t="str">
        <f t="shared" si="223"/>
        <v/>
      </c>
      <c r="O322" s="20" t="str">
        <f t="shared" si="224"/>
        <v/>
      </c>
      <c r="P322" s="6" t="str">
        <f t="shared" si="225"/>
        <v/>
      </c>
      <c r="Q322" s="3" t="str">
        <f t="shared" si="226"/>
        <v/>
      </c>
      <c r="R322" s="20" t="str">
        <f t="shared" si="227"/>
        <v/>
      </c>
      <c r="S322" s="6" t="str">
        <f t="shared" si="228"/>
        <v/>
      </c>
      <c r="T322" s="3" t="str">
        <f t="shared" si="229"/>
        <v/>
      </c>
      <c r="U322" s="20" t="str">
        <f t="shared" si="230"/>
        <v/>
      </c>
      <c r="V322" s="6" t="str">
        <f t="shared" si="187"/>
        <v/>
      </c>
      <c r="W322" s="3" t="str">
        <f t="shared" si="188"/>
        <v/>
      </c>
      <c r="X322" s="20" t="str">
        <f t="shared" si="189"/>
        <v/>
      </c>
      <c r="Y322" s="6" t="str">
        <f t="shared" si="190"/>
        <v/>
      </c>
      <c r="Z322" s="3" t="str">
        <f t="shared" si="208"/>
        <v/>
      </c>
      <c r="AA322" s="20" t="str">
        <f t="shared" si="209"/>
        <v/>
      </c>
      <c r="AB322" s="6">
        <f t="shared" si="210"/>
        <v>1140</v>
      </c>
      <c r="AC322" s="3" t="str">
        <f t="shared" si="211"/>
        <v/>
      </c>
      <c r="AD322" s="20" t="str">
        <f t="shared" si="212"/>
        <v/>
      </c>
      <c r="AE322" s="6" t="str">
        <f t="shared" si="213"/>
        <v/>
      </c>
      <c r="AG322" s="3" t="str">
        <f t="shared" si="191"/>
        <v/>
      </c>
      <c r="AH322" s="20" t="str">
        <f t="shared" si="192"/>
        <v/>
      </c>
      <c r="AI322" s="6" t="str">
        <f t="shared" si="193"/>
        <v/>
      </c>
      <c r="AJ322" s="3" t="str">
        <f t="shared" si="194"/>
        <v/>
      </c>
      <c r="AK322" s="20" t="str">
        <f t="shared" si="195"/>
        <v/>
      </c>
      <c r="AL322" s="6" t="str">
        <f t="shared" si="196"/>
        <v/>
      </c>
      <c r="AM322" s="3" t="str">
        <f t="shared" si="197"/>
        <v/>
      </c>
      <c r="AN322" s="20" t="str">
        <f t="shared" si="198"/>
        <v/>
      </c>
      <c r="AO322" s="6" t="str">
        <f t="shared" si="199"/>
        <v/>
      </c>
      <c r="AP322" s="3" t="str">
        <f t="shared" si="200"/>
        <v/>
      </c>
      <c r="AQ322" s="20" t="str">
        <f t="shared" si="201"/>
        <v/>
      </c>
      <c r="AR322" s="6" t="str">
        <f t="shared" si="202"/>
        <v/>
      </c>
      <c r="AS322" s="3" t="str">
        <f t="shared" si="203"/>
        <v/>
      </c>
      <c r="AT322" s="20" t="str">
        <f t="shared" si="204"/>
        <v/>
      </c>
      <c r="AU322" s="6" t="str">
        <f t="shared" si="205"/>
        <v/>
      </c>
      <c r="AV322" s="3" t="str">
        <f t="shared" si="214"/>
        <v/>
      </c>
      <c r="AW322" s="20" t="str">
        <f t="shared" si="215"/>
        <v/>
      </c>
      <c r="AX322" s="6">
        <f t="shared" si="216"/>
        <v>1.38</v>
      </c>
      <c r="AY322" s="3" t="str">
        <f t="shared" si="217"/>
        <v/>
      </c>
      <c r="AZ322" s="20" t="str">
        <f t="shared" si="218"/>
        <v/>
      </c>
      <c r="BA322" s="6" t="str">
        <f t="shared" si="219"/>
        <v/>
      </c>
    </row>
    <row r="323" spans="1:54" ht="12.75" thickBot="1" x14ac:dyDescent="0.25">
      <c r="A323" s="82">
        <v>41121</v>
      </c>
      <c r="B323" s="81" t="s">
        <v>63</v>
      </c>
      <c r="C323" s="81" t="s">
        <v>59</v>
      </c>
      <c r="D323" s="81" t="s">
        <v>3</v>
      </c>
      <c r="E323" s="81" t="s">
        <v>3</v>
      </c>
      <c r="F323" s="85">
        <f t="shared" si="206"/>
        <v>1</v>
      </c>
      <c r="G323" s="90">
        <f t="shared" si="207"/>
        <v>7</v>
      </c>
      <c r="H323" s="90">
        <f t="shared" si="185"/>
        <v>2012</v>
      </c>
      <c r="I323" s="2" t="str">
        <f t="shared" si="186"/>
        <v>Summer</v>
      </c>
      <c r="K323" s="3" t="str">
        <f t="shared" si="220"/>
        <v/>
      </c>
      <c r="L323" s="20" t="str">
        <f t="shared" si="221"/>
        <v/>
      </c>
      <c r="M323" s="6" t="str">
        <f t="shared" si="222"/>
        <v/>
      </c>
      <c r="N323" s="3" t="str">
        <f t="shared" si="223"/>
        <v/>
      </c>
      <c r="O323" s="20" t="str">
        <f t="shared" si="224"/>
        <v/>
      </c>
      <c r="P323" s="6" t="str">
        <f t="shared" si="225"/>
        <v/>
      </c>
      <c r="Q323" s="3" t="str">
        <f t="shared" si="226"/>
        <v/>
      </c>
      <c r="R323" s="20" t="str">
        <f t="shared" si="227"/>
        <v/>
      </c>
      <c r="S323" s="6" t="str">
        <f t="shared" si="228"/>
        <v/>
      </c>
      <c r="T323" s="3" t="str">
        <f t="shared" si="229"/>
        <v/>
      </c>
      <c r="U323" s="20" t="str">
        <f t="shared" si="230"/>
        <v/>
      </c>
      <c r="V323" s="6" t="str">
        <f t="shared" si="187"/>
        <v/>
      </c>
      <c r="W323" s="3" t="str">
        <f t="shared" si="188"/>
        <v/>
      </c>
      <c r="X323" s="20" t="str">
        <f t="shared" si="189"/>
        <v/>
      </c>
      <c r="Y323" s="6" t="str">
        <f t="shared" si="190"/>
        <v/>
      </c>
      <c r="Z323" s="3" t="str">
        <f t="shared" si="208"/>
        <v/>
      </c>
      <c r="AA323" s="20" t="str">
        <f t="shared" si="209"/>
        <v>ns</v>
      </c>
      <c r="AB323" s="6" t="str">
        <f t="shared" si="210"/>
        <v/>
      </c>
      <c r="AC323" s="3" t="str">
        <f t="shared" si="211"/>
        <v/>
      </c>
      <c r="AD323" s="20" t="str">
        <f t="shared" si="212"/>
        <v/>
      </c>
      <c r="AE323" s="6" t="str">
        <f t="shared" si="213"/>
        <v/>
      </c>
      <c r="AG323" s="3" t="str">
        <f t="shared" si="191"/>
        <v/>
      </c>
      <c r="AH323" s="20" t="str">
        <f t="shared" si="192"/>
        <v/>
      </c>
      <c r="AI323" s="6" t="str">
        <f t="shared" si="193"/>
        <v/>
      </c>
      <c r="AJ323" s="3" t="str">
        <f t="shared" si="194"/>
        <v/>
      </c>
      <c r="AK323" s="20" t="str">
        <f t="shared" si="195"/>
        <v/>
      </c>
      <c r="AL323" s="6" t="str">
        <f t="shared" si="196"/>
        <v/>
      </c>
      <c r="AM323" s="3" t="str">
        <f t="shared" si="197"/>
        <v/>
      </c>
      <c r="AN323" s="20" t="str">
        <f t="shared" si="198"/>
        <v/>
      </c>
      <c r="AO323" s="6" t="str">
        <f t="shared" si="199"/>
        <v/>
      </c>
      <c r="AP323" s="3" t="str">
        <f t="shared" si="200"/>
        <v/>
      </c>
      <c r="AQ323" s="20" t="str">
        <f t="shared" si="201"/>
        <v/>
      </c>
      <c r="AR323" s="6" t="str">
        <f t="shared" si="202"/>
        <v/>
      </c>
      <c r="AS323" s="3" t="str">
        <f t="shared" si="203"/>
        <v/>
      </c>
      <c r="AT323" s="20" t="str">
        <f t="shared" si="204"/>
        <v/>
      </c>
      <c r="AU323" s="6" t="str">
        <f t="shared" si="205"/>
        <v/>
      </c>
      <c r="AV323" s="3" t="str">
        <f t="shared" si="214"/>
        <v/>
      </c>
      <c r="AW323" s="20" t="str">
        <f t="shared" si="215"/>
        <v>ns</v>
      </c>
      <c r="AX323" s="6" t="str">
        <f t="shared" si="216"/>
        <v/>
      </c>
      <c r="AY323" s="3" t="str">
        <f t="shared" si="217"/>
        <v/>
      </c>
      <c r="AZ323" s="20" t="str">
        <f t="shared" si="218"/>
        <v/>
      </c>
      <c r="BA323" s="6" t="str">
        <f t="shared" si="219"/>
        <v/>
      </c>
    </row>
    <row r="324" spans="1:54" ht="13.5" thickBot="1" x14ac:dyDescent="0.25">
      <c r="A324" s="96">
        <v>41117</v>
      </c>
      <c r="B324" s="97" t="s">
        <v>63</v>
      </c>
      <c r="C324" s="97" t="s">
        <v>59</v>
      </c>
      <c r="D324" s="97">
        <v>352</v>
      </c>
      <c r="E324" s="97">
        <v>7.45</v>
      </c>
      <c r="F324" s="85">
        <f t="shared" si="206"/>
        <v>1</v>
      </c>
      <c r="G324" s="90">
        <f t="shared" si="207"/>
        <v>7</v>
      </c>
      <c r="H324" s="90">
        <f t="shared" si="185"/>
        <v>2012</v>
      </c>
      <c r="I324" s="2" t="str">
        <f t="shared" si="186"/>
        <v>Summer</v>
      </c>
      <c r="K324" s="3" t="str">
        <f t="shared" si="220"/>
        <v/>
      </c>
      <c r="L324" s="20" t="str">
        <f t="shared" si="221"/>
        <v/>
      </c>
      <c r="M324" s="6" t="str">
        <f t="shared" si="222"/>
        <v/>
      </c>
      <c r="N324" s="3" t="str">
        <f t="shared" si="223"/>
        <v/>
      </c>
      <c r="O324" s="20" t="str">
        <f t="shared" si="224"/>
        <v/>
      </c>
      <c r="P324" s="6" t="str">
        <f t="shared" si="225"/>
        <v/>
      </c>
      <c r="Q324" s="3" t="str">
        <f t="shared" si="226"/>
        <v/>
      </c>
      <c r="R324" s="20" t="str">
        <f t="shared" si="227"/>
        <v/>
      </c>
      <c r="S324" s="6" t="str">
        <f t="shared" si="228"/>
        <v/>
      </c>
      <c r="T324" s="3" t="str">
        <f t="shared" si="229"/>
        <v/>
      </c>
      <c r="U324" s="20" t="str">
        <f t="shared" si="230"/>
        <v/>
      </c>
      <c r="V324" s="6" t="str">
        <f t="shared" si="187"/>
        <v/>
      </c>
      <c r="W324" s="3" t="str">
        <f t="shared" si="188"/>
        <v/>
      </c>
      <c r="X324" s="20" t="str">
        <f t="shared" si="189"/>
        <v/>
      </c>
      <c r="Y324" s="6" t="str">
        <f t="shared" si="190"/>
        <v/>
      </c>
      <c r="Z324" s="3" t="str">
        <f t="shared" si="208"/>
        <v/>
      </c>
      <c r="AA324" s="20">
        <f t="shared" si="209"/>
        <v>352</v>
      </c>
      <c r="AB324" s="6" t="str">
        <f t="shared" si="210"/>
        <v/>
      </c>
      <c r="AC324" s="3" t="str">
        <f t="shared" si="211"/>
        <v/>
      </c>
      <c r="AD324" s="20" t="str">
        <f t="shared" si="212"/>
        <v/>
      </c>
      <c r="AE324" s="6" t="str">
        <f t="shared" si="213"/>
        <v/>
      </c>
      <c r="AG324" s="3" t="str">
        <f t="shared" si="191"/>
        <v/>
      </c>
      <c r="AH324" s="20" t="str">
        <f t="shared" si="192"/>
        <v/>
      </c>
      <c r="AI324" s="6" t="str">
        <f t="shared" si="193"/>
        <v/>
      </c>
      <c r="AJ324" s="3" t="str">
        <f t="shared" si="194"/>
        <v/>
      </c>
      <c r="AK324" s="20" t="str">
        <f t="shared" si="195"/>
        <v/>
      </c>
      <c r="AL324" s="6" t="str">
        <f t="shared" si="196"/>
        <v/>
      </c>
      <c r="AM324" s="3" t="str">
        <f t="shared" si="197"/>
        <v/>
      </c>
      <c r="AN324" s="20" t="str">
        <f t="shared" si="198"/>
        <v/>
      </c>
      <c r="AO324" s="6" t="str">
        <f t="shared" si="199"/>
        <v/>
      </c>
      <c r="AP324" s="3" t="str">
        <f t="shared" si="200"/>
        <v/>
      </c>
      <c r="AQ324" s="20" t="str">
        <f t="shared" si="201"/>
        <v/>
      </c>
      <c r="AR324" s="6" t="str">
        <f t="shared" si="202"/>
        <v/>
      </c>
      <c r="AS324" s="3" t="str">
        <f t="shared" si="203"/>
        <v/>
      </c>
      <c r="AT324" s="20" t="str">
        <f t="shared" si="204"/>
        <v/>
      </c>
      <c r="AU324" s="6" t="str">
        <f t="shared" si="205"/>
        <v/>
      </c>
      <c r="AV324" s="3" t="str">
        <f t="shared" si="214"/>
        <v/>
      </c>
      <c r="AW324" s="20">
        <f t="shared" si="215"/>
        <v>7.45</v>
      </c>
      <c r="AX324" s="6" t="str">
        <f t="shared" si="216"/>
        <v/>
      </c>
      <c r="AY324" s="3" t="str">
        <f t="shared" si="217"/>
        <v/>
      </c>
      <c r="AZ324" s="20" t="str">
        <f t="shared" si="218"/>
        <v/>
      </c>
      <c r="BA324" s="6" t="str">
        <f t="shared" si="219"/>
        <v/>
      </c>
    </row>
    <row r="325" spans="1:54" ht="13.5" thickBot="1" x14ac:dyDescent="0.25">
      <c r="A325" s="96">
        <v>41034</v>
      </c>
      <c r="B325" s="97" t="s">
        <v>63</v>
      </c>
      <c r="C325" s="97" t="s">
        <v>59</v>
      </c>
      <c r="D325" s="97">
        <v>661</v>
      </c>
      <c r="E325" s="97">
        <v>8.4700000000000006</v>
      </c>
      <c r="F325" s="85">
        <f t="shared" si="206"/>
        <v>1</v>
      </c>
      <c r="G325" s="90">
        <f t="shared" si="207"/>
        <v>5</v>
      </c>
      <c r="H325" s="90">
        <f t="shared" si="185"/>
        <v>2012</v>
      </c>
      <c r="I325" s="2" t="str">
        <f t="shared" si="186"/>
        <v>Spring</v>
      </c>
      <c r="K325" s="3" t="str">
        <f t="shared" si="220"/>
        <v/>
      </c>
      <c r="L325" s="20" t="str">
        <f t="shared" si="221"/>
        <v/>
      </c>
      <c r="M325" s="6" t="str">
        <f t="shared" si="222"/>
        <v/>
      </c>
      <c r="N325" s="3" t="str">
        <f t="shared" si="223"/>
        <v/>
      </c>
      <c r="O325" s="20" t="str">
        <f t="shared" si="224"/>
        <v/>
      </c>
      <c r="P325" s="6" t="str">
        <f t="shared" si="225"/>
        <v/>
      </c>
      <c r="Q325" s="3" t="str">
        <f t="shared" si="226"/>
        <v/>
      </c>
      <c r="R325" s="20" t="str">
        <f t="shared" si="227"/>
        <v/>
      </c>
      <c r="S325" s="6" t="str">
        <f t="shared" si="228"/>
        <v/>
      </c>
      <c r="T325" s="3" t="str">
        <f t="shared" si="229"/>
        <v/>
      </c>
      <c r="U325" s="20" t="str">
        <f t="shared" si="230"/>
        <v/>
      </c>
      <c r="V325" s="6" t="str">
        <f t="shared" si="187"/>
        <v/>
      </c>
      <c r="W325" s="3" t="str">
        <f t="shared" si="188"/>
        <v/>
      </c>
      <c r="X325" s="20" t="str">
        <f t="shared" si="189"/>
        <v/>
      </c>
      <c r="Y325" s="6" t="str">
        <f t="shared" si="190"/>
        <v/>
      </c>
      <c r="Z325" s="3">
        <f t="shared" si="208"/>
        <v>661</v>
      </c>
      <c r="AA325" s="20" t="str">
        <f t="shared" si="209"/>
        <v/>
      </c>
      <c r="AB325" s="6" t="str">
        <f t="shared" si="210"/>
        <v/>
      </c>
      <c r="AC325" s="3" t="str">
        <f t="shared" si="211"/>
        <v/>
      </c>
      <c r="AD325" s="20" t="str">
        <f t="shared" si="212"/>
        <v/>
      </c>
      <c r="AE325" s="6" t="str">
        <f t="shared" si="213"/>
        <v/>
      </c>
      <c r="AG325" s="3" t="str">
        <f t="shared" si="191"/>
        <v/>
      </c>
      <c r="AH325" s="20" t="str">
        <f t="shared" si="192"/>
        <v/>
      </c>
      <c r="AI325" s="6" t="str">
        <f t="shared" si="193"/>
        <v/>
      </c>
      <c r="AJ325" s="3" t="str">
        <f t="shared" si="194"/>
        <v/>
      </c>
      <c r="AK325" s="20" t="str">
        <f t="shared" si="195"/>
        <v/>
      </c>
      <c r="AL325" s="6" t="str">
        <f t="shared" si="196"/>
        <v/>
      </c>
      <c r="AM325" s="3" t="str">
        <f t="shared" si="197"/>
        <v/>
      </c>
      <c r="AN325" s="20" t="str">
        <f t="shared" si="198"/>
        <v/>
      </c>
      <c r="AO325" s="6" t="str">
        <f t="shared" si="199"/>
        <v/>
      </c>
      <c r="AP325" s="3" t="str">
        <f t="shared" si="200"/>
        <v/>
      </c>
      <c r="AQ325" s="20" t="str">
        <f t="shared" si="201"/>
        <v/>
      </c>
      <c r="AR325" s="6" t="str">
        <f t="shared" si="202"/>
        <v/>
      </c>
      <c r="AS325" s="3" t="str">
        <f t="shared" si="203"/>
        <v/>
      </c>
      <c r="AT325" s="20" t="str">
        <f t="shared" si="204"/>
        <v/>
      </c>
      <c r="AU325" s="6" t="str">
        <f t="shared" si="205"/>
        <v/>
      </c>
      <c r="AV325" s="3">
        <f t="shared" si="214"/>
        <v>8.4700000000000006</v>
      </c>
      <c r="AW325" s="20" t="str">
        <f t="shared" si="215"/>
        <v/>
      </c>
      <c r="AX325" s="6" t="str">
        <f t="shared" si="216"/>
        <v/>
      </c>
      <c r="AY325" s="3" t="str">
        <f t="shared" si="217"/>
        <v/>
      </c>
      <c r="AZ325" s="20" t="str">
        <f t="shared" si="218"/>
        <v/>
      </c>
      <c r="BA325" s="6" t="str">
        <f t="shared" si="219"/>
        <v/>
      </c>
    </row>
    <row r="326" spans="1:54" ht="13.5" thickBot="1" x14ac:dyDescent="0.25">
      <c r="A326" s="96">
        <v>40831</v>
      </c>
      <c r="B326" s="97" t="s">
        <v>63</v>
      </c>
      <c r="C326" s="97" t="s">
        <v>59</v>
      </c>
      <c r="D326" s="97">
        <v>985</v>
      </c>
      <c r="E326" s="97">
        <v>7.85</v>
      </c>
      <c r="F326" s="85">
        <f t="shared" si="206"/>
        <v>1</v>
      </c>
      <c r="G326" s="90">
        <f t="shared" si="207"/>
        <v>10</v>
      </c>
      <c r="H326" s="90">
        <f t="shared" si="185"/>
        <v>2011</v>
      </c>
      <c r="I326" s="2" t="str">
        <f t="shared" si="186"/>
        <v>Fall</v>
      </c>
      <c r="K326" s="3" t="str">
        <f t="shared" si="220"/>
        <v/>
      </c>
      <c r="L326" s="20" t="str">
        <f t="shared" si="221"/>
        <v/>
      </c>
      <c r="M326" s="6" t="str">
        <f t="shared" si="222"/>
        <v/>
      </c>
      <c r="N326" s="3" t="str">
        <f t="shared" si="223"/>
        <v/>
      </c>
      <c r="O326" s="20" t="str">
        <f t="shared" si="224"/>
        <v/>
      </c>
      <c r="P326" s="6" t="str">
        <f t="shared" si="225"/>
        <v/>
      </c>
      <c r="Q326" s="3" t="str">
        <f t="shared" si="226"/>
        <v/>
      </c>
      <c r="R326" s="20" t="str">
        <f t="shared" si="227"/>
        <v/>
      </c>
      <c r="S326" s="6" t="str">
        <f t="shared" si="228"/>
        <v/>
      </c>
      <c r="T326" s="3" t="str">
        <f t="shared" si="229"/>
        <v/>
      </c>
      <c r="U326" s="20" t="str">
        <f t="shared" si="230"/>
        <v/>
      </c>
      <c r="V326" s="6" t="str">
        <f t="shared" si="187"/>
        <v/>
      </c>
      <c r="W326" s="3" t="str">
        <f t="shared" si="188"/>
        <v/>
      </c>
      <c r="X326" s="20" t="str">
        <f t="shared" si="189"/>
        <v/>
      </c>
      <c r="Y326" s="6" t="str">
        <f t="shared" si="190"/>
        <v/>
      </c>
      <c r="Z326" s="3" t="str">
        <f t="shared" si="208"/>
        <v/>
      </c>
      <c r="AA326" s="20" t="str">
        <f t="shared" si="209"/>
        <v/>
      </c>
      <c r="AB326" s="6">
        <f t="shared" si="210"/>
        <v>985</v>
      </c>
      <c r="AC326" s="3" t="str">
        <f t="shared" si="211"/>
        <v/>
      </c>
      <c r="AD326" s="20" t="str">
        <f t="shared" si="212"/>
        <v/>
      </c>
      <c r="AE326" s="6" t="str">
        <f t="shared" si="213"/>
        <v/>
      </c>
      <c r="AG326" s="3" t="str">
        <f t="shared" si="191"/>
        <v/>
      </c>
      <c r="AH326" s="20" t="str">
        <f t="shared" si="192"/>
        <v/>
      </c>
      <c r="AI326" s="6" t="str">
        <f t="shared" si="193"/>
        <v/>
      </c>
      <c r="AJ326" s="3" t="str">
        <f t="shared" si="194"/>
        <v/>
      </c>
      <c r="AK326" s="20" t="str">
        <f t="shared" si="195"/>
        <v/>
      </c>
      <c r="AL326" s="6" t="str">
        <f t="shared" si="196"/>
        <v/>
      </c>
      <c r="AM326" s="3" t="str">
        <f t="shared" si="197"/>
        <v/>
      </c>
      <c r="AN326" s="20" t="str">
        <f t="shared" si="198"/>
        <v/>
      </c>
      <c r="AO326" s="6" t="str">
        <f t="shared" si="199"/>
        <v/>
      </c>
      <c r="AP326" s="3" t="str">
        <f t="shared" si="200"/>
        <v/>
      </c>
      <c r="AQ326" s="20" t="str">
        <f t="shared" si="201"/>
        <v/>
      </c>
      <c r="AR326" s="6" t="str">
        <f t="shared" si="202"/>
        <v/>
      </c>
      <c r="AS326" s="3" t="str">
        <f t="shared" si="203"/>
        <v/>
      </c>
      <c r="AT326" s="20" t="str">
        <f t="shared" si="204"/>
        <v/>
      </c>
      <c r="AU326" s="6" t="str">
        <f t="shared" si="205"/>
        <v/>
      </c>
      <c r="AV326" s="3" t="str">
        <f t="shared" si="214"/>
        <v/>
      </c>
      <c r="AW326" s="20" t="str">
        <f t="shared" si="215"/>
        <v/>
      </c>
      <c r="AX326" s="6">
        <f t="shared" si="216"/>
        <v>7.85</v>
      </c>
      <c r="AY326" s="3" t="str">
        <f t="shared" si="217"/>
        <v/>
      </c>
      <c r="AZ326" s="20" t="str">
        <f t="shared" si="218"/>
        <v/>
      </c>
      <c r="BA326" s="6" t="str">
        <f t="shared" si="219"/>
        <v/>
      </c>
    </row>
    <row r="327" spans="1:54" s="100" customFormat="1" ht="13.5" thickBot="1" x14ac:dyDescent="0.25">
      <c r="A327" s="96">
        <v>42290</v>
      </c>
      <c r="B327" s="98" t="s">
        <v>64</v>
      </c>
      <c r="C327" s="98" t="s">
        <v>59</v>
      </c>
      <c r="D327" s="98" t="s">
        <v>24</v>
      </c>
      <c r="E327" s="97">
        <v>8.58</v>
      </c>
      <c r="F327" s="100">
        <f t="shared" si="206"/>
        <v>2</v>
      </c>
      <c r="G327" s="100">
        <f t="shared" si="207"/>
        <v>10</v>
      </c>
      <c r="H327" s="100">
        <f t="shared" si="185"/>
        <v>2015</v>
      </c>
      <c r="I327" s="2" t="str">
        <f t="shared" si="186"/>
        <v>Fall</v>
      </c>
      <c r="K327" s="3" t="str">
        <f t="shared" si="220"/>
        <v/>
      </c>
      <c r="L327" s="20"/>
      <c r="M327" s="6"/>
      <c r="N327" s="3"/>
      <c r="O327" s="20"/>
      <c r="P327" s="6"/>
      <c r="Q327" s="3"/>
      <c r="R327" s="20"/>
      <c r="S327" s="6"/>
      <c r="T327" s="3"/>
      <c r="U327" s="20"/>
      <c r="V327" s="6"/>
      <c r="W327" s="3"/>
      <c r="X327" s="20"/>
      <c r="Y327" s="6"/>
      <c r="Z327" s="3" t="str">
        <f t="shared" si="208"/>
        <v/>
      </c>
      <c r="AA327" s="20" t="str">
        <f t="shared" si="209"/>
        <v/>
      </c>
      <c r="AB327" s="6" t="str">
        <f t="shared" si="210"/>
        <v>NS</v>
      </c>
      <c r="AC327" s="3"/>
      <c r="AD327" s="20"/>
      <c r="AE327" s="6"/>
      <c r="AF327" s="8"/>
      <c r="AG327" s="3"/>
      <c r="AH327" s="20"/>
      <c r="AI327" s="6"/>
      <c r="AJ327" s="3"/>
      <c r="AK327" s="20"/>
      <c r="AL327" s="6"/>
      <c r="AM327" s="3"/>
      <c r="AN327" s="20"/>
      <c r="AO327" s="6"/>
      <c r="AP327" s="3"/>
      <c r="AQ327" s="20"/>
      <c r="AR327" s="6"/>
      <c r="AS327" s="3"/>
      <c r="AT327" s="20"/>
      <c r="AU327" s="6"/>
      <c r="AV327" s="3"/>
      <c r="AW327" s="20"/>
      <c r="AX327" s="6">
        <f t="shared" si="216"/>
        <v>8.58</v>
      </c>
      <c r="AY327" s="3"/>
      <c r="AZ327" s="20"/>
      <c r="BA327" s="6"/>
      <c r="BB327" s="8"/>
    </row>
    <row r="328" spans="1:54" ht="13.5" thickBot="1" x14ac:dyDescent="0.25">
      <c r="A328" s="96">
        <v>42220</v>
      </c>
      <c r="B328" s="98" t="s">
        <v>64</v>
      </c>
      <c r="C328" s="98" t="s">
        <v>59</v>
      </c>
      <c r="D328" s="98" t="s">
        <v>24</v>
      </c>
      <c r="E328" s="97">
        <v>3.01</v>
      </c>
      <c r="F328" s="85">
        <f t="shared" si="206"/>
        <v>2</v>
      </c>
      <c r="G328" s="90">
        <f t="shared" si="207"/>
        <v>8</v>
      </c>
      <c r="H328" s="90">
        <f t="shared" ref="H328:H391" si="231">IF(A328="","",YEAR(A328))</f>
        <v>2015</v>
      </c>
      <c r="I328" s="2" t="str">
        <f t="shared" ref="I328:I391" si="232">IF($G328="","",IF($G328&lt;7,"Spring",IF($G328&lt;9,"Summer","Fall")))</f>
        <v>Summer</v>
      </c>
      <c r="K328" s="3" t="str">
        <f t="shared" si="220"/>
        <v/>
      </c>
      <c r="L328" s="20" t="str">
        <f t="shared" si="221"/>
        <v/>
      </c>
      <c r="M328" s="6" t="str">
        <f t="shared" si="222"/>
        <v/>
      </c>
      <c r="N328" s="3" t="str">
        <f t="shared" si="223"/>
        <v/>
      </c>
      <c r="O328" s="20" t="str">
        <f t="shared" si="224"/>
        <v/>
      </c>
      <c r="P328" s="6" t="str">
        <f t="shared" si="225"/>
        <v/>
      </c>
      <c r="Q328" s="3" t="str">
        <f t="shared" si="226"/>
        <v/>
      </c>
      <c r="R328" s="20" t="str">
        <f t="shared" si="227"/>
        <v/>
      </c>
      <c r="S328" s="6" t="str">
        <f t="shared" si="228"/>
        <v/>
      </c>
      <c r="T328" s="3" t="str">
        <f t="shared" si="229"/>
        <v/>
      </c>
      <c r="U328" s="20" t="str">
        <f t="shared" si="230"/>
        <v/>
      </c>
      <c r="V328" s="6" t="str">
        <f t="shared" ref="V328:V391" si="233">IF($C328="Duck Creek",IF($I328="Fall",IF(LEFT($D328,1)="&lt;",VALUE(MID($D328,2,4)),IF(LEFT($D328,1)="&gt;",VALUE(MID($D328,2,4)),$D328)),""),"")</f>
        <v/>
      </c>
      <c r="W328" s="3" t="str">
        <f t="shared" ref="W328:W391" si="234">IF($C328="Spring Brook",IF($I328="Spring",IF(LEFT($D328,1)="&lt;",VALUE(MID($D328,2,4)),IF(LEFT($D328,1)="&gt;",VALUE(MID($D328,2,4)),$D328)),""),"")</f>
        <v/>
      </c>
      <c r="X328" s="20" t="str">
        <f t="shared" ref="X328:X391" si="235">IF($C328="Spring Brook",IF($I328="Summer",IF(LEFT($D328,1)="&lt;",VALUE(MID($D328,2,4)),IF(LEFT($D328,1)="&gt;",VALUE(MID($D328,2,4)),$D328)),""),"")</f>
        <v/>
      </c>
      <c r="Y328" s="6" t="str">
        <f t="shared" ref="Y328:Y391" si="236">IF($C328="Spring Brook",IF($I328="Fall",IF(LEFT($D328,1)="&lt;",VALUE(MID($D328,2,4)),IF(LEFT($D328,1)="&gt;",VALUE(MID($D328,2,4)),$D328)),""),"")</f>
        <v/>
      </c>
      <c r="Z328" s="3" t="str">
        <f t="shared" si="208"/>
        <v/>
      </c>
      <c r="AA328" s="20" t="str">
        <f t="shared" si="209"/>
        <v>NS</v>
      </c>
      <c r="AB328" s="6" t="str">
        <f t="shared" si="210"/>
        <v/>
      </c>
      <c r="AC328" s="3" t="str">
        <f t="shared" si="211"/>
        <v/>
      </c>
      <c r="AD328" s="20" t="str">
        <f t="shared" si="212"/>
        <v/>
      </c>
      <c r="AE328" s="6" t="str">
        <f t="shared" si="213"/>
        <v/>
      </c>
      <c r="AG328" s="3" t="str">
        <f t="shared" ref="AG328:AG391" si="237">IF($C328="Apple Creek",IF($I328="Spring",IF(LEFT($E328,1)="&lt;",VALUE(MID($E328,2,4)),IF(LEFT($E328,1)="&gt;",VALUE(MID($E328,2,4)),$E328)),""),"")</f>
        <v/>
      </c>
      <c r="AH328" s="20" t="str">
        <f t="shared" ref="AH328:AH391" si="238">IF($C328="Apple Creek",IF($I328="Summer",IF(LEFT($E328,1)="&lt;",VALUE(MID($E328,2,4)),IF(LEFT($E328,1)="&gt;",VALUE(MID($E328,2,4)),$E328)),""),"")</f>
        <v/>
      </c>
      <c r="AI328" s="6" t="str">
        <f t="shared" ref="AI328:AI391" si="239">IF($C328="Apple Creek",IF($I328="Fall",IF(LEFT($E328,1)="&lt;",VALUE(MID($E328,2,4)),IF(LEFT($E328,1)="&gt;",VALUE(MID($E328,2,4)),$E328)),""),"")</f>
        <v/>
      </c>
      <c r="AJ328" s="3" t="str">
        <f t="shared" ref="AJ328:AJ391" si="240">IF($C328="Ashwaubenon Creek",IF($I328="Spring",IF(LEFT($E328,1)="&lt;",VALUE(MID($E328,2,4)),IF(LEFT($E328,1)="&gt;",VALUE(MID($E328,2,4)),$E328)),""),"")</f>
        <v/>
      </c>
      <c r="AK328" s="20" t="str">
        <f t="shared" ref="AK328:AK391" si="241">IF($C328="Ashwaubenon Creek",IF($I328="Summer",IF(LEFT($E328,1)="&lt;",VALUE(MID($E328,2,4)),IF(LEFT($E328,1)="&gt;",VALUE(MID($E328,2,4)),$E328)),""),"")</f>
        <v/>
      </c>
      <c r="AL328" s="6" t="str">
        <f t="shared" ref="AL328:AL391" si="242">IF($C328="Ashwaubenon Creek",IF($I328="Fall",IF(LEFT($E328,1)="&lt;",VALUE(MID($E328,2,4)),IF(LEFT($E328,1)="&gt;",VALUE(MID($E328,2,4)),$E328)),""),"")</f>
        <v/>
      </c>
      <c r="AM328" s="3" t="str">
        <f t="shared" ref="AM328:AM391" si="243">IF($C328="Baird Creek",IF($I328="Spring",IF(LEFT($E328,1)="&lt;",VALUE(MID($E328,2,4)),IF(LEFT($E328,1)="&gt;",VALUE(MID($E328,2,4)),$E328)),""),"")</f>
        <v/>
      </c>
      <c r="AN328" s="20" t="str">
        <f t="shared" ref="AN328:AN391" si="244">IF($C328="Baird Creek",IF($I328="Summer",IF(LEFT($E328,1)="&lt;",VALUE(MID($E328,2,4)),IF(LEFT($E328,1)="&gt;",VALUE(MID($E328,2,4)),$E328)),""),"")</f>
        <v/>
      </c>
      <c r="AO328" s="6" t="str">
        <f t="shared" ref="AO328:AO391" si="245">IF($C328="Baird Creek",IF($I328="Fall",IF(LEFT($E328,1)="&lt;",VALUE(MID($E328,2,4)),IF(LEFT($E328,1)="&gt;",VALUE(MID($E328,2,4)),$E328)),""),"")</f>
        <v/>
      </c>
      <c r="AP328" s="3" t="str">
        <f t="shared" ref="AP328:AP391" si="246">IF($C328="Duck Creek",IF($I328="Spring",IF(LEFT($E328,1)="&lt;",VALUE(MID($E328,2,4)),IF(LEFT($E328,1)="&gt;",VALUE(MID($E328,2,4)),$E328)),""),"")</f>
        <v/>
      </c>
      <c r="AQ328" s="20" t="str">
        <f t="shared" ref="AQ328:AQ391" si="247">IF($C328="Duck Creek",IF($I328="Summer",IF(LEFT($E328,1)="&lt;",VALUE(MID($E328,2,4)),IF(LEFT($E328,1)="&gt;",VALUE(MID($E328,2,4)),$E328)),""),"")</f>
        <v/>
      </c>
      <c r="AR328" s="6" t="str">
        <f t="shared" ref="AR328:AR391" si="248">IF($C328="Duck Creek",IF($I328="Fall",IF(LEFT($E328,1)="&lt;",VALUE(MID($E328,2,4)),IF(LEFT($E328,1)="&gt;",VALUE(MID($E328,2,4)),$E328)),""),"")</f>
        <v/>
      </c>
      <c r="AS328" s="3" t="str">
        <f t="shared" ref="AS328:AS391" si="249">IF($C328="Spring Brook",IF($I328="Spring",IF(LEFT($E328,1)="&lt;",VALUE(MID($E328,2,4)),IF(LEFT($E328,1)="&gt;",VALUE(MID($E328,2,4)),$E328)),""),"")</f>
        <v/>
      </c>
      <c r="AT328" s="20" t="str">
        <f t="shared" ref="AT328:AT391" si="250">IF($C328="Spring Brook",IF($I328="Summer",IF(LEFT($E328,1)="&lt;",VALUE(MID($E328,2,4)),IF(LEFT($E328,1)="&gt;",VALUE(MID($E328,2,4)),$E328)),""),"")</f>
        <v/>
      </c>
      <c r="AU328" s="6" t="str">
        <f t="shared" ref="AU328:AU391" si="251">IF($C328="Spring Brook",IF($I328="Fall",IF(LEFT($E328,1)="&lt;",VALUE(MID($E328,2,4)),IF(LEFT($E328,1)="&gt;",VALUE(MID($E328,2,4)),$E328)),""),"")</f>
        <v/>
      </c>
      <c r="AV328" s="3" t="str">
        <f t="shared" si="214"/>
        <v/>
      </c>
      <c r="AW328" s="20">
        <f t="shared" si="215"/>
        <v>3.01</v>
      </c>
      <c r="AX328" s="6" t="str">
        <f t="shared" si="216"/>
        <v/>
      </c>
      <c r="AY328" s="3" t="str">
        <f t="shared" si="217"/>
        <v/>
      </c>
      <c r="AZ328" s="20" t="str">
        <f t="shared" si="218"/>
        <v/>
      </c>
      <c r="BA328" s="6" t="str">
        <f t="shared" si="219"/>
        <v/>
      </c>
    </row>
    <row r="329" spans="1:54" ht="13.5" thickBot="1" x14ac:dyDescent="0.25">
      <c r="A329" s="96">
        <v>42159</v>
      </c>
      <c r="B329" s="98" t="s">
        <v>64</v>
      </c>
      <c r="C329" s="98" t="s">
        <v>59</v>
      </c>
      <c r="D329" s="97">
        <v>1060</v>
      </c>
      <c r="E329" s="97">
        <v>7.96</v>
      </c>
      <c r="F329" s="85">
        <f t="shared" ref="F329:F347" si="252">IF(A329="","",VLOOKUP(B329,$CY$2:$CZ$16,2,FALSE))</f>
        <v>2</v>
      </c>
      <c r="G329" s="90">
        <f t="shared" ref="G329:G392" si="253">IF(A329="","",MONTH(A329))</f>
        <v>6</v>
      </c>
      <c r="H329" s="90">
        <f t="shared" si="231"/>
        <v>2015</v>
      </c>
      <c r="I329" s="2" t="str">
        <f t="shared" si="232"/>
        <v>Spring</v>
      </c>
      <c r="K329" s="3" t="str">
        <f t="shared" si="220"/>
        <v/>
      </c>
      <c r="L329" s="20" t="str">
        <f t="shared" si="221"/>
        <v/>
      </c>
      <c r="M329" s="6" t="str">
        <f t="shared" si="222"/>
        <v/>
      </c>
      <c r="N329" s="3" t="str">
        <f t="shared" si="223"/>
        <v/>
      </c>
      <c r="O329" s="20" t="str">
        <f t="shared" si="224"/>
        <v/>
      </c>
      <c r="P329" s="6" t="str">
        <f t="shared" si="225"/>
        <v/>
      </c>
      <c r="Q329" s="3" t="str">
        <f t="shared" si="226"/>
        <v/>
      </c>
      <c r="R329" s="20" t="str">
        <f t="shared" si="227"/>
        <v/>
      </c>
      <c r="S329" s="6" t="str">
        <f t="shared" si="228"/>
        <v/>
      </c>
      <c r="T329" s="3" t="str">
        <f t="shared" si="229"/>
        <v/>
      </c>
      <c r="U329" s="20" t="str">
        <f t="shared" si="230"/>
        <v/>
      </c>
      <c r="V329" s="6" t="str">
        <f t="shared" si="233"/>
        <v/>
      </c>
      <c r="W329" s="3" t="str">
        <f t="shared" si="234"/>
        <v/>
      </c>
      <c r="X329" s="20" t="str">
        <f t="shared" si="235"/>
        <v/>
      </c>
      <c r="Y329" s="6" t="str">
        <f t="shared" si="236"/>
        <v/>
      </c>
      <c r="Z329" s="3">
        <f t="shared" ref="Z329:Z392" si="254">IF($C329="Dutchman Creek",IF($I329="Spring",IF(LEFT($D329,1)="&lt;",VALUE(MID($D329,2,4)),IF(LEFT($D329,1)="&gt;",VALUE(MID($D329,2,4)),$D329)),""),"")</f>
        <v>1060</v>
      </c>
      <c r="AA329" s="20" t="str">
        <f t="shared" ref="AA329:AA392" si="255">IF($C329="Dutchman Creek",IF($I329="Summer",IF(LEFT($D329,1)="&lt;",VALUE(MID($D329,2,4)),IF(LEFT($D329,1)="&gt;",VALUE(MID($D329,2,4)),$D329)),""),"")</f>
        <v/>
      </c>
      <c r="AB329" s="6" t="str">
        <f t="shared" ref="AB329:AB392" si="256">IF($C329="Dutchman Creek",IF($I329="Fall",IF(LEFT($D329,1)="&lt;",VALUE(MID($D329,2,4)),IF(LEFT($D329,1)="&gt;",VALUE(MID($D329,2,4)),$D329)),""),"")</f>
        <v/>
      </c>
      <c r="AC329" s="3" t="str">
        <f t="shared" ref="AC329:AC392" si="257">IF($C329="Trout Creek",IF($I329="Spring",IF(LEFT($D329,1)="&lt;",VALUE(MID($D329,2,4)),IF(LEFT($D329,1)="&gt;",VALUE(MID($D329,2,4)),$D329)),""),"")</f>
        <v/>
      </c>
      <c r="AD329" s="20" t="str">
        <f t="shared" ref="AD329:AD392" si="258">IF($C329="Trout Creek",IF($I329="Summer",IF(LEFT($D329,1)="&lt;",VALUE(MID($D329,2,4)),IF(LEFT($D329,1)="&gt;",VALUE(MID($D329,2,4)),$D329)),""),"")</f>
        <v/>
      </c>
      <c r="AE329" s="6" t="str">
        <f t="shared" ref="AE329:AE392" si="259">IF($C329="Trout Creek",IF($I329="Fall",IF(LEFT($D329,1)="&lt;",VALUE(MID($D329,2,4)),IF(LEFT($D329,1)="&gt;",VALUE(MID($D329,2,4)),$D329)),""),"")</f>
        <v/>
      </c>
      <c r="AG329" s="3" t="str">
        <f t="shared" si="237"/>
        <v/>
      </c>
      <c r="AH329" s="20" t="str">
        <f t="shared" si="238"/>
        <v/>
      </c>
      <c r="AI329" s="6" t="str">
        <f t="shared" si="239"/>
        <v/>
      </c>
      <c r="AJ329" s="3" t="str">
        <f t="shared" si="240"/>
        <v/>
      </c>
      <c r="AK329" s="20" t="str">
        <f t="shared" si="241"/>
        <v/>
      </c>
      <c r="AL329" s="6" t="str">
        <f t="shared" si="242"/>
        <v/>
      </c>
      <c r="AM329" s="3" t="str">
        <f t="shared" si="243"/>
        <v/>
      </c>
      <c r="AN329" s="20" t="str">
        <f t="shared" si="244"/>
        <v/>
      </c>
      <c r="AO329" s="6" t="str">
        <f t="shared" si="245"/>
        <v/>
      </c>
      <c r="AP329" s="3" t="str">
        <f t="shared" si="246"/>
        <v/>
      </c>
      <c r="AQ329" s="20" t="str">
        <f t="shared" si="247"/>
        <v/>
      </c>
      <c r="AR329" s="6" t="str">
        <f t="shared" si="248"/>
        <v/>
      </c>
      <c r="AS329" s="3" t="str">
        <f t="shared" si="249"/>
        <v/>
      </c>
      <c r="AT329" s="20" t="str">
        <f t="shared" si="250"/>
        <v/>
      </c>
      <c r="AU329" s="6" t="str">
        <f t="shared" si="251"/>
        <v/>
      </c>
      <c r="AV329" s="3">
        <f t="shared" ref="AV329:AV392" si="260">IF($C329="Dutchman Creek",IF($I329="Spring",IF(LEFT($E329,1)="&lt;",VALUE(MID($E329,2,4)),IF(LEFT($E329,1)="&gt;",VALUE(MID($E329,2,4)),$E329)),""),"")</f>
        <v>7.96</v>
      </c>
      <c r="AW329" s="20" t="str">
        <f t="shared" ref="AW329:AW392" si="261">IF($C329="Dutchman Creek",IF($I329="Summer",IF(LEFT($E329,1)="&lt;",VALUE(MID($E329,2,4)),IF(LEFT($E329,1)="&gt;",VALUE(MID($E329,2,4)),$E329)),""),"")</f>
        <v/>
      </c>
      <c r="AX329" s="6" t="str">
        <f t="shared" ref="AX329:AX392" si="262">IF($C329="Dutchman Creek",IF($I329="Fall",IF(LEFT($E329,1)="&lt;",VALUE(MID($E329,2,4)),IF(LEFT($E329,1)="&gt;",VALUE(MID($E329,2,4)),$E329)),""),"")</f>
        <v/>
      </c>
      <c r="AY329" s="3" t="str">
        <f t="shared" ref="AY329:AY392" si="263">IF($C329="Trout Creek",IF($I329="Spring",IF(LEFT($E329,1)="&lt;",VALUE(MID($E329,2,4)),IF(LEFT($E329,1)="&gt;",VALUE(MID($E329,2,4)),$E329)),""),"")</f>
        <v/>
      </c>
      <c r="AZ329" s="20" t="str">
        <f t="shared" ref="AZ329:AZ392" si="264">IF($C329="Trout Creek",IF($I329="Summer",IF(LEFT($E329,1)="&lt;",VALUE(MID($E329,2,4)),IF(LEFT($E329,1)="&gt;",VALUE(MID($E329,2,4)),$E329)),""),"")</f>
        <v/>
      </c>
      <c r="BA329" s="6" t="str">
        <f t="shared" ref="BA329:BA392" si="265">IF($C329="Trout Creek",IF($I329="Fall",IF(LEFT($E329,1)="&lt;",VALUE(MID($E329,2,4)),IF(LEFT($E329,1)="&gt;",VALUE(MID($E329,2,4)),$E329)),""),"")</f>
        <v/>
      </c>
    </row>
    <row r="330" spans="1:54" ht="13.5" thickBot="1" x14ac:dyDescent="0.25">
      <c r="A330" s="96">
        <v>41891</v>
      </c>
      <c r="B330" s="97" t="s">
        <v>64</v>
      </c>
      <c r="C330" s="97" t="s">
        <v>59</v>
      </c>
      <c r="D330" s="97">
        <v>1047</v>
      </c>
      <c r="E330" s="97">
        <v>10.5</v>
      </c>
      <c r="F330" s="85">
        <f t="shared" si="252"/>
        <v>2</v>
      </c>
      <c r="G330" s="90">
        <f t="shared" si="253"/>
        <v>9</v>
      </c>
      <c r="H330" s="90">
        <f t="shared" si="231"/>
        <v>2014</v>
      </c>
      <c r="I330" s="2" t="str">
        <f t="shared" si="232"/>
        <v>Fall</v>
      </c>
      <c r="K330" s="3" t="str">
        <f t="shared" si="220"/>
        <v/>
      </c>
      <c r="L330" s="20" t="str">
        <f t="shared" si="221"/>
        <v/>
      </c>
      <c r="M330" s="6" t="str">
        <f t="shared" si="222"/>
        <v/>
      </c>
      <c r="N330" s="3" t="str">
        <f t="shared" si="223"/>
        <v/>
      </c>
      <c r="O330" s="20" t="str">
        <f t="shared" si="224"/>
        <v/>
      </c>
      <c r="P330" s="6" t="str">
        <f t="shared" si="225"/>
        <v/>
      </c>
      <c r="Q330" s="3" t="str">
        <f t="shared" si="226"/>
        <v/>
      </c>
      <c r="R330" s="20" t="str">
        <f t="shared" si="227"/>
        <v/>
      </c>
      <c r="S330" s="6" t="str">
        <f t="shared" si="228"/>
        <v/>
      </c>
      <c r="T330" s="3" t="str">
        <f t="shared" si="229"/>
        <v/>
      </c>
      <c r="U330" s="20" t="str">
        <f t="shared" si="230"/>
        <v/>
      </c>
      <c r="V330" s="6" t="str">
        <f t="shared" si="233"/>
        <v/>
      </c>
      <c r="W330" s="3" t="str">
        <f t="shared" si="234"/>
        <v/>
      </c>
      <c r="X330" s="20" t="str">
        <f t="shared" si="235"/>
        <v/>
      </c>
      <c r="Y330" s="6" t="str">
        <f t="shared" si="236"/>
        <v/>
      </c>
      <c r="Z330" s="3" t="str">
        <f t="shared" si="254"/>
        <v/>
      </c>
      <c r="AA330" s="20" t="str">
        <f t="shared" si="255"/>
        <v/>
      </c>
      <c r="AB330" s="6">
        <f t="shared" si="256"/>
        <v>1047</v>
      </c>
      <c r="AC330" s="3" t="str">
        <f t="shared" si="257"/>
        <v/>
      </c>
      <c r="AD330" s="20" t="str">
        <f t="shared" si="258"/>
        <v/>
      </c>
      <c r="AE330" s="6" t="str">
        <f t="shared" si="259"/>
        <v/>
      </c>
      <c r="AG330" s="3" t="str">
        <f t="shared" si="237"/>
        <v/>
      </c>
      <c r="AH330" s="20" t="str">
        <f t="shared" si="238"/>
        <v/>
      </c>
      <c r="AI330" s="6" t="str">
        <f t="shared" si="239"/>
        <v/>
      </c>
      <c r="AJ330" s="3" t="str">
        <f t="shared" si="240"/>
        <v/>
      </c>
      <c r="AK330" s="20" t="str">
        <f t="shared" si="241"/>
        <v/>
      </c>
      <c r="AL330" s="6" t="str">
        <f t="shared" si="242"/>
        <v/>
      </c>
      <c r="AM330" s="3" t="str">
        <f t="shared" si="243"/>
        <v/>
      </c>
      <c r="AN330" s="20" t="str">
        <f t="shared" si="244"/>
        <v/>
      </c>
      <c r="AO330" s="6" t="str">
        <f t="shared" si="245"/>
        <v/>
      </c>
      <c r="AP330" s="3" t="str">
        <f t="shared" si="246"/>
        <v/>
      </c>
      <c r="AQ330" s="20" t="str">
        <f t="shared" si="247"/>
        <v/>
      </c>
      <c r="AR330" s="6" t="str">
        <f t="shared" si="248"/>
        <v/>
      </c>
      <c r="AS330" s="3" t="str">
        <f t="shared" si="249"/>
        <v/>
      </c>
      <c r="AT330" s="20" t="str">
        <f t="shared" si="250"/>
        <v/>
      </c>
      <c r="AU330" s="6" t="str">
        <f t="shared" si="251"/>
        <v/>
      </c>
      <c r="AV330" s="3" t="str">
        <f t="shared" si="260"/>
        <v/>
      </c>
      <c r="AW330" s="20" t="str">
        <f t="shared" si="261"/>
        <v/>
      </c>
      <c r="AX330" s="6">
        <f t="shared" si="262"/>
        <v>10.5</v>
      </c>
      <c r="AY330" s="3" t="str">
        <f t="shared" si="263"/>
        <v/>
      </c>
      <c r="AZ330" s="20" t="str">
        <f t="shared" si="264"/>
        <v/>
      </c>
      <c r="BA330" s="6" t="str">
        <f t="shared" si="265"/>
        <v/>
      </c>
    </row>
    <row r="331" spans="1:54" ht="13.5" thickBot="1" x14ac:dyDescent="0.25">
      <c r="A331" s="96">
        <v>41848</v>
      </c>
      <c r="B331" s="97" t="s">
        <v>64</v>
      </c>
      <c r="C331" s="97" t="s">
        <v>59</v>
      </c>
      <c r="D331" s="97">
        <v>1870</v>
      </c>
      <c r="E331" s="97" t="s">
        <v>77</v>
      </c>
      <c r="F331" s="85">
        <f t="shared" si="252"/>
        <v>2</v>
      </c>
      <c r="G331" s="90">
        <f t="shared" si="253"/>
        <v>7</v>
      </c>
      <c r="H331" s="90">
        <f t="shared" si="231"/>
        <v>2014</v>
      </c>
      <c r="I331" s="2" t="str">
        <f t="shared" si="232"/>
        <v>Summer</v>
      </c>
      <c r="K331" s="3" t="str">
        <f t="shared" si="220"/>
        <v/>
      </c>
      <c r="L331" s="20" t="str">
        <f t="shared" si="221"/>
        <v/>
      </c>
      <c r="M331" s="6" t="str">
        <f t="shared" si="222"/>
        <v/>
      </c>
      <c r="N331" s="3" t="str">
        <f t="shared" si="223"/>
        <v/>
      </c>
      <c r="O331" s="20" t="str">
        <f t="shared" si="224"/>
        <v/>
      </c>
      <c r="P331" s="6" t="str">
        <f t="shared" si="225"/>
        <v/>
      </c>
      <c r="Q331" s="3" t="str">
        <f t="shared" si="226"/>
        <v/>
      </c>
      <c r="R331" s="20" t="str">
        <f t="shared" si="227"/>
        <v/>
      </c>
      <c r="S331" s="6" t="str">
        <f t="shared" si="228"/>
        <v/>
      </c>
      <c r="T331" s="3" t="str">
        <f t="shared" si="229"/>
        <v/>
      </c>
      <c r="U331" s="20" t="str">
        <f t="shared" si="230"/>
        <v/>
      </c>
      <c r="V331" s="6" t="str">
        <f t="shared" si="233"/>
        <v/>
      </c>
      <c r="W331" s="3" t="str">
        <f t="shared" si="234"/>
        <v/>
      </c>
      <c r="X331" s="20" t="str">
        <f t="shared" si="235"/>
        <v/>
      </c>
      <c r="Y331" s="6" t="str">
        <f t="shared" si="236"/>
        <v/>
      </c>
      <c r="Z331" s="3" t="str">
        <f t="shared" si="254"/>
        <v/>
      </c>
      <c r="AA331" s="20">
        <f t="shared" si="255"/>
        <v>1870</v>
      </c>
      <c r="AB331" s="6" t="str">
        <f t="shared" si="256"/>
        <v/>
      </c>
      <c r="AC331" s="3" t="str">
        <f t="shared" si="257"/>
        <v/>
      </c>
      <c r="AD331" s="20" t="str">
        <f t="shared" si="258"/>
        <v/>
      </c>
      <c r="AE331" s="6" t="str">
        <f t="shared" si="259"/>
        <v/>
      </c>
      <c r="AG331" s="3" t="str">
        <f t="shared" si="237"/>
        <v/>
      </c>
      <c r="AH331" s="20" t="str">
        <f t="shared" si="238"/>
        <v/>
      </c>
      <c r="AI331" s="6" t="str">
        <f t="shared" si="239"/>
        <v/>
      </c>
      <c r="AJ331" s="3" t="str">
        <f t="shared" si="240"/>
        <v/>
      </c>
      <c r="AK331" s="20" t="str">
        <f t="shared" si="241"/>
        <v/>
      </c>
      <c r="AL331" s="6" t="str">
        <f t="shared" si="242"/>
        <v/>
      </c>
      <c r="AM331" s="3" t="str">
        <f t="shared" si="243"/>
        <v/>
      </c>
      <c r="AN331" s="20" t="str">
        <f t="shared" si="244"/>
        <v/>
      </c>
      <c r="AO331" s="6" t="str">
        <f t="shared" si="245"/>
        <v/>
      </c>
      <c r="AP331" s="3" t="str">
        <f t="shared" si="246"/>
        <v/>
      </c>
      <c r="AQ331" s="20" t="str">
        <f t="shared" si="247"/>
        <v/>
      </c>
      <c r="AR331" s="6" t="str">
        <f t="shared" si="248"/>
        <v/>
      </c>
      <c r="AS331" s="3" t="str">
        <f t="shared" si="249"/>
        <v/>
      </c>
      <c r="AT331" s="20" t="str">
        <f t="shared" si="250"/>
        <v/>
      </c>
      <c r="AU331" s="6" t="str">
        <f t="shared" si="251"/>
        <v/>
      </c>
      <c r="AV331" s="3" t="str">
        <f t="shared" si="260"/>
        <v/>
      </c>
      <c r="AW331" s="20" t="str">
        <f t="shared" si="261"/>
        <v>AD</v>
      </c>
      <c r="AX331" s="6" t="str">
        <f t="shared" si="262"/>
        <v/>
      </c>
      <c r="AY331" s="3" t="str">
        <f t="shared" si="263"/>
        <v/>
      </c>
      <c r="AZ331" s="20" t="str">
        <f t="shared" si="264"/>
        <v/>
      </c>
      <c r="BA331" s="6" t="str">
        <f t="shared" si="265"/>
        <v/>
      </c>
    </row>
    <row r="332" spans="1:54" ht="13.5" thickBot="1" x14ac:dyDescent="0.25">
      <c r="A332" s="96">
        <v>41771</v>
      </c>
      <c r="B332" s="97" t="s">
        <v>64</v>
      </c>
      <c r="C332" s="97" t="s">
        <v>59</v>
      </c>
      <c r="D332" s="97" t="s">
        <v>24</v>
      </c>
      <c r="E332" s="97" t="s">
        <v>24</v>
      </c>
      <c r="F332" s="85">
        <f t="shared" si="252"/>
        <v>2</v>
      </c>
      <c r="G332" s="90">
        <f t="shared" si="253"/>
        <v>5</v>
      </c>
      <c r="H332" s="90">
        <f t="shared" si="231"/>
        <v>2014</v>
      </c>
      <c r="I332" s="2" t="str">
        <f t="shared" si="232"/>
        <v>Spring</v>
      </c>
      <c r="K332" s="3" t="str">
        <f t="shared" si="220"/>
        <v/>
      </c>
      <c r="L332" s="20" t="str">
        <f t="shared" si="221"/>
        <v/>
      </c>
      <c r="M332" s="6" t="str">
        <f t="shared" si="222"/>
        <v/>
      </c>
      <c r="N332" s="3" t="str">
        <f t="shared" si="223"/>
        <v/>
      </c>
      <c r="O332" s="20" t="str">
        <f t="shared" si="224"/>
        <v/>
      </c>
      <c r="P332" s="6" t="str">
        <f t="shared" si="225"/>
        <v/>
      </c>
      <c r="Q332" s="3" t="str">
        <f t="shared" si="226"/>
        <v/>
      </c>
      <c r="R332" s="20" t="str">
        <f t="shared" si="227"/>
        <v/>
      </c>
      <c r="S332" s="6" t="str">
        <f t="shared" si="228"/>
        <v/>
      </c>
      <c r="T332" s="3" t="str">
        <f t="shared" si="229"/>
        <v/>
      </c>
      <c r="U332" s="20" t="str">
        <f t="shared" si="230"/>
        <v/>
      </c>
      <c r="V332" s="6" t="str">
        <f t="shared" si="233"/>
        <v/>
      </c>
      <c r="W332" s="3" t="str">
        <f t="shared" si="234"/>
        <v/>
      </c>
      <c r="X332" s="20" t="str">
        <f t="shared" si="235"/>
        <v/>
      </c>
      <c r="Y332" s="6" t="str">
        <f t="shared" si="236"/>
        <v/>
      </c>
      <c r="Z332" s="3" t="str">
        <f t="shared" si="254"/>
        <v>NS</v>
      </c>
      <c r="AA332" s="20" t="str">
        <f t="shared" si="255"/>
        <v/>
      </c>
      <c r="AB332" s="6" t="str">
        <f t="shared" si="256"/>
        <v/>
      </c>
      <c r="AC332" s="3" t="str">
        <f t="shared" si="257"/>
        <v/>
      </c>
      <c r="AD332" s="20" t="str">
        <f t="shared" si="258"/>
        <v/>
      </c>
      <c r="AE332" s="6" t="str">
        <f t="shared" si="259"/>
        <v/>
      </c>
      <c r="AG332" s="3" t="str">
        <f t="shared" si="237"/>
        <v/>
      </c>
      <c r="AH332" s="20" t="str">
        <f t="shared" si="238"/>
        <v/>
      </c>
      <c r="AI332" s="6" t="str">
        <f t="shared" si="239"/>
        <v/>
      </c>
      <c r="AJ332" s="3" t="str">
        <f t="shared" si="240"/>
        <v/>
      </c>
      <c r="AK332" s="20" t="str">
        <f t="shared" si="241"/>
        <v/>
      </c>
      <c r="AL332" s="6" t="str">
        <f t="shared" si="242"/>
        <v/>
      </c>
      <c r="AM332" s="3" t="str">
        <f t="shared" si="243"/>
        <v/>
      </c>
      <c r="AN332" s="20" t="str">
        <f t="shared" si="244"/>
        <v/>
      </c>
      <c r="AO332" s="6" t="str">
        <f t="shared" si="245"/>
        <v/>
      </c>
      <c r="AP332" s="3" t="str">
        <f t="shared" si="246"/>
        <v/>
      </c>
      <c r="AQ332" s="20" t="str">
        <f t="shared" si="247"/>
        <v/>
      </c>
      <c r="AR332" s="6" t="str">
        <f t="shared" si="248"/>
        <v/>
      </c>
      <c r="AS332" s="3" t="str">
        <f t="shared" si="249"/>
        <v/>
      </c>
      <c r="AT332" s="20" t="str">
        <f t="shared" si="250"/>
        <v/>
      </c>
      <c r="AU332" s="6" t="str">
        <f t="shared" si="251"/>
        <v/>
      </c>
      <c r="AV332" s="3" t="str">
        <f t="shared" si="260"/>
        <v>NS</v>
      </c>
      <c r="AW332" s="20" t="str">
        <f t="shared" si="261"/>
        <v/>
      </c>
      <c r="AX332" s="6" t="str">
        <f t="shared" si="262"/>
        <v/>
      </c>
      <c r="AY332" s="3" t="str">
        <f t="shared" si="263"/>
        <v/>
      </c>
      <c r="AZ332" s="20" t="str">
        <f t="shared" si="264"/>
        <v/>
      </c>
      <c r="BA332" s="6" t="str">
        <f t="shared" si="265"/>
        <v/>
      </c>
    </row>
    <row r="333" spans="1:54" ht="13.5" thickBot="1" x14ac:dyDescent="0.25">
      <c r="A333" s="96">
        <v>41769</v>
      </c>
      <c r="B333" s="97" t="s">
        <v>64</v>
      </c>
      <c r="C333" s="97" t="s">
        <v>59</v>
      </c>
      <c r="D333" s="97">
        <v>931</v>
      </c>
      <c r="E333" s="97">
        <v>12.33</v>
      </c>
      <c r="F333" s="85">
        <f t="shared" si="252"/>
        <v>2</v>
      </c>
      <c r="G333" s="90">
        <f t="shared" si="253"/>
        <v>5</v>
      </c>
      <c r="H333" s="90">
        <f t="shared" si="231"/>
        <v>2014</v>
      </c>
      <c r="I333" s="2" t="str">
        <f t="shared" si="232"/>
        <v>Spring</v>
      </c>
      <c r="K333" s="3" t="str">
        <f t="shared" si="220"/>
        <v/>
      </c>
      <c r="L333" s="20" t="str">
        <f t="shared" si="221"/>
        <v/>
      </c>
      <c r="M333" s="6" t="str">
        <f t="shared" si="222"/>
        <v/>
      </c>
      <c r="N333" s="3" t="str">
        <f t="shared" si="223"/>
        <v/>
      </c>
      <c r="O333" s="20" t="str">
        <f t="shared" si="224"/>
        <v/>
      </c>
      <c r="P333" s="6" t="str">
        <f t="shared" si="225"/>
        <v/>
      </c>
      <c r="Q333" s="3" t="str">
        <f t="shared" si="226"/>
        <v/>
      </c>
      <c r="R333" s="20" t="str">
        <f t="shared" si="227"/>
        <v/>
      </c>
      <c r="S333" s="6" t="str">
        <f t="shared" si="228"/>
        <v/>
      </c>
      <c r="T333" s="3" t="str">
        <f t="shared" si="229"/>
        <v/>
      </c>
      <c r="U333" s="20" t="str">
        <f t="shared" si="230"/>
        <v/>
      </c>
      <c r="V333" s="6" t="str">
        <f t="shared" si="233"/>
        <v/>
      </c>
      <c r="W333" s="3" t="str">
        <f t="shared" si="234"/>
        <v/>
      </c>
      <c r="X333" s="20" t="str">
        <f t="shared" si="235"/>
        <v/>
      </c>
      <c r="Y333" s="6" t="str">
        <f t="shared" si="236"/>
        <v/>
      </c>
      <c r="Z333" s="3">
        <f t="shared" si="254"/>
        <v>931</v>
      </c>
      <c r="AA333" s="20" t="str">
        <f t="shared" si="255"/>
        <v/>
      </c>
      <c r="AB333" s="6" t="str">
        <f t="shared" si="256"/>
        <v/>
      </c>
      <c r="AC333" s="3" t="str">
        <f t="shared" si="257"/>
        <v/>
      </c>
      <c r="AD333" s="20" t="str">
        <f t="shared" si="258"/>
        <v/>
      </c>
      <c r="AE333" s="6" t="str">
        <f t="shared" si="259"/>
        <v/>
      </c>
      <c r="AG333" s="3" t="str">
        <f t="shared" si="237"/>
        <v/>
      </c>
      <c r="AH333" s="20" t="str">
        <f t="shared" si="238"/>
        <v/>
      </c>
      <c r="AI333" s="6" t="str">
        <f t="shared" si="239"/>
        <v/>
      </c>
      <c r="AJ333" s="3" t="str">
        <f t="shared" si="240"/>
        <v/>
      </c>
      <c r="AK333" s="20" t="str">
        <f t="shared" si="241"/>
        <v/>
      </c>
      <c r="AL333" s="6" t="str">
        <f t="shared" si="242"/>
        <v/>
      </c>
      <c r="AM333" s="3" t="str">
        <f t="shared" si="243"/>
        <v/>
      </c>
      <c r="AN333" s="20" t="str">
        <f t="shared" si="244"/>
        <v/>
      </c>
      <c r="AO333" s="6" t="str">
        <f t="shared" si="245"/>
        <v/>
      </c>
      <c r="AP333" s="3" t="str">
        <f t="shared" si="246"/>
        <v/>
      </c>
      <c r="AQ333" s="20" t="str">
        <f t="shared" si="247"/>
        <v/>
      </c>
      <c r="AR333" s="6" t="str">
        <f t="shared" si="248"/>
        <v/>
      </c>
      <c r="AS333" s="3" t="str">
        <f t="shared" si="249"/>
        <v/>
      </c>
      <c r="AT333" s="20" t="str">
        <f t="shared" si="250"/>
        <v/>
      </c>
      <c r="AU333" s="6" t="str">
        <f t="shared" si="251"/>
        <v/>
      </c>
      <c r="AV333" s="3">
        <f t="shared" si="260"/>
        <v>12.33</v>
      </c>
      <c r="AW333" s="20" t="str">
        <f t="shared" si="261"/>
        <v/>
      </c>
      <c r="AX333" s="6" t="str">
        <f t="shared" si="262"/>
        <v/>
      </c>
      <c r="AY333" s="3" t="str">
        <f t="shared" si="263"/>
        <v/>
      </c>
      <c r="AZ333" s="20" t="str">
        <f t="shared" si="264"/>
        <v/>
      </c>
      <c r="BA333" s="6" t="str">
        <f t="shared" si="265"/>
        <v/>
      </c>
    </row>
    <row r="334" spans="1:54" ht="13.5" thickBot="1" x14ac:dyDescent="0.25">
      <c r="A334" s="96">
        <v>41559</v>
      </c>
      <c r="B334" s="97" t="s">
        <v>64</v>
      </c>
      <c r="C334" s="97" t="s">
        <v>59</v>
      </c>
      <c r="D334" s="97">
        <v>986</v>
      </c>
      <c r="E334" s="97">
        <v>8.1300000000000008</v>
      </c>
      <c r="F334" s="85">
        <f t="shared" si="252"/>
        <v>2</v>
      </c>
      <c r="G334" s="90">
        <f t="shared" si="253"/>
        <v>10</v>
      </c>
      <c r="H334" s="90">
        <f t="shared" si="231"/>
        <v>2013</v>
      </c>
      <c r="I334" s="2" t="str">
        <f t="shared" si="232"/>
        <v>Fall</v>
      </c>
      <c r="K334" s="3" t="str">
        <f t="shared" si="220"/>
        <v/>
      </c>
      <c r="L334" s="20" t="str">
        <f t="shared" si="221"/>
        <v/>
      </c>
      <c r="M334" s="6" t="str">
        <f t="shared" si="222"/>
        <v/>
      </c>
      <c r="N334" s="3" t="str">
        <f t="shared" si="223"/>
        <v/>
      </c>
      <c r="O334" s="20" t="str">
        <f t="shared" si="224"/>
        <v/>
      </c>
      <c r="P334" s="6" t="str">
        <f t="shared" si="225"/>
        <v/>
      </c>
      <c r="Q334" s="3" t="str">
        <f t="shared" si="226"/>
        <v/>
      </c>
      <c r="R334" s="20" t="str">
        <f t="shared" si="227"/>
        <v/>
      </c>
      <c r="S334" s="6" t="str">
        <f t="shared" si="228"/>
        <v/>
      </c>
      <c r="T334" s="3" t="str">
        <f t="shared" si="229"/>
        <v/>
      </c>
      <c r="U334" s="20" t="str">
        <f t="shared" si="230"/>
        <v/>
      </c>
      <c r="V334" s="6" t="str">
        <f t="shared" si="233"/>
        <v/>
      </c>
      <c r="W334" s="3" t="str">
        <f t="shared" si="234"/>
        <v/>
      </c>
      <c r="X334" s="20" t="str">
        <f t="shared" si="235"/>
        <v/>
      </c>
      <c r="Y334" s="6" t="str">
        <f t="shared" si="236"/>
        <v/>
      </c>
      <c r="Z334" s="3" t="str">
        <f t="shared" si="254"/>
        <v/>
      </c>
      <c r="AA334" s="20" t="str">
        <f t="shared" si="255"/>
        <v/>
      </c>
      <c r="AB334" s="6">
        <f t="shared" si="256"/>
        <v>986</v>
      </c>
      <c r="AC334" s="3" t="str">
        <f t="shared" si="257"/>
        <v/>
      </c>
      <c r="AD334" s="20" t="str">
        <f t="shared" si="258"/>
        <v/>
      </c>
      <c r="AE334" s="6" t="str">
        <f t="shared" si="259"/>
        <v/>
      </c>
      <c r="AG334" s="3" t="str">
        <f t="shared" si="237"/>
        <v/>
      </c>
      <c r="AH334" s="20" t="str">
        <f t="shared" si="238"/>
        <v/>
      </c>
      <c r="AI334" s="6" t="str">
        <f t="shared" si="239"/>
        <v/>
      </c>
      <c r="AJ334" s="3" t="str">
        <f t="shared" si="240"/>
        <v/>
      </c>
      <c r="AK334" s="20" t="str">
        <f t="shared" si="241"/>
        <v/>
      </c>
      <c r="AL334" s="6" t="str">
        <f t="shared" si="242"/>
        <v/>
      </c>
      <c r="AM334" s="3" t="str">
        <f t="shared" si="243"/>
        <v/>
      </c>
      <c r="AN334" s="20" t="str">
        <f t="shared" si="244"/>
        <v/>
      </c>
      <c r="AO334" s="6" t="str">
        <f t="shared" si="245"/>
        <v/>
      </c>
      <c r="AP334" s="3" t="str">
        <f t="shared" si="246"/>
        <v/>
      </c>
      <c r="AQ334" s="20" t="str">
        <f t="shared" si="247"/>
        <v/>
      </c>
      <c r="AR334" s="6" t="str">
        <f t="shared" si="248"/>
        <v/>
      </c>
      <c r="AS334" s="3" t="str">
        <f t="shared" si="249"/>
        <v/>
      </c>
      <c r="AT334" s="20" t="str">
        <f t="shared" si="250"/>
        <v/>
      </c>
      <c r="AU334" s="6" t="str">
        <f t="shared" si="251"/>
        <v/>
      </c>
      <c r="AV334" s="3" t="str">
        <f t="shared" si="260"/>
        <v/>
      </c>
      <c r="AW334" s="20" t="str">
        <f t="shared" si="261"/>
        <v/>
      </c>
      <c r="AX334" s="6">
        <f t="shared" si="262"/>
        <v>8.1300000000000008</v>
      </c>
      <c r="AY334" s="3" t="str">
        <f t="shared" si="263"/>
        <v/>
      </c>
      <c r="AZ334" s="20" t="str">
        <f t="shared" si="264"/>
        <v/>
      </c>
      <c r="BA334" s="6" t="str">
        <f t="shared" si="265"/>
        <v/>
      </c>
    </row>
    <row r="335" spans="1:54" ht="13.5" thickBot="1" x14ac:dyDescent="0.25">
      <c r="A335" s="96">
        <v>41485</v>
      </c>
      <c r="B335" s="97" t="s">
        <v>64</v>
      </c>
      <c r="C335" s="97" t="s">
        <v>59</v>
      </c>
      <c r="D335" s="97" t="s">
        <v>3</v>
      </c>
      <c r="E335" s="97" t="s">
        <v>3</v>
      </c>
      <c r="F335" s="85">
        <f t="shared" si="252"/>
        <v>2</v>
      </c>
      <c r="G335" s="90">
        <f t="shared" si="253"/>
        <v>7</v>
      </c>
      <c r="H335" s="90">
        <f t="shared" si="231"/>
        <v>2013</v>
      </c>
      <c r="I335" s="2" t="str">
        <f t="shared" si="232"/>
        <v>Summer</v>
      </c>
      <c r="K335" s="3" t="str">
        <f t="shared" si="220"/>
        <v/>
      </c>
      <c r="L335" s="20" t="str">
        <f t="shared" si="221"/>
        <v/>
      </c>
      <c r="M335" s="6" t="str">
        <f t="shared" si="222"/>
        <v/>
      </c>
      <c r="N335" s="3" t="str">
        <f t="shared" si="223"/>
        <v/>
      </c>
      <c r="O335" s="20" t="str">
        <f t="shared" si="224"/>
        <v/>
      </c>
      <c r="P335" s="6" t="str">
        <f t="shared" si="225"/>
        <v/>
      </c>
      <c r="Q335" s="3" t="str">
        <f t="shared" si="226"/>
        <v/>
      </c>
      <c r="R335" s="20" t="str">
        <f t="shared" si="227"/>
        <v/>
      </c>
      <c r="S335" s="6" t="str">
        <f t="shared" si="228"/>
        <v/>
      </c>
      <c r="T335" s="3" t="str">
        <f t="shared" si="229"/>
        <v/>
      </c>
      <c r="U335" s="20" t="str">
        <f t="shared" si="230"/>
        <v/>
      </c>
      <c r="V335" s="6" t="str">
        <f t="shared" si="233"/>
        <v/>
      </c>
      <c r="W335" s="3" t="str">
        <f t="shared" si="234"/>
        <v/>
      </c>
      <c r="X335" s="20" t="str">
        <f t="shared" si="235"/>
        <v/>
      </c>
      <c r="Y335" s="6" t="str">
        <f t="shared" si="236"/>
        <v/>
      </c>
      <c r="Z335" s="3" t="str">
        <f t="shared" si="254"/>
        <v/>
      </c>
      <c r="AA335" s="20" t="str">
        <f t="shared" si="255"/>
        <v>ns</v>
      </c>
      <c r="AB335" s="6" t="str">
        <f t="shared" si="256"/>
        <v/>
      </c>
      <c r="AC335" s="3" t="str">
        <f t="shared" si="257"/>
        <v/>
      </c>
      <c r="AD335" s="20" t="str">
        <f t="shared" si="258"/>
        <v/>
      </c>
      <c r="AE335" s="6" t="str">
        <f t="shared" si="259"/>
        <v/>
      </c>
      <c r="AG335" s="3" t="str">
        <f t="shared" si="237"/>
        <v/>
      </c>
      <c r="AH335" s="20" t="str">
        <f t="shared" si="238"/>
        <v/>
      </c>
      <c r="AI335" s="6" t="str">
        <f t="shared" si="239"/>
        <v/>
      </c>
      <c r="AJ335" s="3" t="str">
        <f t="shared" si="240"/>
        <v/>
      </c>
      <c r="AK335" s="20" t="str">
        <f t="shared" si="241"/>
        <v/>
      </c>
      <c r="AL335" s="6" t="str">
        <f t="shared" si="242"/>
        <v/>
      </c>
      <c r="AM335" s="3" t="str">
        <f t="shared" si="243"/>
        <v/>
      </c>
      <c r="AN335" s="20" t="str">
        <f t="shared" si="244"/>
        <v/>
      </c>
      <c r="AO335" s="6" t="str">
        <f t="shared" si="245"/>
        <v/>
      </c>
      <c r="AP335" s="3" t="str">
        <f t="shared" si="246"/>
        <v/>
      </c>
      <c r="AQ335" s="20" t="str">
        <f t="shared" si="247"/>
        <v/>
      </c>
      <c r="AR335" s="6" t="str">
        <f t="shared" si="248"/>
        <v/>
      </c>
      <c r="AS335" s="3" t="str">
        <f t="shared" si="249"/>
        <v/>
      </c>
      <c r="AT335" s="20" t="str">
        <f t="shared" si="250"/>
        <v/>
      </c>
      <c r="AU335" s="6" t="str">
        <f t="shared" si="251"/>
        <v/>
      </c>
      <c r="AV335" s="3" t="str">
        <f t="shared" si="260"/>
        <v/>
      </c>
      <c r="AW335" s="20" t="str">
        <f t="shared" si="261"/>
        <v>ns</v>
      </c>
      <c r="AX335" s="6" t="str">
        <f t="shared" si="262"/>
        <v/>
      </c>
      <c r="AY335" s="3" t="str">
        <f t="shared" si="263"/>
        <v/>
      </c>
      <c r="AZ335" s="20" t="str">
        <f t="shared" si="264"/>
        <v/>
      </c>
      <c r="BA335" s="6" t="str">
        <f t="shared" si="265"/>
        <v/>
      </c>
    </row>
    <row r="336" spans="1:54" ht="13.5" thickBot="1" x14ac:dyDescent="0.25">
      <c r="A336" s="96">
        <v>41412</v>
      </c>
      <c r="B336" s="97" t="s">
        <v>64</v>
      </c>
      <c r="C336" s="97" t="s">
        <v>59</v>
      </c>
      <c r="D336" s="97">
        <v>956</v>
      </c>
      <c r="E336" s="97">
        <v>9.11</v>
      </c>
      <c r="F336" s="85">
        <f t="shared" si="252"/>
        <v>2</v>
      </c>
      <c r="G336" s="90">
        <f t="shared" si="253"/>
        <v>5</v>
      </c>
      <c r="H336" s="90">
        <f t="shared" si="231"/>
        <v>2013</v>
      </c>
      <c r="I336" s="2" t="str">
        <f t="shared" si="232"/>
        <v>Spring</v>
      </c>
      <c r="K336" s="3" t="str">
        <f t="shared" si="220"/>
        <v/>
      </c>
      <c r="L336" s="20" t="str">
        <f t="shared" si="221"/>
        <v/>
      </c>
      <c r="M336" s="6" t="str">
        <f t="shared" si="222"/>
        <v/>
      </c>
      <c r="N336" s="3" t="str">
        <f t="shared" si="223"/>
        <v/>
      </c>
      <c r="O336" s="20" t="str">
        <f t="shared" si="224"/>
        <v/>
      </c>
      <c r="P336" s="6" t="str">
        <f t="shared" si="225"/>
        <v/>
      </c>
      <c r="Q336" s="3" t="str">
        <f t="shared" si="226"/>
        <v/>
      </c>
      <c r="R336" s="20" t="str">
        <f t="shared" si="227"/>
        <v/>
      </c>
      <c r="S336" s="6" t="str">
        <f t="shared" si="228"/>
        <v/>
      </c>
      <c r="T336" s="3" t="str">
        <f t="shared" si="229"/>
        <v/>
      </c>
      <c r="U336" s="20" t="str">
        <f t="shared" si="230"/>
        <v/>
      </c>
      <c r="V336" s="6" t="str">
        <f t="shared" si="233"/>
        <v/>
      </c>
      <c r="W336" s="3" t="str">
        <f t="shared" si="234"/>
        <v/>
      </c>
      <c r="X336" s="20" t="str">
        <f t="shared" si="235"/>
        <v/>
      </c>
      <c r="Y336" s="6" t="str">
        <f t="shared" si="236"/>
        <v/>
      </c>
      <c r="Z336" s="3">
        <f t="shared" si="254"/>
        <v>956</v>
      </c>
      <c r="AA336" s="20" t="str">
        <f t="shared" si="255"/>
        <v/>
      </c>
      <c r="AB336" s="6" t="str">
        <f t="shared" si="256"/>
        <v/>
      </c>
      <c r="AC336" s="3" t="str">
        <f t="shared" si="257"/>
        <v/>
      </c>
      <c r="AD336" s="20" t="str">
        <f t="shared" si="258"/>
        <v/>
      </c>
      <c r="AE336" s="6" t="str">
        <f t="shared" si="259"/>
        <v/>
      </c>
      <c r="AG336" s="3" t="str">
        <f t="shared" si="237"/>
        <v/>
      </c>
      <c r="AH336" s="20" t="str">
        <f t="shared" si="238"/>
        <v/>
      </c>
      <c r="AI336" s="6" t="str">
        <f t="shared" si="239"/>
        <v/>
      </c>
      <c r="AJ336" s="3" t="str">
        <f t="shared" si="240"/>
        <v/>
      </c>
      <c r="AK336" s="20" t="str">
        <f t="shared" si="241"/>
        <v/>
      </c>
      <c r="AL336" s="6" t="str">
        <f t="shared" si="242"/>
        <v/>
      </c>
      <c r="AM336" s="3" t="str">
        <f t="shared" si="243"/>
        <v/>
      </c>
      <c r="AN336" s="20" t="str">
        <f t="shared" si="244"/>
        <v/>
      </c>
      <c r="AO336" s="6" t="str">
        <f t="shared" si="245"/>
        <v/>
      </c>
      <c r="AP336" s="3" t="str">
        <f t="shared" si="246"/>
        <v/>
      </c>
      <c r="AQ336" s="20" t="str">
        <f t="shared" si="247"/>
        <v/>
      </c>
      <c r="AR336" s="6" t="str">
        <f t="shared" si="248"/>
        <v/>
      </c>
      <c r="AS336" s="3" t="str">
        <f t="shared" si="249"/>
        <v/>
      </c>
      <c r="AT336" s="20" t="str">
        <f t="shared" si="250"/>
        <v/>
      </c>
      <c r="AU336" s="6" t="str">
        <f t="shared" si="251"/>
        <v/>
      </c>
      <c r="AV336" s="3">
        <f t="shared" si="260"/>
        <v>9.11</v>
      </c>
      <c r="AW336" s="20" t="str">
        <f t="shared" si="261"/>
        <v/>
      </c>
      <c r="AX336" s="6" t="str">
        <f t="shared" si="262"/>
        <v/>
      </c>
      <c r="AY336" s="3" t="str">
        <f t="shared" si="263"/>
        <v/>
      </c>
      <c r="AZ336" s="20" t="str">
        <f t="shared" si="264"/>
        <v/>
      </c>
      <c r="BA336" s="6" t="str">
        <f t="shared" si="265"/>
        <v/>
      </c>
    </row>
    <row r="337" spans="1:53" ht="13.5" thickBot="1" x14ac:dyDescent="0.25">
      <c r="A337" s="96">
        <v>41189</v>
      </c>
      <c r="B337" s="97" t="s">
        <v>64</v>
      </c>
      <c r="C337" s="97" t="s">
        <v>59</v>
      </c>
      <c r="D337" s="97" t="s">
        <v>3</v>
      </c>
      <c r="E337" s="97" t="s">
        <v>3</v>
      </c>
      <c r="F337" s="85">
        <f t="shared" si="252"/>
        <v>2</v>
      </c>
      <c r="G337" s="90">
        <f t="shared" si="253"/>
        <v>10</v>
      </c>
      <c r="H337" s="90">
        <f t="shared" si="231"/>
        <v>2012</v>
      </c>
      <c r="I337" s="2" t="str">
        <f t="shared" si="232"/>
        <v>Fall</v>
      </c>
      <c r="K337" s="3" t="str">
        <f t="shared" si="220"/>
        <v/>
      </c>
      <c r="L337" s="20" t="str">
        <f t="shared" si="221"/>
        <v/>
      </c>
      <c r="M337" s="6" t="str">
        <f t="shared" si="222"/>
        <v/>
      </c>
      <c r="N337" s="3" t="str">
        <f t="shared" si="223"/>
        <v/>
      </c>
      <c r="O337" s="20" t="str">
        <f t="shared" si="224"/>
        <v/>
      </c>
      <c r="P337" s="6" t="str">
        <f t="shared" si="225"/>
        <v/>
      </c>
      <c r="Q337" s="3" t="str">
        <f t="shared" si="226"/>
        <v/>
      </c>
      <c r="R337" s="20" t="str">
        <f t="shared" si="227"/>
        <v/>
      </c>
      <c r="S337" s="6" t="str">
        <f t="shared" si="228"/>
        <v/>
      </c>
      <c r="T337" s="3" t="str">
        <f t="shared" si="229"/>
        <v/>
      </c>
      <c r="U337" s="20" t="str">
        <f t="shared" si="230"/>
        <v/>
      </c>
      <c r="V337" s="6" t="str">
        <f t="shared" si="233"/>
        <v/>
      </c>
      <c r="W337" s="3" t="str">
        <f t="shared" si="234"/>
        <v/>
      </c>
      <c r="X337" s="20" t="str">
        <f t="shared" si="235"/>
        <v/>
      </c>
      <c r="Y337" s="6" t="str">
        <f t="shared" si="236"/>
        <v/>
      </c>
      <c r="Z337" s="3" t="str">
        <f t="shared" si="254"/>
        <v/>
      </c>
      <c r="AA337" s="20" t="str">
        <f t="shared" si="255"/>
        <v/>
      </c>
      <c r="AB337" s="6" t="str">
        <f t="shared" si="256"/>
        <v>ns</v>
      </c>
      <c r="AC337" s="3" t="str">
        <f t="shared" si="257"/>
        <v/>
      </c>
      <c r="AD337" s="20" t="str">
        <f t="shared" si="258"/>
        <v/>
      </c>
      <c r="AE337" s="6" t="str">
        <f t="shared" si="259"/>
        <v/>
      </c>
      <c r="AG337" s="3" t="str">
        <f t="shared" si="237"/>
        <v/>
      </c>
      <c r="AH337" s="20" t="str">
        <f t="shared" si="238"/>
        <v/>
      </c>
      <c r="AI337" s="6" t="str">
        <f t="shared" si="239"/>
        <v/>
      </c>
      <c r="AJ337" s="3" t="str">
        <f t="shared" si="240"/>
        <v/>
      </c>
      <c r="AK337" s="20" t="str">
        <f t="shared" si="241"/>
        <v/>
      </c>
      <c r="AL337" s="6" t="str">
        <f t="shared" si="242"/>
        <v/>
      </c>
      <c r="AM337" s="3" t="str">
        <f t="shared" si="243"/>
        <v/>
      </c>
      <c r="AN337" s="20" t="str">
        <f t="shared" si="244"/>
        <v/>
      </c>
      <c r="AO337" s="6" t="str">
        <f t="shared" si="245"/>
        <v/>
      </c>
      <c r="AP337" s="3" t="str">
        <f t="shared" si="246"/>
        <v/>
      </c>
      <c r="AQ337" s="20" t="str">
        <f t="shared" si="247"/>
        <v/>
      </c>
      <c r="AR337" s="6" t="str">
        <f t="shared" si="248"/>
        <v/>
      </c>
      <c r="AS337" s="3" t="str">
        <f t="shared" si="249"/>
        <v/>
      </c>
      <c r="AT337" s="20" t="str">
        <f t="shared" si="250"/>
        <v/>
      </c>
      <c r="AU337" s="6" t="str">
        <f t="shared" si="251"/>
        <v/>
      </c>
      <c r="AV337" s="3" t="str">
        <f t="shared" si="260"/>
        <v/>
      </c>
      <c r="AW337" s="20" t="str">
        <f t="shared" si="261"/>
        <v/>
      </c>
      <c r="AX337" s="6" t="str">
        <f t="shared" si="262"/>
        <v>ns</v>
      </c>
      <c r="AY337" s="3" t="str">
        <f t="shared" si="263"/>
        <v/>
      </c>
      <c r="AZ337" s="20" t="str">
        <f t="shared" si="264"/>
        <v/>
      </c>
      <c r="BA337" s="6" t="str">
        <f t="shared" si="265"/>
        <v/>
      </c>
    </row>
    <row r="338" spans="1:53" ht="13.5" thickBot="1" x14ac:dyDescent="0.25">
      <c r="A338" s="96">
        <v>41188</v>
      </c>
      <c r="B338" s="97" t="s">
        <v>64</v>
      </c>
      <c r="C338" s="97" t="s">
        <v>59</v>
      </c>
      <c r="D338" s="97">
        <v>245</v>
      </c>
      <c r="E338" s="97">
        <v>4.54</v>
      </c>
      <c r="F338" s="85">
        <f t="shared" si="252"/>
        <v>2</v>
      </c>
      <c r="G338" s="90">
        <f t="shared" si="253"/>
        <v>10</v>
      </c>
      <c r="H338" s="90">
        <f t="shared" si="231"/>
        <v>2012</v>
      </c>
      <c r="I338" s="2" t="str">
        <f t="shared" si="232"/>
        <v>Fall</v>
      </c>
      <c r="K338" s="3" t="str">
        <f t="shared" si="220"/>
        <v/>
      </c>
      <c r="L338" s="20" t="str">
        <f t="shared" si="221"/>
        <v/>
      </c>
      <c r="M338" s="6" t="str">
        <f t="shared" si="222"/>
        <v/>
      </c>
      <c r="N338" s="3" t="str">
        <f t="shared" si="223"/>
        <v/>
      </c>
      <c r="O338" s="20" t="str">
        <f t="shared" si="224"/>
        <v/>
      </c>
      <c r="P338" s="6" t="str">
        <f t="shared" si="225"/>
        <v/>
      </c>
      <c r="Q338" s="3" t="str">
        <f t="shared" si="226"/>
        <v/>
      </c>
      <c r="R338" s="20" t="str">
        <f t="shared" si="227"/>
        <v/>
      </c>
      <c r="S338" s="6" t="str">
        <f t="shared" si="228"/>
        <v/>
      </c>
      <c r="T338" s="3" t="str">
        <f t="shared" si="229"/>
        <v/>
      </c>
      <c r="U338" s="20" t="str">
        <f t="shared" si="230"/>
        <v/>
      </c>
      <c r="V338" s="6" t="str">
        <f t="shared" si="233"/>
        <v/>
      </c>
      <c r="W338" s="3" t="str">
        <f t="shared" si="234"/>
        <v/>
      </c>
      <c r="X338" s="20" t="str">
        <f t="shared" si="235"/>
        <v/>
      </c>
      <c r="Y338" s="6" t="str">
        <f t="shared" si="236"/>
        <v/>
      </c>
      <c r="Z338" s="3" t="str">
        <f t="shared" si="254"/>
        <v/>
      </c>
      <c r="AA338" s="20" t="str">
        <f t="shared" si="255"/>
        <v/>
      </c>
      <c r="AB338" s="6">
        <f t="shared" si="256"/>
        <v>245</v>
      </c>
      <c r="AC338" s="3" t="str">
        <f t="shared" si="257"/>
        <v/>
      </c>
      <c r="AD338" s="20" t="str">
        <f t="shared" si="258"/>
        <v/>
      </c>
      <c r="AE338" s="6" t="str">
        <f t="shared" si="259"/>
        <v/>
      </c>
      <c r="AG338" s="3" t="str">
        <f t="shared" si="237"/>
        <v/>
      </c>
      <c r="AH338" s="20" t="str">
        <f t="shared" si="238"/>
        <v/>
      </c>
      <c r="AI338" s="6" t="str">
        <f t="shared" si="239"/>
        <v/>
      </c>
      <c r="AJ338" s="3" t="str">
        <f t="shared" si="240"/>
        <v/>
      </c>
      <c r="AK338" s="20" t="str">
        <f t="shared" si="241"/>
        <v/>
      </c>
      <c r="AL338" s="6" t="str">
        <f t="shared" si="242"/>
        <v/>
      </c>
      <c r="AM338" s="3" t="str">
        <f t="shared" si="243"/>
        <v/>
      </c>
      <c r="AN338" s="20" t="str">
        <f t="shared" si="244"/>
        <v/>
      </c>
      <c r="AO338" s="6" t="str">
        <f t="shared" si="245"/>
        <v/>
      </c>
      <c r="AP338" s="3" t="str">
        <f t="shared" si="246"/>
        <v/>
      </c>
      <c r="AQ338" s="20" t="str">
        <f t="shared" si="247"/>
        <v/>
      </c>
      <c r="AR338" s="6" t="str">
        <f t="shared" si="248"/>
        <v/>
      </c>
      <c r="AS338" s="3" t="str">
        <f t="shared" si="249"/>
        <v/>
      </c>
      <c r="AT338" s="20" t="str">
        <f t="shared" si="250"/>
        <v/>
      </c>
      <c r="AU338" s="6" t="str">
        <f t="shared" si="251"/>
        <v/>
      </c>
      <c r="AV338" s="3" t="str">
        <f t="shared" si="260"/>
        <v/>
      </c>
      <c r="AW338" s="20" t="str">
        <f t="shared" si="261"/>
        <v/>
      </c>
      <c r="AX338" s="6">
        <f t="shared" si="262"/>
        <v>4.54</v>
      </c>
      <c r="AY338" s="3" t="str">
        <f t="shared" si="263"/>
        <v/>
      </c>
      <c r="AZ338" s="20" t="str">
        <f t="shared" si="264"/>
        <v/>
      </c>
      <c r="BA338" s="6" t="str">
        <f t="shared" si="265"/>
        <v/>
      </c>
    </row>
    <row r="339" spans="1:53" ht="13.5" thickBot="1" x14ac:dyDescent="0.25">
      <c r="A339" s="96">
        <v>41121</v>
      </c>
      <c r="B339" s="97" t="s">
        <v>64</v>
      </c>
      <c r="C339" s="97" t="s">
        <v>59</v>
      </c>
      <c r="D339" s="97" t="s">
        <v>3</v>
      </c>
      <c r="E339" s="97" t="s">
        <v>3</v>
      </c>
      <c r="F339" s="85">
        <f t="shared" si="252"/>
        <v>2</v>
      </c>
      <c r="G339" s="90">
        <f t="shared" si="253"/>
        <v>7</v>
      </c>
      <c r="H339" s="90">
        <f t="shared" si="231"/>
        <v>2012</v>
      </c>
      <c r="I339" s="2" t="str">
        <f t="shared" si="232"/>
        <v>Summer</v>
      </c>
      <c r="K339" s="3" t="str">
        <f t="shared" si="220"/>
        <v/>
      </c>
      <c r="L339" s="20" t="str">
        <f t="shared" si="221"/>
        <v/>
      </c>
      <c r="M339" s="6" t="str">
        <f t="shared" si="222"/>
        <v/>
      </c>
      <c r="N339" s="3" t="str">
        <f t="shared" si="223"/>
        <v/>
      </c>
      <c r="O339" s="20" t="str">
        <f t="shared" si="224"/>
        <v/>
      </c>
      <c r="P339" s="6" t="str">
        <f t="shared" si="225"/>
        <v/>
      </c>
      <c r="Q339" s="3" t="str">
        <f t="shared" si="226"/>
        <v/>
      </c>
      <c r="R339" s="20" t="str">
        <f t="shared" si="227"/>
        <v/>
      </c>
      <c r="S339" s="6" t="str">
        <f t="shared" si="228"/>
        <v/>
      </c>
      <c r="T339" s="3" t="str">
        <f t="shared" si="229"/>
        <v/>
      </c>
      <c r="U339" s="20" t="str">
        <f t="shared" si="230"/>
        <v/>
      </c>
      <c r="V339" s="6" t="str">
        <f t="shared" si="233"/>
        <v/>
      </c>
      <c r="W339" s="3" t="str">
        <f t="shared" si="234"/>
        <v/>
      </c>
      <c r="X339" s="20" t="str">
        <f t="shared" si="235"/>
        <v/>
      </c>
      <c r="Y339" s="6" t="str">
        <f t="shared" si="236"/>
        <v/>
      </c>
      <c r="Z339" s="3" t="str">
        <f t="shared" si="254"/>
        <v/>
      </c>
      <c r="AA339" s="20" t="str">
        <f t="shared" si="255"/>
        <v>ns</v>
      </c>
      <c r="AB339" s="6" t="str">
        <f t="shared" si="256"/>
        <v/>
      </c>
      <c r="AC339" s="3" t="str">
        <f t="shared" si="257"/>
        <v/>
      </c>
      <c r="AD339" s="20" t="str">
        <f t="shared" si="258"/>
        <v/>
      </c>
      <c r="AE339" s="6" t="str">
        <f t="shared" si="259"/>
        <v/>
      </c>
      <c r="AG339" s="3" t="str">
        <f t="shared" si="237"/>
        <v/>
      </c>
      <c r="AH339" s="20" t="str">
        <f t="shared" si="238"/>
        <v/>
      </c>
      <c r="AI339" s="6" t="str">
        <f t="shared" si="239"/>
        <v/>
      </c>
      <c r="AJ339" s="3" t="str">
        <f t="shared" si="240"/>
        <v/>
      </c>
      <c r="AK339" s="20" t="str">
        <f t="shared" si="241"/>
        <v/>
      </c>
      <c r="AL339" s="6" t="str">
        <f t="shared" si="242"/>
        <v/>
      </c>
      <c r="AM339" s="3" t="str">
        <f t="shared" si="243"/>
        <v/>
      </c>
      <c r="AN339" s="20" t="str">
        <f t="shared" si="244"/>
        <v/>
      </c>
      <c r="AO339" s="6" t="str">
        <f t="shared" si="245"/>
        <v/>
      </c>
      <c r="AP339" s="3" t="str">
        <f t="shared" si="246"/>
        <v/>
      </c>
      <c r="AQ339" s="20" t="str">
        <f t="shared" si="247"/>
        <v/>
      </c>
      <c r="AR339" s="6" t="str">
        <f t="shared" si="248"/>
        <v/>
      </c>
      <c r="AS339" s="3" t="str">
        <f t="shared" si="249"/>
        <v/>
      </c>
      <c r="AT339" s="20" t="str">
        <f t="shared" si="250"/>
        <v/>
      </c>
      <c r="AU339" s="6" t="str">
        <f t="shared" si="251"/>
        <v/>
      </c>
      <c r="AV339" s="3" t="str">
        <f t="shared" si="260"/>
        <v/>
      </c>
      <c r="AW339" s="20" t="str">
        <f t="shared" si="261"/>
        <v>ns</v>
      </c>
      <c r="AX339" s="6" t="str">
        <f t="shared" si="262"/>
        <v/>
      </c>
      <c r="AY339" s="3" t="str">
        <f t="shared" si="263"/>
        <v/>
      </c>
      <c r="AZ339" s="20" t="str">
        <f t="shared" si="264"/>
        <v/>
      </c>
      <c r="BA339" s="6" t="str">
        <f t="shared" si="265"/>
        <v/>
      </c>
    </row>
    <row r="340" spans="1:53" ht="13.5" thickBot="1" x14ac:dyDescent="0.25">
      <c r="A340" s="96">
        <v>41117</v>
      </c>
      <c r="B340" s="97" t="s">
        <v>64</v>
      </c>
      <c r="C340" s="97" t="s">
        <v>59</v>
      </c>
      <c r="D340" s="97">
        <v>535</v>
      </c>
      <c r="E340" s="97">
        <v>7.73</v>
      </c>
      <c r="F340" s="85">
        <f t="shared" si="252"/>
        <v>2</v>
      </c>
      <c r="G340" s="90">
        <f t="shared" si="253"/>
        <v>7</v>
      </c>
      <c r="H340" s="90">
        <f t="shared" si="231"/>
        <v>2012</v>
      </c>
      <c r="I340" s="2" t="str">
        <f t="shared" si="232"/>
        <v>Summer</v>
      </c>
      <c r="K340" s="3" t="str">
        <f t="shared" si="220"/>
        <v/>
      </c>
      <c r="L340" s="20" t="str">
        <f t="shared" si="221"/>
        <v/>
      </c>
      <c r="M340" s="6" t="str">
        <f t="shared" si="222"/>
        <v/>
      </c>
      <c r="N340" s="3" t="str">
        <f t="shared" si="223"/>
        <v/>
      </c>
      <c r="O340" s="20" t="str">
        <f t="shared" si="224"/>
        <v/>
      </c>
      <c r="P340" s="6" t="str">
        <f t="shared" si="225"/>
        <v/>
      </c>
      <c r="Q340" s="3" t="str">
        <f t="shared" si="226"/>
        <v/>
      </c>
      <c r="R340" s="20" t="str">
        <f t="shared" si="227"/>
        <v/>
      </c>
      <c r="S340" s="6" t="str">
        <f t="shared" si="228"/>
        <v/>
      </c>
      <c r="T340" s="3" t="str">
        <f t="shared" si="229"/>
        <v/>
      </c>
      <c r="U340" s="20" t="str">
        <f t="shared" si="230"/>
        <v/>
      </c>
      <c r="V340" s="6" t="str">
        <f t="shared" si="233"/>
        <v/>
      </c>
      <c r="W340" s="3" t="str">
        <f t="shared" si="234"/>
        <v/>
      </c>
      <c r="X340" s="20" t="str">
        <f t="shared" si="235"/>
        <v/>
      </c>
      <c r="Y340" s="6" t="str">
        <f t="shared" si="236"/>
        <v/>
      </c>
      <c r="Z340" s="3" t="str">
        <f t="shared" si="254"/>
        <v/>
      </c>
      <c r="AA340" s="20">
        <f t="shared" si="255"/>
        <v>535</v>
      </c>
      <c r="AB340" s="6" t="str">
        <f t="shared" si="256"/>
        <v/>
      </c>
      <c r="AC340" s="3" t="str">
        <f t="shared" si="257"/>
        <v/>
      </c>
      <c r="AD340" s="20" t="str">
        <f t="shared" si="258"/>
        <v/>
      </c>
      <c r="AE340" s="6" t="str">
        <f t="shared" si="259"/>
        <v/>
      </c>
      <c r="AG340" s="3" t="str">
        <f t="shared" si="237"/>
        <v/>
      </c>
      <c r="AH340" s="20" t="str">
        <f t="shared" si="238"/>
        <v/>
      </c>
      <c r="AI340" s="6" t="str">
        <f t="shared" si="239"/>
        <v/>
      </c>
      <c r="AJ340" s="3" t="str">
        <f t="shared" si="240"/>
        <v/>
      </c>
      <c r="AK340" s="20" t="str">
        <f t="shared" si="241"/>
        <v/>
      </c>
      <c r="AL340" s="6" t="str">
        <f t="shared" si="242"/>
        <v/>
      </c>
      <c r="AM340" s="3" t="str">
        <f t="shared" si="243"/>
        <v/>
      </c>
      <c r="AN340" s="20" t="str">
        <f t="shared" si="244"/>
        <v/>
      </c>
      <c r="AO340" s="6" t="str">
        <f t="shared" si="245"/>
        <v/>
      </c>
      <c r="AP340" s="3" t="str">
        <f t="shared" si="246"/>
        <v/>
      </c>
      <c r="AQ340" s="20" t="str">
        <f t="shared" si="247"/>
        <v/>
      </c>
      <c r="AR340" s="6" t="str">
        <f t="shared" si="248"/>
        <v/>
      </c>
      <c r="AS340" s="3" t="str">
        <f t="shared" si="249"/>
        <v/>
      </c>
      <c r="AT340" s="20" t="str">
        <f t="shared" si="250"/>
        <v/>
      </c>
      <c r="AU340" s="6" t="str">
        <f t="shared" si="251"/>
        <v/>
      </c>
      <c r="AV340" s="3" t="str">
        <f t="shared" si="260"/>
        <v/>
      </c>
      <c r="AW340" s="20">
        <f t="shared" si="261"/>
        <v>7.73</v>
      </c>
      <c r="AX340" s="6" t="str">
        <f t="shared" si="262"/>
        <v/>
      </c>
      <c r="AY340" s="3" t="str">
        <f t="shared" si="263"/>
        <v/>
      </c>
      <c r="AZ340" s="20" t="str">
        <f t="shared" si="264"/>
        <v/>
      </c>
      <c r="BA340" s="6" t="str">
        <f t="shared" si="265"/>
        <v/>
      </c>
    </row>
    <row r="341" spans="1:53" ht="13.5" thickBot="1" x14ac:dyDescent="0.25">
      <c r="A341" s="96">
        <v>41048</v>
      </c>
      <c r="B341" s="97" t="s">
        <v>64</v>
      </c>
      <c r="C341" s="97" t="s">
        <v>59</v>
      </c>
      <c r="D341" s="97" t="s">
        <v>3</v>
      </c>
      <c r="E341" s="97" t="s">
        <v>3</v>
      </c>
      <c r="F341" s="85">
        <f t="shared" si="252"/>
        <v>2</v>
      </c>
      <c r="G341" s="90">
        <f t="shared" si="253"/>
        <v>5</v>
      </c>
      <c r="H341" s="90">
        <f t="shared" si="231"/>
        <v>2012</v>
      </c>
      <c r="I341" s="2" t="str">
        <f t="shared" si="232"/>
        <v>Spring</v>
      </c>
      <c r="K341" s="3" t="str">
        <f t="shared" si="220"/>
        <v/>
      </c>
      <c r="L341" s="20" t="str">
        <f t="shared" si="221"/>
        <v/>
      </c>
      <c r="M341" s="6" t="str">
        <f t="shared" si="222"/>
        <v/>
      </c>
      <c r="N341" s="3" t="str">
        <f t="shared" si="223"/>
        <v/>
      </c>
      <c r="O341" s="20" t="str">
        <f t="shared" si="224"/>
        <v/>
      </c>
      <c r="P341" s="6" t="str">
        <f t="shared" si="225"/>
        <v/>
      </c>
      <c r="Q341" s="3" t="str">
        <f t="shared" si="226"/>
        <v/>
      </c>
      <c r="R341" s="20" t="str">
        <f t="shared" si="227"/>
        <v/>
      </c>
      <c r="S341" s="6" t="str">
        <f t="shared" si="228"/>
        <v/>
      </c>
      <c r="T341" s="3" t="str">
        <f t="shared" si="229"/>
        <v/>
      </c>
      <c r="U341" s="20" t="str">
        <f t="shared" si="230"/>
        <v/>
      </c>
      <c r="V341" s="6" t="str">
        <f t="shared" si="233"/>
        <v/>
      </c>
      <c r="W341" s="3" t="str">
        <f t="shared" si="234"/>
        <v/>
      </c>
      <c r="X341" s="20" t="str">
        <f t="shared" si="235"/>
        <v/>
      </c>
      <c r="Y341" s="6" t="str">
        <f t="shared" si="236"/>
        <v/>
      </c>
      <c r="Z341" s="3" t="str">
        <f t="shared" si="254"/>
        <v>ns</v>
      </c>
      <c r="AA341" s="20" t="str">
        <f t="shared" si="255"/>
        <v/>
      </c>
      <c r="AB341" s="6" t="str">
        <f t="shared" si="256"/>
        <v/>
      </c>
      <c r="AC341" s="3" t="str">
        <f t="shared" si="257"/>
        <v/>
      </c>
      <c r="AD341" s="20" t="str">
        <f t="shared" si="258"/>
        <v/>
      </c>
      <c r="AE341" s="6" t="str">
        <f t="shared" si="259"/>
        <v/>
      </c>
      <c r="AG341" s="3" t="str">
        <f t="shared" si="237"/>
        <v/>
      </c>
      <c r="AH341" s="20" t="str">
        <f t="shared" si="238"/>
        <v/>
      </c>
      <c r="AI341" s="6" t="str">
        <f t="shared" si="239"/>
        <v/>
      </c>
      <c r="AJ341" s="3" t="str">
        <f t="shared" si="240"/>
        <v/>
      </c>
      <c r="AK341" s="20" t="str">
        <f t="shared" si="241"/>
        <v/>
      </c>
      <c r="AL341" s="6" t="str">
        <f t="shared" si="242"/>
        <v/>
      </c>
      <c r="AM341" s="3" t="str">
        <f t="shared" si="243"/>
        <v/>
      </c>
      <c r="AN341" s="20" t="str">
        <f t="shared" si="244"/>
        <v/>
      </c>
      <c r="AO341" s="6" t="str">
        <f t="shared" si="245"/>
        <v/>
      </c>
      <c r="AP341" s="3" t="str">
        <f t="shared" si="246"/>
        <v/>
      </c>
      <c r="AQ341" s="20" t="str">
        <f t="shared" si="247"/>
        <v/>
      </c>
      <c r="AR341" s="6" t="str">
        <f t="shared" si="248"/>
        <v/>
      </c>
      <c r="AS341" s="3" t="str">
        <f t="shared" si="249"/>
        <v/>
      </c>
      <c r="AT341" s="20" t="str">
        <f t="shared" si="250"/>
        <v/>
      </c>
      <c r="AU341" s="6" t="str">
        <f t="shared" si="251"/>
        <v/>
      </c>
      <c r="AV341" s="3" t="str">
        <f t="shared" si="260"/>
        <v>ns</v>
      </c>
      <c r="AW341" s="20" t="str">
        <f t="shared" si="261"/>
        <v/>
      </c>
      <c r="AX341" s="6" t="str">
        <f t="shared" si="262"/>
        <v/>
      </c>
      <c r="AY341" s="3" t="str">
        <f t="shared" si="263"/>
        <v/>
      </c>
      <c r="AZ341" s="20" t="str">
        <f t="shared" si="264"/>
        <v/>
      </c>
      <c r="BA341" s="6" t="str">
        <f t="shared" si="265"/>
        <v/>
      </c>
    </row>
    <row r="342" spans="1:53" ht="13.5" thickBot="1" x14ac:dyDescent="0.25">
      <c r="A342" s="96">
        <v>41034</v>
      </c>
      <c r="B342" s="97" t="s">
        <v>64</v>
      </c>
      <c r="C342" s="97" t="s">
        <v>59</v>
      </c>
      <c r="D342" s="97">
        <v>631</v>
      </c>
      <c r="E342" s="97">
        <v>8.58</v>
      </c>
      <c r="F342" s="85">
        <f t="shared" si="252"/>
        <v>2</v>
      </c>
      <c r="G342" s="90">
        <f t="shared" si="253"/>
        <v>5</v>
      </c>
      <c r="H342" s="90">
        <f t="shared" si="231"/>
        <v>2012</v>
      </c>
      <c r="I342" s="2" t="str">
        <f t="shared" si="232"/>
        <v>Spring</v>
      </c>
      <c r="K342" s="3" t="str">
        <f t="shared" si="220"/>
        <v/>
      </c>
      <c r="L342" s="20" t="str">
        <f t="shared" si="221"/>
        <v/>
      </c>
      <c r="M342" s="6" t="str">
        <f t="shared" si="222"/>
        <v/>
      </c>
      <c r="N342" s="3" t="str">
        <f t="shared" si="223"/>
        <v/>
      </c>
      <c r="O342" s="20" t="str">
        <f t="shared" si="224"/>
        <v/>
      </c>
      <c r="P342" s="6" t="str">
        <f t="shared" si="225"/>
        <v/>
      </c>
      <c r="Q342" s="3" t="str">
        <f t="shared" si="226"/>
        <v/>
      </c>
      <c r="R342" s="20" t="str">
        <f t="shared" si="227"/>
        <v/>
      </c>
      <c r="S342" s="6" t="str">
        <f t="shared" si="228"/>
        <v/>
      </c>
      <c r="T342" s="3" t="str">
        <f t="shared" si="229"/>
        <v/>
      </c>
      <c r="U342" s="20" t="str">
        <f t="shared" si="230"/>
        <v/>
      </c>
      <c r="V342" s="6" t="str">
        <f t="shared" si="233"/>
        <v/>
      </c>
      <c r="W342" s="3" t="str">
        <f t="shared" si="234"/>
        <v/>
      </c>
      <c r="X342" s="20" t="str">
        <f t="shared" si="235"/>
        <v/>
      </c>
      <c r="Y342" s="6" t="str">
        <f t="shared" si="236"/>
        <v/>
      </c>
      <c r="Z342" s="3">
        <f t="shared" si="254"/>
        <v>631</v>
      </c>
      <c r="AA342" s="20" t="str">
        <f t="shared" si="255"/>
        <v/>
      </c>
      <c r="AB342" s="6" t="str">
        <f t="shared" si="256"/>
        <v/>
      </c>
      <c r="AC342" s="3" t="str">
        <f t="shared" si="257"/>
        <v/>
      </c>
      <c r="AD342" s="20" t="str">
        <f t="shared" si="258"/>
        <v/>
      </c>
      <c r="AE342" s="6" t="str">
        <f t="shared" si="259"/>
        <v/>
      </c>
      <c r="AG342" s="3" t="str">
        <f t="shared" si="237"/>
        <v/>
      </c>
      <c r="AH342" s="20" t="str">
        <f t="shared" si="238"/>
        <v/>
      </c>
      <c r="AI342" s="6" t="str">
        <f t="shared" si="239"/>
        <v/>
      </c>
      <c r="AJ342" s="3" t="str">
        <f t="shared" si="240"/>
        <v/>
      </c>
      <c r="AK342" s="20" t="str">
        <f t="shared" si="241"/>
        <v/>
      </c>
      <c r="AL342" s="6" t="str">
        <f t="shared" si="242"/>
        <v/>
      </c>
      <c r="AM342" s="3" t="str">
        <f t="shared" si="243"/>
        <v/>
      </c>
      <c r="AN342" s="20" t="str">
        <f t="shared" si="244"/>
        <v/>
      </c>
      <c r="AO342" s="6" t="str">
        <f t="shared" si="245"/>
        <v/>
      </c>
      <c r="AP342" s="3" t="str">
        <f t="shared" si="246"/>
        <v/>
      </c>
      <c r="AQ342" s="20" t="str">
        <f t="shared" si="247"/>
        <v/>
      </c>
      <c r="AR342" s="6" t="str">
        <f t="shared" si="248"/>
        <v/>
      </c>
      <c r="AS342" s="3" t="str">
        <f t="shared" si="249"/>
        <v/>
      </c>
      <c r="AT342" s="20" t="str">
        <f t="shared" si="250"/>
        <v/>
      </c>
      <c r="AU342" s="6" t="str">
        <f t="shared" si="251"/>
        <v/>
      </c>
      <c r="AV342" s="3">
        <f t="shared" si="260"/>
        <v>8.58</v>
      </c>
      <c r="AW342" s="20" t="str">
        <f t="shared" si="261"/>
        <v/>
      </c>
      <c r="AX342" s="6" t="str">
        <f t="shared" si="262"/>
        <v/>
      </c>
      <c r="AY342" s="3" t="str">
        <f t="shared" si="263"/>
        <v/>
      </c>
      <c r="AZ342" s="20" t="str">
        <f t="shared" si="264"/>
        <v/>
      </c>
      <c r="BA342" s="6" t="str">
        <f t="shared" si="265"/>
        <v/>
      </c>
    </row>
    <row r="343" spans="1:53" ht="13.5" thickBot="1" x14ac:dyDescent="0.25">
      <c r="A343" s="96">
        <v>41034</v>
      </c>
      <c r="B343" s="97" t="s">
        <v>64</v>
      </c>
      <c r="C343" s="97" t="s">
        <v>59</v>
      </c>
      <c r="D343" s="97" t="s">
        <v>3</v>
      </c>
      <c r="E343" s="97" t="s">
        <v>3</v>
      </c>
      <c r="F343" s="85">
        <f t="shared" si="252"/>
        <v>2</v>
      </c>
      <c r="G343" s="90">
        <f t="shared" si="253"/>
        <v>5</v>
      </c>
      <c r="H343" s="90">
        <f t="shared" si="231"/>
        <v>2012</v>
      </c>
      <c r="I343" s="2" t="str">
        <f t="shared" si="232"/>
        <v>Spring</v>
      </c>
      <c r="K343" s="3" t="str">
        <f t="shared" si="220"/>
        <v/>
      </c>
      <c r="L343" s="20" t="str">
        <f t="shared" si="221"/>
        <v/>
      </c>
      <c r="M343" s="6" t="str">
        <f t="shared" si="222"/>
        <v/>
      </c>
      <c r="N343" s="3" t="str">
        <f t="shared" si="223"/>
        <v/>
      </c>
      <c r="O343" s="20" t="str">
        <f t="shared" si="224"/>
        <v/>
      </c>
      <c r="P343" s="6" t="str">
        <f t="shared" si="225"/>
        <v/>
      </c>
      <c r="Q343" s="3" t="str">
        <f t="shared" si="226"/>
        <v/>
      </c>
      <c r="R343" s="20" t="str">
        <f t="shared" si="227"/>
        <v/>
      </c>
      <c r="S343" s="6" t="str">
        <f t="shared" si="228"/>
        <v/>
      </c>
      <c r="T343" s="3" t="str">
        <f t="shared" si="229"/>
        <v/>
      </c>
      <c r="U343" s="20" t="str">
        <f t="shared" si="230"/>
        <v/>
      </c>
      <c r="V343" s="6" t="str">
        <f t="shared" si="233"/>
        <v/>
      </c>
      <c r="W343" s="3" t="str">
        <f t="shared" si="234"/>
        <v/>
      </c>
      <c r="X343" s="20" t="str">
        <f t="shared" si="235"/>
        <v/>
      </c>
      <c r="Y343" s="6" t="str">
        <f t="shared" si="236"/>
        <v/>
      </c>
      <c r="Z343" s="3" t="str">
        <f t="shared" si="254"/>
        <v>ns</v>
      </c>
      <c r="AA343" s="20" t="str">
        <f t="shared" si="255"/>
        <v/>
      </c>
      <c r="AB343" s="6" t="str">
        <f t="shared" si="256"/>
        <v/>
      </c>
      <c r="AC343" s="3" t="str">
        <f t="shared" si="257"/>
        <v/>
      </c>
      <c r="AD343" s="20" t="str">
        <f t="shared" si="258"/>
        <v/>
      </c>
      <c r="AE343" s="6" t="str">
        <f t="shared" si="259"/>
        <v/>
      </c>
      <c r="AG343" s="3" t="str">
        <f t="shared" si="237"/>
        <v/>
      </c>
      <c r="AH343" s="20" t="str">
        <f t="shared" si="238"/>
        <v/>
      </c>
      <c r="AI343" s="6" t="str">
        <f t="shared" si="239"/>
        <v/>
      </c>
      <c r="AJ343" s="3" t="str">
        <f t="shared" si="240"/>
        <v/>
      </c>
      <c r="AK343" s="20" t="str">
        <f t="shared" si="241"/>
        <v/>
      </c>
      <c r="AL343" s="6" t="str">
        <f t="shared" si="242"/>
        <v/>
      </c>
      <c r="AM343" s="3" t="str">
        <f t="shared" si="243"/>
        <v/>
      </c>
      <c r="AN343" s="20" t="str">
        <f t="shared" si="244"/>
        <v/>
      </c>
      <c r="AO343" s="6" t="str">
        <f t="shared" si="245"/>
        <v/>
      </c>
      <c r="AP343" s="3" t="str">
        <f t="shared" si="246"/>
        <v/>
      </c>
      <c r="AQ343" s="20" t="str">
        <f t="shared" si="247"/>
        <v/>
      </c>
      <c r="AR343" s="6" t="str">
        <f t="shared" si="248"/>
        <v/>
      </c>
      <c r="AS343" s="3" t="str">
        <f t="shared" si="249"/>
        <v/>
      </c>
      <c r="AT343" s="20" t="str">
        <f t="shared" si="250"/>
        <v/>
      </c>
      <c r="AU343" s="6" t="str">
        <f t="shared" si="251"/>
        <v/>
      </c>
      <c r="AV343" s="3" t="str">
        <f t="shared" si="260"/>
        <v>ns</v>
      </c>
      <c r="AW343" s="20" t="str">
        <f t="shared" si="261"/>
        <v/>
      </c>
      <c r="AX343" s="6" t="str">
        <f t="shared" si="262"/>
        <v/>
      </c>
      <c r="AY343" s="3" t="str">
        <f t="shared" si="263"/>
        <v/>
      </c>
      <c r="AZ343" s="20" t="str">
        <f t="shared" si="264"/>
        <v/>
      </c>
      <c r="BA343" s="6" t="str">
        <f t="shared" si="265"/>
        <v/>
      </c>
    </row>
    <row r="344" spans="1:53" ht="13.5" thickBot="1" x14ac:dyDescent="0.25">
      <c r="A344" s="96">
        <v>40831</v>
      </c>
      <c r="B344" s="97" t="s">
        <v>64</v>
      </c>
      <c r="C344" s="97" t="s">
        <v>59</v>
      </c>
      <c r="D344" s="97">
        <v>1038</v>
      </c>
      <c r="E344" s="97">
        <v>8.56</v>
      </c>
      <c r="F344" s="85">
        <f t="shared" si="252"/>
        <v>2</v>
      </c>
      <c r="G344" s="90">
        <f t="shared" si="253"/>
        <v>10</v>
      </c>
      <c r="H344" s="90">
        <f t="shared" si="231"/>
        <v>2011</v>
      </c>
      <c r="I344" s="2" t="str">
        <f t="shared" si="232"/>
        <v>Fall</v>
      </c>
      <c r="K344" s="3" t="str">
        <f t="shared" si="220"/>
        <v/>
      </c>
      <c r="L344" s="20" t="str">
        <f t="shared" si="221"/>
        <v/>
      </c>
      <c r="M344" s="6" t="str">
        <f t="shared" si="222"/>
        <v/>
      </c>
      <c r="N344" s="3" t="str">
        <f t="shared" si="223"/>
        <v/>
      </c>
      <c r="O344" s="20" t="str">
        <f t="shared" si="224"/>
        <v/>
      </c>
      <c r="P344" s="6" t="str">
        <f t="shared" si="225"/>
        <v/>
      </c>
      <c r="Q344" s="3" t="str">
        <f t="shared" si="226"/>
        <v/>
      </c>
      <c r="R344" s="20" t="str">
        <f t="shared" si="227"/>
        <v/>
      </c>
      <c r="S344" s="6" t="str">
        <f t="shared" si="228"/>
        <v/>
      </c>
      <c r="T344" s="3" t="str">
        <f t="shared" si="229"/>
        <v/>
      </c>
      <c r="U344" s="20" t="str">
        <f t="shared" si="230"/>
        <v/>
      </c>
      <c r="V344" s="6" t="str">
        <f t="shared" si="233"/>
        <v/>
      </c>
      <c r="W344" s="3" t="str">
        <f t="shared" si="234"/>
        <v/>
      </c>
      <c r="X344" s="20" t="str">
        <f t="shared" si="235"/>
        <v/>
      </c>
      <c r="Y344" s="6" t="str">
        <f t="shared" si="236"/>
        <v/>
      </c>
      <c r="Z344" s="3" t="str">
        <f t="shared" si="254"/>
        <v/>
      </c>
      <c r="AA344" s="20" t="str">
        <f t="shared" si="255"/>
        <v/>
      </c>
      <c r="AB344" s="6">
        <f t="shared" si="256"/>
        <v>1038</v>
      </c>
      <c r="AC344" s="3" t="str">
        <f t="shared" si="257"/>
        <v/>
      </c>
      <c r="AD344" s="20" t="str">
        <f t="shared" si="258"/>
        <v/>
      </c>
      <c r="AE344" s="6" t="str">
        <f t="shared" si="259"/>
        <v/>
      </c>
      <c r="AG344" s="3" t="str">
        <f t="shared" si="237"/>
        <v/>
      </c>
      <c r="AH344" s="20" t="str">
        <f t="shared" si="238"/>
        <v/>
      </c>
      <c r="AI344" s="6" t="str">
        <f t="shared" si="239"/>
        <v/>
      </c>
      <c r="AJ344" s="3" t="str">
        <f t="shared" si="240"/>
        <v/>
      </c>
      <c r="AK344" s="20" t="str">
        <f t="shared" si="241"/>
        <v/>
      </c>
      <c r="AL344" s="6" t="str">
        <f t="shared" si="242"/>
        <v/>
      </c>
      <c r="AM344" s="3" t="str">
        <f t="shared" si="243"/>
        <v/>
      </c>
      <c r="AN344" s="20" t="str">
        <f t="shared" si="244"/>
        <v/>
      </c>
      <c r="AO344" s="6" t="str">
        <f t="shared" si="245"/>
        <v/>
      </c>
      <c r="AP344" s="3" t="str">
        <f t="shared" si="246"/>
        <v/>
      </c>
      <c r="AQ344" s="20" t="str">
        <f t="shared" si="247"/>
        <v/>
      </c>
      <c r="AR344" s="6" t="str">
        <f t="shared" si="248"/>
        <v/>
      </c>
      <c r="AS344" s="3" t="str">
        <f t="shared" si="249"/>
        <v/>
      </c>
      <c r="AT344" s="20" t="str">
        <f t="shared" si="250"/>
        <v/>
      </c>
      <c r="AU344" s="6" t="str">
        <f t="shared" si="251"/>
        <v/>
      </c>
      <c r="AV344" s="3" t="str">
        <f t="shared" si="260"/>
        <v/>
      </c>
      <c r="AW344" s="20" t="str">
        <f t="shared" si="261"/>
        <v/>
      </c>
      <c r="AX344" s="6">
        <f t="shared" si="262"/>
        <v>8.56</v>
      </c>
      <c r="AY344" s="3" t="str">
        <f t="shared" si="263"/>
        <v/>
      </c>
      <c r="AZ344" s="20" t="str">
        <f t="shared" si="264"/>
        <v/>
      </c>
      <c r="BA344" s="6" t="str">
        <f t="shared" si="265"/>
        <v/>
      </c>
    </row>
    <row r="345" spans="1:53" ht="13.5" thickBot="1" x14ac:dyDescent="0.25">
      <c r="A345" s="96">
        <v>40760</v>
      </c>
      <c r="B345" s="97" t="s">
        <v>64</v>
      </c>
      <c r="C345" s="97" t="s">
        <v>59</v>
      </c>
      <c r="D345" s="97">
        <v>1146</v>
      </c>
      <c r="E345" s="97">
        <v>10.07</v>
      </c>
      <c r="F345" s="85">
        <f t="shared" si="252"/>
        <v>2</v>
      </c>
      <c r="G345" s="90">
        <f t="shared" si="253"/>
        <v>8</v>
      </c>
      <c r="H345" s="90">
        <f t="shared" si="231"/>
        <v>2011</v>
      </c>
      <c r="I345" s="2" t="str">
        <f t="shared" si="232"/>
        <v>Summer</v>
      </c>
      <c r="K345" s="3" t="str">
        <f t="shared" si="220"/>
        <v/>
      </c>
      <c r="L345" s="20" t="str">
        <f t="shared" si="221"/>
        <v/>
      </c>
      <c r="M345" s="6" t="str">
        <f t="shared" si="222"/>
        <v/>
      </c>
      <c r="N345" s="3" t="str">
        <f t="shared" si="223"/>
        <v/>
      </c>
      <c r="O345" s="20" t="str">
        <f t="shared" si="224"/>
        <v/>
      </c>
      <c r="P345" s="6" t="str">
        <f t="shared" si="225"/>
        <v/>
      </c>
      <c r="Q345" s="3" t="str">
        <f t="shared" si="226"/>
        <v/>
      </c>
      <c r="R345" s="20" t="str">
        <f t="shared" si="227"/>
        <v/>
      </c>
      <c r="S345" s="6" t="str">
        <f t="shared" si="228"/>
        <v/>
      </c>
      <c r="T345" s="3" t="str">
        <f t="shared" si="229"/>
        <v/>
      </c>
      <c r="U345" s="20" t="str">
        <f t="shared" si="230"/>
        <v/>
      </c>
      <c r="V345" s="6" t="str">
        <f t="shared" si="233"/>
        <v/>
      </c>
      <c r="W345" s="3" t="str">
        <f t="shared" si="234"/>
        <v/>
      </c>
      <c r="X345" s="20" t="str">
        <f t="shared" si="235"/>
        <v/>
      </c>
      <c r="Y345" s="6" t="str">
        <f t="shared" si="236"/>
        <v/>
      </c>
      <c r="Z345" s="3" t="str">
        <f t="shared" si="254"/>
        <v/>
      </c>
      <c r="AA345" s="20">
        <f t="shared" si="255"/>
        <v>1146</v>
      </c>
      <c r="AB345" s="6" t="str">
        <f t="shared" si="256"/>
        <v/>
      </c>
      <c r="AC345" s="3" t="str">
        <f t="shared" si="257"/>
        <v/>
      </c>
      <c r="AD345" s="20" t="str">
        <f t="shared" si="258"/>
        <v/>
      </c>
      <c r="AE345" s="6" t="str">
        <f t="shared" si="259"/>
        <v/>
      </c>
      <c r="AG345" s="3" t="str">
        <f t="shared" si="237"/>
        <v/>
      </c>
      <c r="AH345" s="20" t="str">
        <f t="shared" si="238"/>
        <v/>
      </c>
      <c r="AI345" s="6" t="str">
        <f t="shared" si="239"/>
        <v/>
      </c>
      <c r="AJ345" s="3" t="str">
        <f t="shared" si="240"/>
        <v/>
      </c>
      <c r="AK345" s="20" t="str">
        <f t="shared" si="241"/>
        <v/>
      </c>
      <c r="AL345" s="6" t="str">
        <f t="shared" si="242"/>
        <v/>
      </c>
      <c r="AM345" s="3" t="str">
        <f t="shared" si="243"/>
        <v/>
      </c>
      <c r="AN345" s="20" t="str">
        <f t="shared" si="244"/>
        <v/>
      </c>
      <c r="AO345" s="6" t="str">
        <f t="shared" si="245"/>
        <v/>
      </c>
      <c r="AP345" s="3" t="str">
        <f t="shared" si="246"/>
        <v/>
      </c>
      <c r="AQ345" s="20" t="str">
        <f t="shared" si="247"/>
        <v/>
      </c>
      <c r="AR345" s="6" t="str">
        <f t="shared" si="248"/>
        <v/>
      </c>
      <c r="AS345" s="3" t="str">
        <f t="shared" si="249"/>
        <v/>
      </c>
      <c r="AT345" s="20" t="str">
        <f t="shared" si="250"/>
        <v/>
      </c>
      <c r="AU345" s="6" t="str">
        <f t="shared" si="251"/>
        <v/>
      </c>
      <c r="AV345" s="3" t="str">
        <f t="shared" si="260"/>
        <v/>
      </c>
      <c r="AW345" s="20">
        <f t="shared" si="261"/>
        <v>10.07</v>
      </c>
      <c r="AX345" s="6" t="str">
        <f t="shared" si="262"/>
        <v/>
      </c>
      <c r="AY345" s="3" t="str">
        <f t="shared" si="263"/>
        <v/>
      </c>
      <c r="AZ345" s="20" t="str">
        <f t="shared" si="264"/>
        <v/>
      </c>
      <c r="BA345" s="6" t="str">
        <f t="shared" si="265"/>
        <v/>
      </c>
    </row>
    <row r="346" spans="1:53" ht="13.5" thickBot="1" x14ac:dyDescent="0.25">
      <c r="A346" s="96">
        <v>42274</v>
      </c>
      <c r="B346" s="97" t="s">
        <v>21</v>
      </c>
      <c r="C346" s="97" t="s">
        <v>22</v>
      </c>
      <c r="D346" s="97">
        <v>960</v>
      </c>
      <c r="E346" s="97">
        <v>9.18</v>
      </c>
      <c r="F346" s="85">
        <f t="shared" si="252"/>
        <v>1</v>
      </c>
      <c r="G346" s="90">
        <f t="shared" si="253"/>
        <v>9</v>
      </c>
      <c r="H346" s="90">
        <f t="shared" si="231"/>
        <v>2015</v>
      </c>
      <c r="I346" s="2" t="str">
        <f t="shared" si="232"/>
        <v>Fall</v>
      </c>
      <c r="K346" s="3" t="str">
        <f t="shared" si="220"/>
        <v/>
      </c>
      <c r="L346" s="20" t="str">
        <f t="shared" si="221"/>
        <v/>
      </c>
      <c r="M346" s="6" t="str">
        <f t="shared" si="222"/>
        <v/>
      </c>
      <c r="N346" s="3" t="str">
        <f t="shared" si="223"/>
        <v/>
      </c>
      <c r="O346" s="20" t="str">
        <f t="shared" si="224"/>
        <v/>
      </c>
      <c r="P346" s="6" t="str">
        <f t="shared" si="225"/>
        <v/>
      </c>
      <c r="Q346" s="3" t="str">
        <f t="shared" si="226"/>
        <v/>
      </c>
      <c r="R346" s="20" t="str">
        <f t="shared" si="227"/>
        <v/>
      </c>
      <c r="S346" s="6" t="str">
        <f t="shared" si="228"/>
        <v/>
      </c>
      <c r="T346" s="3" t="str">
        <f t="shared" si="229"/>
        <v/>
      </c>
      <c r="U346" s="20" t="str">
        <f t="shared" si="230"/>
        <v/>
      </c>
      <c r="V346" s="6" t="str">
        <f t="shared" si="233"/>
        <v/>
      </c>
      <c r="W346" s="3" t="str">
        <f t="shared" si="234"/>
        <v/>
      </c>
      <c r="X346" s="20" t="str">
        <f t="shared" si="235"/>
        <v/>
      </c>
      <c r="Y346" s="6">
        <f t="shared" si="236"/>
        <v>960</v>
      </c>
      <c r="Z346" s="3" t="str">
        <f t="shared" si="254"/>
        <v/>
      </c>
      <c r="AA346" s="20" t="str">
        <f t="shared" si="255"/>
        <v/>
      </c>
      <c r="AB346" s="6" t="str">
        <f t="shared" si="256"/>
        <v/>
      </c>
      <c r="AC346" s="3" t="str">
        <f t="shared" si="257"/>
        <v/>
      </c>
      <c r="AD346" s="20" t="str">
        <f t="shared" si="258"/>
        <v/>
      </c>
      <c r="AE346" s="6" t="str">
        <f t="shared" si="259"/>
        <v/>
      </c>
      <c r="AG346" s="3" t="str">
        <f t="shared" si="237"/>
        <v/>
      </c>
      <c r="AH346" s="20" t="str">
        <f t="shared" si="238"/>
        <v/>
      </c>
      <c r="AI346" s="6" t="str">
        <f t="shared" si="239"/>
        <v/>
      </c>
      <c r="AJ346" s="3" t="str">
        <f t="shared" si="240"/>
        <v/>
      </c>
      <c r="AK346" s="20" t="str">
        <f t="shared" si="241"/>
        <v/>
      </c>
      <c r="AL346" s="6" t="str">
        <f t="shared" si="242"/>
        <v/>
      </c>
      <c r="AM346" s="3" t="str">
        <f t="shared" si="243"/>
        <v/>
      </c>
      <c r="AN346" s="20" t="str">
        <f t="shared" si="244"/>
        <v/>
      </c>
      <c r="AO346" s="6" t="str">
        <f t="shared" si="245"/>
        <v/>
      </c>
      <c r="AP346" s="3" t="str">
        <f t="shared" si="246"/>
        <v/>
      </c>
      <c r="AQ346" s="20" t="str">
        <f t="shared" si="247"/>
        <v/>
      </c>
      <c r="AR346" s="6" t="str">
        <f t="shared" si="248"/>
        <v/>
      </c>
      <c r="AS346" s="3" t="str">
        <f t="shared" si="249"/>
        <v/>
      </c>
      <c r="AT346" s="20" t="str">
        <f t="shared" si="250"/>
        <v/>
      </c>
      <c r="AU346" s="6">
        <f t="shared" si="251"/>
        <v>9.18</v>
      </c>
      <c r="AV346" s="3" t="str">
        <f t="shared" si="260"/>
        <v/>
      </c>
      <c r="AW346" s="20" t="str">
        <f t="shared" si="261"/>
        <v/>
      </c>
      <c r="AX346" s="6" t="str">
        <f t="shared" si="262"/>
        <v/>
      </c>
      <c r="AY346" s="3" t="str">
        <f t="shared" si="263"/>
        <v/>
      </c>
      <c r="AZ346" s="20" t="str">
        <f t="shared" si="264"/>
        <v/>
      </c>
      <c r="BA346" s="6" t="str">
        <f t="shared" si="265"/>
        <v/>
      </c>
    </row>
    <row r="347" spans="1:53" ht="13.5" thickBot="1" x14ac:dyDescent="0.25">
      <c r="A347" s="96">
        <v>42191</v>
      </c>
      <c r="B347" s="97" t="s">
        <v>21</v>
      </c>
      <c r="C347" s="97" t="s">
        <v>22</v>
      </c>
      <c r="D347" s="97">
        <v>790</v>
      </c>
      <c r="E347" s="97">
        <v>7.76</v>
      </c>
      <c r="F347" s="85">
        <f t="shared" si="252"/>
        <v>1</v>
      </c>
      <c r="G347" s="90">
        <f t="shared" si="253"/>
        <v>7</v>
      </c>
      <c r="H347" s="90">
        <f t="shared" si="231"/>
        <v>2015</v>
      </c>
      <c r="I347" s="2" t="str">
        <f t="shared" si="232"/>
        <v>Summer</v>
      </c>
      <c r="K347" s="3" t="str">
        <f t="shared" ref="K347:K410" si="266">IF($C347="Apple Creek",IF($I347="Spring",IF(LEFT($D347,1)="&lt;",VALUE(MID($D347,2,4)),IF(LEFT($D347,1)="&gt;",VALUE(MID($D347,2,4)),$D347)),""),"")</f>
        <v/>
      </c>
      <c r="L347" s="20" t="str">
        <f t="shared" ref="L347:L410" si="267">IF($C347="Apple Creek",IF($I347="Summer",IF(LEFT($D347,1)="&lt;",VALUE(MID($D347,2,4)),IF(LEFT($D347,1)="&gt;",VALUE(MID($D347,2,4)),$D347)),""),"")</f>
        <v/>
      </c>
      <c r="M347" s="6" t="str">
        <f t="shared" ref="M347:M410" si="268">IF($C347="Apple Creek",IF($I347="Fall",IF(LEFT($D347,1)="&lt;",VALUE(MID($D347,2,4)),IF(LEFT($D347,1)="&gt;",VALUE(MID($D347,2,4)),$D347)),""),"")</f>
        <v/>
      </c>
      <c r="N347" s="3" t="str">
        <f t="shared" ref="N347:N410" si="269">IF($C347="Ashwaubenon Creek",IF($I347="Spring",IF(LEFT($D347,1)="&lt;",VALUE(MID($D347,2,4)),IF(LEFT($D347,1)="&gt;",VALUE(MID($D347,2,4)),$D347)),""),"")</f>
        <v/>
      </c>
      <c r="O347" s="20" t="str">
        <f t="shared" ref="O347:O410" si="270">IF($C347="Ashwaubenon Creek",IF($I347="Summer",IF(LEFT($D347,1)="&lt;",VALUE(MID($D347,2,4)),IF(LEFT($D347,1)="&gt;",VALUE(MID($D347,2,4)),$D347)),""),"")</f>
        <v/>
      </c>
      <c r="P347" s="6" t="str">
        <f t="shared" ref="P347:P410" si="271">IF($C347="Ashwaubenon Creek",IF($I347="Fall",IF(LEFT($D347,1)="&lt;",VALUE(MID($D347,2,4)),IF(LEFT($D347,1)="&gt;",VALUE(MID($D347,2,4)),$D347)),""),"")</f>
        <v/>
      </c>
      <c r="Q347" s="3" t="str">
        <f t="shared" ref="Q347:Q410" si="272">IF($C347="Baird Creek",IF($I347="Spring",IF(LEFT($D347,1)="&lt;",VALUE(MID($D347,2,4)),IF(LEFT($D347,1)="&gt;",VALUE(MID($D347,2,4)),$D347)),""),"")</f>
        <v/>
      </c>
      <c r="R347" s="20" t="str">
        <f t="shared" ref="R347:R410" si="273">IF($C347="Baird Creek",IF($I347="Summer",IF(LEFT($D347,1)="&lt;",VALUE(MID($D347,2,4)),IF(LEFT($D347,1)="&gt;",VALUE(MID($D347,2,4)),$D347)),""),"")</f>
        <v/>
      </c>
      <c r="S347" s="6" t="str">
        <f t="shared" ref="S347:S410" si="274">IF($C347="Baird Creek",IF($I347="Fall",IF(LEFT($D347,1)="&lt;",VALUE(MID($D347,2,4)),IF(LEFT($D347,1)="&gt;",VALUE(MID($D347,2,4)),$D347)),""),"")</f>
        <v/>
      </c>
      <c r="T347" s="3" t="str">
        <f t="shared" ref="T347:T410" si="275">IF($C347="Duck Creek",IF($I347="Spring",IF(LEFT($D347,1)="&lt;",VALUE(MID($D347,2,4)),IF(LEFT($D347,1)="&gt;",VALUE(MID($D347,2,4)),$D347)),""),"")</f>
        <v/>
      </c>
      <c r="U347" s="20" t="str">
        <f t="shared" ref="U347:U410" si="276">IF($C347="Duck Creek",IF($I347="Summer",IF(LEFT($D347,1)="&lt;",VALUE(MID($D347,2,4)),IF(LEFT($D347,1)="&gt;",VALUE(MID($D347,2,4)),$D347)),""),"")</f>
        <v/>
      </c>
      <c r="V347" s="6" t="str">
        <f t="shared" si="233"/>
        <v/>
      </c>
      <c r="W347" s="3" t="str">
        <f t="shared" si="234"/>
        <v/>
      </c>
      <c r="X347" s="20">
        <f t="shared" si="235"/>
        <v>790</v>
      </c>
      <c r="Y347" s="6" t="str">
        <f t="shared" si="236"/>
        <v/>
      </c>
      <c r="Z347" s="3" t="str">
        <f t="shared" si="254"/>
        <v/>
      </c>
      <c r="AA347" s="20" t="str">
        <f t="shared" si="255"/>
        <v/>
      </c>
      <c r="AB347" s="6" t="str">
        <f t="shared" si="256"/>
        <v/>
      </c>
      <c r="AC347" s="3" t="str">
        <f t="shared" si="257"/>
        <v/>
      </c>
      <c r="AD347" s="20" t="str">
        <f t="shared" si="258"/>
        <v/>
      </c>
      <c r="AE347" s="6" t="str">
        <f t="shared" si="259"/>
        <v/>
      </c>
      <c r="AG347" s="3" t="str">
        <f t="shared" si="237"/>
        <v/>
      </c>
      <c r="AH347" s="20" t="str">
        <f t="shared" si="238"/>
        <v/>
      </c>
      <c r="AI347" s="6" t="str">
        <f t="shared" si="239"/>
        <v/>
      </c>
      <c r="AJ347" s="3" t="str">
        <f t="shared" si="240"/>
        <v/>
      </c>
      <c r="AK347" s="20" t="str">
        <f t="shared" si="241"/>
        <v/>
      </c>
      <c r="AL347" s="6" t="str">
        <f t="shared" si="242"/>
        <v/>
      </c>
      <c r="AM347" s="3" t="str">
        <f t="shared" si="243"/>
        <v/>
      </c>
      <c r="AN347" s="20" t="str">
        <f t="shared" si="244"/>
        <v/>
      </c>
      <c r="AO347" s="6" t="str">
        <f t="shared" si="245"/>
        <v/>
      </c>
      <c r="AP347" s="3" t="str">
        <f t="shared" si="246"/>
        <v/>
      </c>
      <c r="AQ347" s="20" t="str">
        <f t="shared" si="247"/>
        <v/>
      </c>
      <c r="AR347" s="6" t="str">
        <f t="shared" si="248"/>
        <v/>
      </c>
      <c r="AS347" s="3" t="str">
        <f t="shared" si="249"/>
        <v/>
      </c>
      <c r="AT347" s="20">
        <f t="shared" si="250"/>
        <v>7.76</v>
      </c>
      <c r="AU347" s="6" t="str">
        <f t="shared" si="251"/>
        <v/>
      </c>
      <c r="AV347" s="3" t="str">
        <f t="shared" si="260"/>
        <v/>
      </c>
      <c r="AW347" s="20" t="str">
        <f t="shared" si="261"/>
        <v/>
      </c>
      <c r="AX347" s="6" t="str">
        <f t="shared" si="262"/>
        <v/>
      </c>
      <c r="AY347" s="3" t="str">
        <f t="shared" si="263"/>
        <v/>
      </c>
      <c r="AZ347" s="20" t="str">
        <f t="shared" si="264"/>
        <v/>
      </c>
      <c r="BA347" s="6" t="str">
        <f t="shared" si="265"/>
        <v/>
      </c>
    </row>
    <row r="348" spans="1:53" ht="13.5" thickBot="1" x14ac:dyDescent="0.25">
      <c r="A348" s="96">
        <v>42127</v>
      </c>
      <c r="B348" s="97" t="s">
        <v>21</v>
      </c>
      <c r="C348" s="97" t="s">
        <v>22</v>
      </c>
      <c r="D348" s="97">
        <v>842</v>
      </c>
      <c r="E348" s="97">
        <v>10.09</v>
      </c>
      <c r="F348" s="86">
        <f t="shared" ref="F348:F411" si="277">IF(A348="","",VLOOKUP(B348,$CY$2:$CZ$16,2,FALSE))</f>
        <v>1</v>
      </c>
      <c r="G348" s="90">
        <f t="shared" si="253"/>
        <v>5</v>
      </c>
      <c r="H348" s="90">
        <f t="shared" si="231"/>
        <v>2015</v>
      </c>
      <c r="I348" s="2" t="str">
        <f t="shared" si="232"/>
        <v>Spring</v>
      </c>
      <c r="J348" s="86"/>
      <c r="K348" s="3" t="str">
        <f t="shared" si="266"/>
        <v/>
      </c>
      <c r="L348" s="20" t="str">
        <f t="shared" si="267"/>
        <v/>
      </c>
      <c r="M348" s="6" t="str">
        <f t="shared" si="268"/>
        <v/>
      </c>
      <c r="N348" s="3" t="str">
        <f t="shared" si="269"/>
        <v/>
      </c>
      <c r="O348" s="20" t="str">
        <f t="shared" si="270"/>
        <v/>
      </c>
      <c r="P348" s="6" t="str">
        <f t="shared" si="271"/>
        <v/>
      </c>
      <c r="Q348" s="3" t="str">
        <f t="shared" si="272"/>
        <v/>
      </c>
      <c r="R348" s="20" t="str">
        <f t="shared" si="273"/>
        <v/>
      </c>
      <c r="S348" s="6" t="str">
        <f t="shared" si="274"/>
        <v/>
      </c>
      <c r="T348" s="3" t="str">
        <f t="shared" si="275"/>
        <v/>
      </c>
      <c r="U348" s="20" t="str">
        <f t="shared" si="276"/>
        <v/>
      </c>
      <c r="V348" s="6" t="str">
        <f t="shared" si="233"/>
        <v/>
      </c>
      <c r="W348" s="3">
        <f t="shared" si="234"/>
        <v>842</v>
      </c>
      <c r="X348" s="20" t="str">
        <f t="shared" si="235"/>
        <v/>
      </c>
      <c r="Y348" s="6" t="str">
        <f t="shared" si="236"/>
        <v/>
      </c>
      <c r="Z348" s="3" t="str">
        <f t="shared" si="254"/>
        <v/>
      </c>
      <c r="AA348" s="20" t="str">
        <f t="shared" si="255"/>
        <v/>
      </c>
      <c r="AB348" s="6" t="str">
        <f t="shared" si="256"/>
        <v/>
      </c>
      <c r="AC348" s="3" t="str">
        <f t="shared" si="257"/>
        <v/>
      </c>
      <c r="AD348" s="20" t="str">
        <f t="shared" si="258"/>
        <v/>
      </c>
      <c r="AE348" s="6" t="str">
        <f t="shared" si="259"/>
        <v/>
      </c>
      <c r="AG348" s="3" t="str">
        <f t="shared" si="237"/>
        <v/>
      </c>
      <c r="AH348" s="20" t="str">
        <f t="shared" si="238"/>
        <v/>
      </c>
      <c r="AI348" s="6" t="str">
        <f t="shared" si="239"/>
        <v/>
      </c>
      <c r="AJ348" s="3" t="str">
        <f t="shared" si="240"/>
        <v/>
      </c>
      <c r="AK348" s="20" t="str">
        <f t="shared" si="241"/>
        <v/>
      </c>
      <c r="AL348" s="6" t="str">
        <f t="shared" si="242"/>
        <v/>
      </c>
      <c r="AM348" s="3" t="str">
        <f t="shared" si="243"/>
        <v/>
      </c>
      <c r="AN348" s="20" t="str">
        <f t="shared" si="244"/>
        <v/>
      </c>
      <c r="AO348" s="6" t="str">
        <f t="shared" si="245"/>
        <v/>
      </c>
      <c r="AP348" s="3" t="str">
        <f t="shared" si="246"/>
        <v/>
      </c>
      <c r="AQ348" s="20" t="str">
        <f t="shared" si="247"/>
        <v/>
      </c>
      <c r="AR348" s="6" t="str">
        <f t="shared" si="248"/>
        <v/>
      </c>
      <c r="AS348" s="3">
        <f t="shared" si="249"/>
        <v>10.09</v>
      </c>
      <c r="AT348" s="20" t="str">
        <f t="shared" si="250"/>
        <v/>
      </c>
      <c r="AU348" s="6" t="str">
        <f t="shared" si="251"/>
        <v/>
      </c>
      <c r="AV348" s="3" t="str">
        <f t="shared" si="260"/>
        <v/>
      </c>
      <c r="AW348" s="20" t="str">
        <f t="shared" si="261"/>
        <v/>
      </c>
      <c r="AX348" s="6" t="str">
        <f t="shared" si="262"/>
        <v/>
      </c>
      <c r="AY348" s="3" t="str">
        <f t="shared" si="263"/>
        <v/>
      </c>
      <c r="AZ348" s="20" t="str">
        <f t="shared" si="264"/>
        <v/>
      </c>
      <c r="BA348" s="6" t="str">
        <f t="shared" si="265"/>
        <v/>
      </c>
    </row>
    <row r="349" spans="1:53" ht="13.5" thickBot="1" x14ac:dyDescent="0.25">
      <c r="A349" s="96">
        <v>41904</v>
      </c>
      <c r="B349" s="97" t="s">
        <v>21</v>
      </c>
      <c r="C349" s="97" t="s">
        <v>22</v>
      </c>
      <c r="D349" s="97">
        <v>850</v>
      </c>
      <c r="E349" s="97">
        <v>1.016</v>
      </c>
      <c r="F349" s="86">
        <f t="shared" si="277"/>
        <v>1</v>
      </c>
      <c r="G349" s="90">
        <f t="shared" si="253"/>
        <v>9</v>
      </c>
      <c r="H349" s="90">
        <f t="shared" si="231"/>
        <v>2014</v>
      </c>
      <c r="I349" s="2" t="str">
        <f t="shared" si="232"/>
        <v>Fall</v>
      </c>
      <c r="J349" s="86"/>
      <c r="K349" s="3" t="str">
        <f t="shared" si="266"/>
        <v/>
      </c>
      <c r="L349" s="20" t="str">
        <f t="shared" si="267"/>
        <v/>
      </c>
      <c r="M349" s="6" t="str">
        <f t="shared" si="268"/>
        <v/>
      </c>
      <c r="N349" s="3" t="str">
        <f t="shared" si="269"/>
        <v/>
      </c>
      <c r="O349" s="20" t="str">
        <f t="shared" si="270"/>
        <v/>
      </c>
      <c r="P349" s="6" t="str">
        <f t="shared" si="271"/>
        <v/>
      </c>
      <c r="Q349" s="3" t="str">
        <f t="shared" si="272"/>
        <v/>
      </c>
      <c r="R349" s="20" t="str">
        <f t="shared" si="273"/>
        <v/>
      </c>
      <c r="S349" s="6" t="str">
        <f t="shared" si="274"/>
        <v/>
      </c>
      <c r="T349" s="3" t="str">
        <f t="shared" si="275"/>
        <v/>
      </c>
      <c r="U349" s="20" t="str">
        <f t="shared" si="276"/>
        <v/>
      </c>
      <c r="V349" s="6" t="str">
        <f t="shared" si="233"/>
        <v/>
      </c>
      <c r="W349" s="3" t="str">
        <f t="shared" si="234"/>
        <v/>
      </c>
      <c r="X349" s="20" t="str">
        <f t="shared" si="235"/>
        <v/>
      </c>
      <c r="Y349" s="6">
        <f t="shared" si="236"/>
        <v>850</v>
      </c>
      <c r="Z349" s="3" t="str">
        <f t="shared" si="254"/>
        <v/>
      </c>
      <c r="AA349" s="20" t="str">
        <f t="shared" si="255"/>
        <v/>
      </c>
      <c r="AB349" s="6" t="str">
        <f t="shared" si="256"/>
        <v/>
      </c>
      <c r="AC349" s="3" t="str">
        <f t="shared" si="257"/>
        <v/>
      </c>
      <c r="AD349" s="20" t="str">
        <f t="shared" si="258"/>
        <v/>
      </c>
      <c r="AE349" s="6" t="str">
        <f t="shared" si="259"/>
        <v/>
      </c>
      <c r="AG349" s="3" t="str">
        <f t="shared" si="237"/>
        <v/>
      </c>
      <c r="AH349" s="20" t="str">
        <f t="shared" si="238"/>
        <v/>
      </c>
      <c r="AI349" s="6" t="str">
        <f t="shared" si="239"/>
        <v/>
      </c>
      <c r="AJ349" s="3" t="str">
        <f t="shared" si="240"/>
        <v/>
      </c>
      <c r="AK349" s="20" t="str">
        <f t="shared" si="241"/>
        <v/>
      </c>
      <c r="AL349" s="6" t="str">
        <f t="shared" si="242"/>
        <v/>
      </c>
      <c r="AM349" s="3" t="str">
        <f t="shared" si="243"/>
        <v/>
      </c>
      <c r="AN349" s="20" t="str">
        <f t="shared" si="244"/>
        <v/>
      </c>
      <c r="AO349" s="6" t="str">
        <f t="shared" si="245"/>
        <v/>
      </c>
      <c r="AP349" s="3" t="str">
        <f t="shared" si="246"/>
        <v/>
      </c>
      <c r="AQ349" s="20" t="str">
        <f t="shared" si="247"/>
        <v/>
      </c>
      <c r="AR349" s="6" t="str">
        <f t="shared" si="248"/>
        <v/>
      </c>
      <c r="AS349" s="3" t="str">
        <f t="shared" si="249"/>
        <v/>
      </c>
      <c r="AT349" s="20" t="str">
        <f t="shared" si="250"/>
        <v/>
      </c>
      <c r="AU349" s="6">
        <f t="shared" si="251"/>
        <v>1.016</v>
      </c>
      <c r="AV349" s="3" t="str">
        <f t="shared" si="260"/>
        <v/>
      </c>
      <c r="AW349" s="20" t="str">
        <f t="shared" si="261"/>
        <v/>
      </c>
      <c r="AX349" s="6" t="str">
        <f t="shared" si="262"/>
        <v/>
      </c>
      <c r="AY349" s="3" t="str">
        <f t="shared" si="263"/>
        <v/>
      </c>
      <c r="AZ349" s="20" t="str">
        <f t="shared" si="264"/>
        <v/>
      </c>
      <c r="BA349" s="6" t="str">
        <f t="shared" si="265"/>
        <v/>
      </c>
    </row>
    <row r="350" spans="1:53" ht="13.5" thickBot="1" x14ac:dyDescent="0.25">
      <c r="A350" s="96">
        <v>41835</v>
      </c>
      <c r="B350" s="97" t="s">
        <v>21</v>
      </c>
      <c r="C350" s="97" t="s">
        <v>22</v>
      </c>
      <c r="D350" s="97">
        <v>870</v>
      </c>
      <c r="E350" s="97">
        <v>8.64</v>
      </c>
      <c r="F350" s="86">
        <f t="shared" si="277"/>
        <v>1</v>
      </c>
      <c r="G350" s="90">
        <f t="shared" si="253"/>
        <v>7</v>
      </c>
      <c r="H350" s="90">
        <f t="shared" si="231"/>
        <v>2014</v>
      </c>
      <c r="I350" s="2" t="str">
        <f t="shared" si="232"/>
        <v>Summer</v>
      </c>
      <c r="J350" s="86"/>
      <c r="K350" s="3" t="str">
        <f t="shared" si="266"/>
        <v/>
      </c>
      <c r="L350" s="20" t="str">
        <f t="shared" si="267"/>
        <v/>
      </c>
      <c r="M350" s="6" t="str">
        <f t="shared" si="268"/>
        <v/>
      </c>
      <c r="N350" s="3" t="str">
        <f t="shared" si="269"/>
        <v/>
      </c>
      <c r="O350" s="20" t="str">
        <f t="shared" si="270"/>
        <v/>
      </c>
      <c r="P350" s="6" t="str">
        <f t="shared" si="271"/>
        <v/>
      </c>
      <c r="Q350" s="3" t="str">
        <f t="shared" si="272"/>
        <v/>
      </c>
      <c r="R350" s="20" t="str">
        <f t="shared" si="273"/>
        <v/>
      </c>
      <c r="S350" s="6" t="str">
        <f t="shared" si="274"/>
        <v/>
      </c>
      <c r="T350" s="3" t="str">
        <f t="shared" si="275"/>
        <v/>
      </c>
      <c r="U350" s="20" t="str">
        <f t="shared" si="276"/>
        <v/>
      </c>
      <c r="V350" s="6" t="str">
        <f t="shared" si="233"/>
        <v/>
      </c>
      <c r="W350" s="3" t="str">
        <f t="shared" si="234"/>
        <v/>
      </c>
      <c r="X350" s="20">
        <f t="shared" si="235"/>
        <v>870</v>
      </c>
      <c r="Y350" s="6" t="str">
        <f t="shared" si="236"/>
        <v/>
      </c>
      <c r="Z350" s="3" t="str">
        <f t="shared" si="254"/>
        <v/>
      </c>
      <c r="AA350" s="20" t="str">
        <f t="shared" si="255"/>
        <v/>
      </c>
      <c r="AB350" s="6" t="str">
        <f t="shared" si="256"/>
        <v/>
      </c>
      <c r="AC350" s="3" t="str">
        <f t="shared" si="257"/>
        <v/>
      </c>
      <c r="AD350" s="20" t="str">
        <f t="shared" si="258"/>
        <v/>
      </c>
      <c r="AE350" s="6" t="str">
        <f t="shared" si="259"/>
        <v/>
      </c>
      <c r="AG350" s="3" t="str">
        <f t="shared" si="237"/>
        <v/>
      </c>
      <c r="AH350" s="20" t="str">
        <f t="shared" si="238"/>
        <v/>
      </c>
      <c r="AI350" s="6" t="str">
        <f t="shared" si="239"/>
        <v/>
      </c>
      <c r="AJ350" s="3" t="str">
        <f t="shared" si="240"/>
        <v/>
      </c>
      <c r="AK350" s="20" t="str">
        <f t="shared" si="241"/>
        <v/>
      </c>
      <c r="AL350" s="6" t="str">
        <f t="shared" si="242"/>
        <v/>
      </c>
      <c r="AM350" s="3" t="str">
        <f t="shared" si="243"/>
        <v/>
      </c>
      <c r="AN350" s="20" t="str">
        <f t="shared" si="244"/>
        <v/>
      </c>
      <c r="AO350" s="6" t="str">
        <f t="shared" si="245"/>
        <v/>
      </c>
      <c r="AP350" s="3" t="str">
        <f t="shared" si="246"/>
        <v/>
      </c>
      <c r="AQ350" s="20" t="str">
        <f t="shared" si="247"/>
        <v/>
      </c>
      <c r="AR350" s="6" t="str">
        <f t="shared" si="248"/>
        <v/>
      </c>
      <c r="AS350" s="3" t="str">
        <f t="shared" si="249"/>
        <v/>
      </c>
      <c r="AT350" s="20">
        <f t="shared" si="250"/>
        <v>8.64</v>
      </c>
      <c r="AU350" s="6" t="str">
        <f t="shared" si="251"/>
        <v/>
      </c>
      <c r="AV350" s="3" t="str">
        <f t="shared" si="260"/>
        <v/>
      </c>
      <c r="AW350" s="20" t="str">
        <f t="shared" si="261"/>
        <v/>
      </c>
      <c r="AX350" s="6" t="str">
        <f t="shared" si="262"/>
        <v/>
      </c>
      <c r="AY350" s="3" t="str">
        <f t="shared" si="263"/>
        <v/>
      </c>
      <c r="AZ350" s="20" t="str">
        <f t="shared" si="264"/>
        <v/>
      </c>
      <c r="BA350" s="6" t="str">
        <f t="shared" si="265"/>
        <v/>
      </c>
    </row>
    <row r="351" spans="1:53" ht="13.5" thickBot="1" x14ac:dyDescent="0.25">
      <c r="A351" s="96">
        <v>41756</v>
      </c>
      <c r="B351" s="97" t="s">
        <v>21</v>
      </c>
      <c r="C351" s="97" t="s">
        <v>22</v>
      </c>
      <c r="D351" s="97">
        <v>810</v>
      </c>
      <c r="E351" s="97">
        <v>11.87</v>
      </c>
      <c r="F351" s="86">
        <f t="shared" si="277"/>
        <v>1</v>
      </c>
      <c r="G351" s="90">
        <f t="shared" si="253"/>
        <v>4</v>
      </c>
      <c r="H351" s="90">
        <f t="shared" si="231"/>
        <v>2014</v>
      </c>
      <c r="I351" s="2" t="str">
        <f t="shared" si="232"/>
        <v>Spring</v>
      </c>
      <c r="J351" s="86"/>
      <c r="K351" s="3" t="str">
        <f t="shared" si="266"/>
        <v/>
      </c>
      <c r="L351" s="20" t="str">
        <f t="shared" si="267"/>
        <v/>
      </c>
      <c r="M351" s="6" t="str">
        <f t="shared" si="268"/>
        <v/>
      </c>
      <c r="N351" s="3" t="str">
        <f t="shared" si="269"/>
        <v/>
      </c>
      <c r="O351" s="20" t="str">
        <f t="shared" si="270"/>
        <v/>
      </c>
      <c r="P351" s="6" t="str">
        <f t="shared" si="271"/>
        <v/>
      </c>
      <c r="Q351" s="3" t="str">
        <f t="shared" si="272"/>
        <v/>
      </c>
      <c r="R351" s="20" t="str">
        <f t="shared" si="273"/>
        <v/>
      </c>
      <c r="S351" s="6" t="str">
        <f t="shared" si="274"/>
        <v/>
      </c>
      <c r="T351" s="3" t="str">
        <f t="shared" si="275"/>
        <v/>
      </c>
      <c r="U351" s="20" t="str">
        <f t="shared" si="276"/>
        <v/>
      </c>
      <c r="V351" s="6" t="str">
        <f t="shared" si="233"/>
        <v/>
      </c>
      <c r="W351" s="3">
        <f t="shared" si="234"/>
        <v>810</v>
      </c>
      <c r="X351" s="20" t="str">
        <f t="shared" si="235"/>
        <v/>
      </c>
      <c r="Y351" s="6" t="str">
        <f t="shared" si="236"/>
        <v/>
      </c>
      <c r="Z351" s="3" t="str">
        <f t="shared" si="254"/>
        <v/>
      </c>
      <c r="AA351" s="20" t="str">
        <f t="shared" si="255"/>
        <v/>
      </c>
      <c r="AB351" s="6" t="str">
        <f t="shared" si="256"/>
        <v/>
      </c>
      <c r="AC351" s="3" t="str">
        <f t="shared" si="257"/>
        <v/>
      </c>
      <c r="AD351" s="20" t="str">
        <f t="shared" si="258"/>
        <v/>
      </c>
      <c r="AE351" s="6" t="str">
        <f t="shared" si="259"/>
        <v/>
      </c>
      <c r="AG351" s="3" t="str">
        <f t="shared" si="237"/>
        <v/>
      </c>
      <c r="AH351" s="20" t="str">
        <f t="shared" si="238"/>
        <v/>
      </c>
      <c r="AI351" s="6" t="str">
        <f t="shared" si="239"/>
        <v/>
      </c>
      <c r="AJ351" s="3" t="str">
        <f t="shared" si="240"/>
        <v/>
      </c>
      <c r="AK351" s="20" t="str">
        <f t="shared" si="241"/>
        <v/>
      </c>
      <c r="AL351" s="6" t="str">
        <f t="shared" si="242"/>
        <v/>
      </c>
      <c r="AM351" s="3" t="str">
        <f t="shared" si="243"/>
        <v/>
      </c>
      <c r="AN351" s="20" t="str">
        <f t="shared" si="244"/>
        <v/>
      </c>
      <c r="AO351" s="6" t="str">
        <f t="shared" si="245"/>
        <v/>
      </c>
      <c r="AP351" s="3" t="str">
        <f t="shared" si="246"/>
        <v/>
      </c>
      <c r="AQ351" s="20" t="str">
        <f t="shared" si="247"/>
        <v/>
      </c>
      <c r="AR351" s="6" t="str">
        <f t="shared" si="248"/>
        <v/>
      </c>
      <c r="AS351" s="3">
        <f t="shared" si="249"/>
        <v>11.87</v>
      </c>
      <c r="AT351" s="20" t="str">
        <f t="shared" si="250"/>
        <v/>
      </c>
      <c r="AU351" s="6" t="str">
        <f t="shared" si="251"/>
        <v/>
      </c>
      <c r="AV351" s="3" t="str">
        <f t="shared" si="260"/>
        <v/>
      </c>
      <c r="AW351" s="20" t="str">
        <f t="shared" si="261"/>
        <v/>
      </c>
      <c r="AX351" s="6" t="str">
        <f t="shared" si="262"/>
        <v/>
      </c>
      <c r="AY351" s="3" t="str">
        <f t="shared" si="263"/>
        <v/>
      </c>
      <c r="AZ351" s="20" t="str">
        <f t="shared" si="264"/>
        <v/>
      </c>
      <c r="BA351" s="6" t="str">
        <f t="shared" si="265"/>
        <v/>
      </c>
    </row>
    <row r="352" spans="1:53" ht="13.5" thickBot="1" x14ac:dyDescent="0.25">
      <c r="A352" s="96">
        <v>41539</v>
      </c>
      <c r="B352" s="97" t="s">
        <v>21</v>
      </c>
      <c r="C352" s="97" t="s">
        <v>22</v>
      </c>
      <c r="D352" s="97">
        <v>902</v>
      </c>
      <c r="E352" s="97">
        <v>3.05</v>
      </c>
      <c r="F352" s="86">
        <f t="shared" si="277"/>
        <v>1</v>
      </c>
      <c r="G352" s="90">
        <f t="shared" si="253"/>
        <v>9</v>
      </c>
      <c r="H352" s="90">
        <f t="shared" si="231"/>
        <v>2013</v>
      </c>
      <c r="I352" s="2" t="str">
        <f t="shared" si="232"/>
        <v>Fall</v>
      </c>
      <c r="J352" s="86"/>
      <c r="K352" s="3" t="str">
        <f t="shared" si="266"/>
        <v/>
      </c>
      <c r="L352" s="20" t="str">
        <f t="shared" si="267"/>
        <v/>
      </c>
      <c r="M352" s="6" t="str">
        <f t="shared" si="268"/>
        <v/>
      </c>
      <c r="N352" s="3" t="str">
        <f t="shared" si="269"/>
        <v/>
      </c>
      <c r="O352" s="20" t="str">
        <f t="shared" si="270"/>
        <v/>
      </c>
      <c r="P352" s="6" t="str">
        <f t="shared" si="271"/>
        <v/>
      </c>
      <c r="Q352" s="3" t="str">
        <f t="shared" si="272"/>
        <v/>
      </c>
      <c r="R352" s="20" t="str">
        <f t="shared" si="273"/>
        <v/>
      </c>
      <c r="S352" s="6" t="str">
        <f t="shared" si="274"/>
        <v/>
      </c>
      <c r="T352" s="3" t="str">
        <f t="shared" si="275"/>
        <v/>
      </c>
      <c r="U352" s="20" t="str">
        <f t="shared" si="276"/>
        <v/>
      </c>
      <c r="V352" s="6" t="str">
        <f t="shared" si="233"/>
        <v/>
      </c>
      <c r="W352" s="3" t="str">
        <f t="shared" si="234"/>
        <v/>
      </c>
      <c r="X352" s="20" t="str">
        <f t="shared" si="235"/>
        <v/>
      </c>
      <c r="Y352" s="6">
        <f t="shared" si="236"/>
        <v>902</v>
      </c>
      <c r="Z352" s="3" t="str">
        <f t="shared" si="254"/>
        <v/>
      </c>
      <c r="AA352" s="20" t="str">
        <f t="shared" si="255"/>
        <v/>
      </c>
      <c r="AB352" s="6" t="str">
        <f t="shared" si="256"/>
        <v/>
      </c>
      <c r="AC352" s="3" t="str">
        <f t="shared" si="257"/>
        <v/>
      </c>
      <c r="AD352" s="20" t="str">
        <f t="shared" si="258"/>
        <v/>
      </c>
      <c r="AE352" s="6" t="str">
        <f t="shared" si="259"/>
        <v/>
      </c>
      <c r="AG352" s="3" t="str">
        <f t="shared" si="237"/>
        <v/>
      </c>
      <c r="AH352" s="20" t="str">
        <f t="shared" si="238"/>
        <v/>
      </c>
      <c r="AI352" s="6" t="str">
        <f t="shared" si="239"/>
        <v/>
      </c>
      <c r="AJ352" s="3" t="str">
        <f t="shared" si="240"/>
        <v/>
      </c>
      <c r="AK352" s="20" t="str">
        <f t="shared" si="241"/>
        <v/>
      </c>
      <c r="AL352" s="6" t="str">
        <f t="shared" si="242"/>
        <v/>
      </c>
      <c r="AM352" s="3" t="str">
        <f t="shared" si="243"/>
        <v/>
      </c>
      <c r="AN352" s="20" t="str">
        <f t="shared" si="244"/>
        <v/>
      </c>
      <c r="AO352" s="6" t="str">
        <f t="shared" si="245"/>
        <v/>
      </c>
      <c r="AP352" s="3" t="str">
        <f t="shared" si="246"/>
        <v/>
      </c>
      <c r="AQ352" s="20" t="str">
        <f t="shared" si="247"/>
        <v/>
      </c>
      <c r="AR352" s="6" t="str">
        <f t="shared" si="248"/>
        <v/>
      </c>
      <c r="AS352" s="3" t="str">
        <f t="shared" si="249"/>
        <v/>
      </c>
      <c r="AT352" s="20" t="str">
        <f t="shared" si="250"/>
        <v/>
      </c>
      <c r="AU352" s="6">
        <f t="shared" si="251"/>
        <v>3.05</v>
      </c>
      <c r="AV352" s="3" t="str">
        <f t="shared" si="260"/>
        <v/>
      </c>
      <c r="AW352" s="20" t="str">
        <f t="shared" si="261"/>
        <v/>
      </c>
      <c r="AX352" s="6" t="str">
        <f t="shared" si="262"/>
        <v/>
      </c>
      <c r="AY352" s="3" t="str">
        <f t="shared" si="263"/>
        <v/>
      </c>
      <c r="AZ352" s="20" t="str">
        <f t="shared" si="264"/>
        <v/>
      </c>
      <c r="BA352" s="6" t="str">
        <f t="shared" si="265"/>
        <v/>
      </c>
    </row>
    <row r="353" spans="1:53" ht="13.5" thickBot="1" x14ac:dyDescent="0.25">
      <c r="A353" s="96">
        <v>41398</v>
      </c>
      <c r="B353" s="97" t="s">
        <v>21</v>
      </c>
      <c r="C353" s="97" t="s">
        <v>22</v>
      </c>
      <c r="D353" s="97">
        <v>730</v>
      </c>
      <c r="E353" s="97">
        <v>3.05</v>
      </c>
      <c r="F353" s="86">
        <f t="shared" si="277"/>
        <v>1</v>
      </c>
      <c r="G353" s="90">
        <f t="shared" si="253"/>
        <v>5</v>
      </c>
      <c r="H353" s="90">
        <f t="shared" si="231"/>
        <v>2013</v>
      </c>
      <c r="I353" s="2" t="str">
        <f t="shared" si="232"/>
        <v>Spring</v>
      </c>
      <c r="J353" s="86"/>
      <c r="K353" s="3" t="str">
        <f t="shared" si="266"/>
        <v/>
      </c>
      <c r="L353" s="20" t="str">
        <f t="shared" si="267"/>
        <v/>
      </c>
      <c r="M353" s="6" t="str">
        <f t="shared" si="268"/>
        <v/>
      </c>
      <c r="N353" s="3" t="str">
        <f t="shared" si="269"/>
        <v/>
      </c>
      <c r="O353" s="20" t="str">
        <f t="shared" si="270"/>
        <v/>
      </c>
      <c r="P353" s="6" t="str">
        <f t="shared" si="271"/>
        <v/>
      </c>
      <c r="Q353" s="3" t="str">
        <f t="shared" si="272"/>
        <v/>
      </c>
      <c r="R353" s="20" t="str">
        <f t="shared" si="273"/>
        <v/>
      </c>
      <c r="S353" s="6" t="str">
        <f t="shared" si="274"/>
        <v/>
      </c>
      <c r="T353" s="3" t="str">
        <f t="shared" si="275"/>
        <v/>
      </c>
      <c r="U353" s="20" t="str">
        <f t="shared" si="276"/>
        <v/>
      </c>
      <c r="V353" s="6" t="str">
        <f t="shared" si="233"/>
        <v/>
      </c>
      <c r="W353" s="3">
        <f t="shared" si="234"/>
        <v>730</v>
      </c>
      <c r="X353" s="20" t="str">
        <f t="shared" si="235"/>
        <v/>
      </c>
      <c r="Y353" s="6" t="str">
        <f t="shared" si="236"/>
        <v/>
      </c>
      <c r="Z353" s="3" t="str">
        <f t="shared" si="254"/>
        <v/>
      </c>
      <c r="AA353" s="20" t="str">
        <f t="shared" si="255"/>
        <v/>
      </c>
      <c r="AB353" s="6" t="str">
        <f t="shared" si="256"/>
        <v/>
      </c>
      <c r="AC353" s="3" t="str">
        <f t="shared" si="257"/>
        <v/>
      </c>
      <c r="AD353" s="20" t="str">
        <f t="shared" si="258"/>
        <v/>
      </c>
      <c r="AE353" s="6" t="str">
        <f t="shared" si="259"/>
        <v/>
      </c>
      <c r="AG353" s="3" t="str">
        <f t="shared" si="237"/>
        <v/>
      </c>
      <c r="AH353" s="20" t="str">
        <f t="shared" si="238"/>
        <v/>
      </c>
      <c r="AI353" s="6" t="str">
        <f t="shared" si="239"/>
        <v/>
      </c>
      <c r="AJ353" s="3" t="str">
        <f t="shared" si="240"/>
        <v/>
      </c>
      <c r="AK353" s="20" t="str">
        <f t="shared" si="241"/>
        <v/>
      </c>
      <c r="AL353" s="6" t="str">
        <f t="shared" si="242"/>
        <v/>
      </c>
      <c r="AM353" s="3" t="str">
        <f t="shared" si="243"/>
        <v/>
      </c>
      <c r="AN353" s="20" t="str">
        <f t="shared" si="244"/>
        <v/>
      </c>
      <c r="AO353" s="6" t="str">
        <f t="shared" si="245"/>
        <v/>
      </c>
      <c r="AP353" s="3" t="str">
        <f t="shared" si="246"/>
        <v/>
      </c>
      <c r="AQ353" s="20" t="str">
        <f t="shared" si="247"/>
        <v/>
      </c>
      <c r="AR353" s="6" t="str">
        <f t="shared" si="248"/>
        <v/>
      </c>
      <c r="AS353" s="3">
        <f t="shared" si="249"/>
        <v>3.05</v>
      </c>
      <c r="AT353" s="20" t="str">
        <f t="shared" si="250"/>
        <v/>
      </c>
      <c r="AU353" s="6" t="str">
        <f t="shared" si="251"/>
        <v/>
      </c>
      <c r="AV353" s="3" t="str">
        <f t="shared" si="260"/>
        <v/>
      </c>
      <c r="AW353" s="20" t="str">
        <f t="shared" si="261"/>
        <v/>
      </c>
      <c r="AX353" s="6" t="str">
        <f t="shared" si="262"/>
        <v/>
      </c>
      <c r="AY353" s="3" t="str">
        <f t="shared" si="263"/>
        <v/>
      </c>
      <c r="AZ353" s="20" t="str">
        <f t="shared" si="264"/>
        <v/>
      </c>
      <c r="BA353" s="6" t="str">
        <f t="shared" si="265"/>
        <v/>
      </c>
    </row>
    <row r="354" spans="1:53" ht="13.5" thickBot="1" x14ac:dyDescent="0.25">
      <c r="A354" s="96">
        <v>41182</v>
      </c>
      <c r="B354" s="97" t="s">
        <v>21</v>
      </c>
      <c r="C354" s="97" t="s">
        <v>22</v>
      </c>
      <c r="D354" s="97">
        <v>1447.5</v>
      </c>
      <c r="E354" s="97" t="s">
        <v>3</v>
      </c>
      <c r="F354" s="86">
        <f t="shared" si="277"/>
        <v>1</v>
      </c>
      <c r="G354" s="90">
        <f t="shared" si="253"/>
        <v>9</v>
      </c>
      <c r="H354" s="90">
        <f t="shared" si="231"/>
        <v>2012</v>
      </c>
      <c r="I354" s="2" t="str">
        <f t="shared" si="232"/>
        <v>Fall</v>
      </c>
      <c r="J354" s="86"/>
      <c r="K354" s="3" t="str">
        <f t="shared" si="266"/>
        <v/>
      </c>
      <c r="L354" s="20" t="str">
        <f t="shared" si="267"/>
        <v/>
      </c>
      <c r="M354" s="6" t="str">
        <f t="shared" si="268"/>
        <v/>
      </c>
      <c r="N354" s="3" t="str">
        <f t="shared" si="269"/>
        <v/>
      </c>
      <c r="O354" s="20" t="str">
        <f t="shared" si="270"/>
        <v/>
      </c>
      <c r="P354" s="6" t="str">
        <f t="shared" si="271"/>
        <v/>
      </c>
      <c r="Q354" s="3" t="str">
        <f t="shared" si="272"/>
        <v/>
      </c>
      <c r="R354" s="20" t="str">
        <f t="shared" si="273"/>
        <v/>
      </c>
      <c r="S354" s="6" t="str">
        <f t="shared" si="274"/>
        <v/>
      </c>
      <c r="T354" s="3" t="str">
        <f t="shared" si="275"/>
        <v/>
      </c>
      <c r="U354" s="20" t="str">
        <f t="shared" si="276"/>
        <v/>
      </c>
      <c r="V354" s="6" t="str">
        <f t="shared" si="233"/>
        <v/>
      </c>
      <c r="W354" s="3" t="str">
        <f t="shared" si="234"/>
        <v/>
      </c>
      <c r="X354" s="20" t="str">
        <f t="shared" si="235"/>
        <v/>
      </c>
      <c r="Y354" s="6">
        <f t="shared" si="236"/>
        <v>1447.5</v>
      </c>
      <c r="Z354" s="3" t="str">
        <f t="shared" si="254"/>
        <v/>
      </c>
      <c r="AA354" s="20" t="str">
        <f t="shared" si="255"/>
        <v/>
      </c>
      <c r="AB354" s="6" t="str">
        <f t="shared" si="256"/>
        <v/>
      </c>
      <c r="AC354" s="3" t="str">
        <f t="shared" si="257"/>
        <v/>
      </c>
      <c r="AD354" s="20" t="str">
        <f t="shared" si="258"/>
        <v/>
      </c>
      <c r="AE354" s="6" t="str">
        <f t="shared" si="259"/>
        <v/>
      </c>
      <c r="AG354" s="3" t="str">
        <f t="shared" si="237"/>
        <v/>
      </c>
      <c r="AH354" s="20" t="str">
        <f t="shared" si="238"/>
        <v/>
      </c>
      <c r="AI354" s="6" t="str">
        <f t="shared" si="239"/>
        <v/>
      </c>
      <c r="AJ354" s="3" t="str">
        <f t="shared" si="240"/>
        <v/>
      </c>
      <c r="AK354" s="20" t="str">
        <f t="shared" si="241"/>
        <v/>
      </c>
      <c r="AL354" s="6" t="str">
        <f t="shared" si="242"/>
        <v/>
      </c>
      <c r="AM354" s="3" t="str">
        <f t="shared" si="243"/>
        <v/>
      </c>
      <c r="AN354" s="20" t="str">
        <f t="shared" si="244"/>
        <v/>
      </c>
      <c r="AO354" s="6" t="str">
        <f t="shared" si="245"/>
        <v/>
      </c>
      <c r="AP354" s="3" t="str">
        <f t="shared" si="246"/>
        <v/>
      </c>
      <c r="AQ354" s="20" t="str">
        <f t="shared" si="247"/>
        <v/>
      </c>
      <c r="AR354" s="6" t="str">
        <f t="shared" si="248"/>
        <v/>
      </c>
      <c r="AS354" s="3" t="str">
        <f t="shared" si="249"/>
        <v/>
      </c>
      <c r="AT354" s="20" t="str">
        <f t="shared" si="250"/>
        <v/>
      </c>
      <c r="AU354" s="6" t="str">
        <f t="shared" si="251"/>
        <v>ns</v>
      </c>
      <c r="AV354" s="3" t="str">
        <f t="shared" si="260"/>
        <v/>
      </c>
      <c r="AW354" s="20" t="str">
        <f t="shared" si="261"/>
        <v/>
      </c>
      <c r="AX354" s="6" t="str">
        <f t="shared" si="262"/>
        <v/>
      </c>
      <c r="AY354" s="3" t="str">
        <f t="shared" si="263"/>
        <v/>
      </c>
      <c r="AZ354" s="20" t="str">
        <f t="shared" si="264"/>
        <v/>
      </c>
      <c r="BA354" s="6" t="str">
        <f t="shared" si="265"/>
        <v/>
      </c>
    </row>
    <row r="355" spans="1:53" ht="13.5" thickBot="1" x14ac:dyDescent="0.25">
      <c r="A355" s="96">
        <v>41182</v>
      </c>
      <c r="B355" s="97" t="s">
        <v>21</v>
      </c>
      <c r="C355" s="97" t="s">
        <v>22</v>
      </c>
      <c r="D355" s="97">
        <v>1448</v>
      </c>
      <c r="E355" s="97">
        <v>3.875</v>
      </c>
      <c r="F355" s="86">
        <f t="shared" si="277"/>
        <v>1</v>
      </c>
      <c r="G355" s="90">
        <f t="shared" si="253"/>
        <v>9</v>
      </c>
      <c r="H355" s="90">
        <f t="shared" si="231"/>
        <v>2012</v>
      </c>
      <c r="I355" s="2" t="str">
        <f t="shared" si="232"/>
        <v>Fall</v>
      </c>
      <c r="J355" s="86"/>
      <c r="K355" s="3" t="str">
        <f t="shared" si="266"/>
        <v/>
      </c>
      <c r="L355" s="20" t="str">
        <f t="shared" si="267"/>
        <v/>
      </c>
      <c r="M355" s="6" t="str">
        <f t="shared" si="268"/>
        <v/>
      </c>
      <c r="N355" s="3" t="str">
        <f t="shared" si="269"/>
        <v/>
      </c>
      <c r="O355" s="20" t="str">
        <f t="shared" si="270"/>
        <v/>
      </c>
      <c r="P355" s="6" t="str">
        <f t="shared" si="271"/>
        <v/>
      </c>
      <c r="Q355" s="3" t="str">
        <f t="shared" si="272"/>
        <v/>
      </c>
      <c r="R355" s="20" t="str">
        <f t="shared" si="273"/>
        <v/>
      </c>
      <c r="S355" s="6" t="str">
        <f t="shared" si="274"/>
        <v/>
      </c>
      <c r="T355" s="3" t="str">
        <f t="shared" si="275"/>
        <v/>
      </c>
      <c r="U355" s="20" t="str">
        <f t="shared" si="276"/>
        <v/>
      </c>
      <c r="V355" s="6" t="str">
        <f t="shared" si="233"/>
        <v/>
      </c>
      <c r="W355" s="3" t="str">
        <f t="shared" si="234"/>
        <v/>
      </c>
      <c r="X355" s="20" t="str">
        <f t="shared" si="235"/>
        <v/>
      </c>
      <c r="Y355" s="6">
        <f t="shared" si="236"/>
        <v>1448</v>
      </c>
      <c r="Z355" s="3" t="str">
        <f t="shared" si="254"/>
        <v/>
      </c>
      <c r="AA355" s="20" t="str">
        <f t="shared" si="255"/>
        <v/>
      </c>
      <c r="AB355" s="6" t="str">
        <f t="shared" si="256"/>
        <v/>
      </c>
      <c r="AC355" s="3" t="str">
        <f t="shared" si="257"/>
        <v/>
      </c>
      <c r="AD355" s="20" t="str">
        <f t="shared" si="258"/>
        <v/>
      </c>
      <c r="AE355" s="6" t="str">
        <f t="shared" si="259"/>
        <v/>
      </c>
      <c r="AG355" s="3" t="str">
        <f t="shared" si="237"/>
        <v/>
      </c>
      <c r="AH355" s="20" t="str">
        <f t="shared" si="238"/>
        <v/>
      </c>
      <c r="AI355" s="6" t="str">
        <f t="shared" si="239"/>
        <v/>
      </c>
      <c r="AJ355" s="3" t="str">
        <f t="shared" si="240"/>
        <v/>
      </c>
      <c r="AK355" s="20" t="str">
        <f t="shared" si="241"/>
        <v/>
      </c>
      <c r="AL355" s="6" t="str">
        <f t="shared" si="242"/>
        <v/>
      </c>
      <c r="AM355" s="3" t="str">
        <f t="shared" si="243"/>
        <v/>
      </c>
      <c r="AN355" s="20" t="str">
        <f t="shared" si="244"/>
        <v/>
      </c>
      <c r="AO355" s="6" t="str">
        <f t="shared" si="245"/>
        <v/>
      </c>
      <c r="AP355" s="3" t="str">
        <f t="shared" si="246"/>
        <v/>
      </c>
      <c r="AQ355" s="20" t="str">
        <f t="shared" si="247"/>
        <v/>
      </c>
      <c r="AR355" s="6" t="str">
        <f t="shared" si="248"/>
        <v/>
      </c>
      <c r="AS355" s="3" t="str">
        <f t="shared" si="249"/>
        <v/>
      </c>
      <c r="AT355" s="20" t="str">
        <f t="shared" si="250"/>
        <v/>
      </c>
      <c r="AU355" s="6">
        <f t="shared" si="251"/>
        <v>3.875</v>
      </c>
      <c r="AV355" s="3" t="str">
        <f t="shared" si="260"/>
        <v/>
      </c>
      <c r="AW355" s="20" t="str">
        <f t="shared" si="261"/>
        <v/>
      </c>
      <c r="AX355" s="6" t="str">
        <f t="shared" si="262"/>
        <v/>
      </c>
      <c r="AY355" s="3" t="str">
        <f t="shared" si="263"/>
        <v/>
      </c>
      <c r="AZ355" s="20" t="str">
        <f t="shared" si="264"/>
        <v/>
      </c>
      <c r="BA355" s="6" t="str">
        <f t="shared" si="265"/>
        <v/>
      </c>
    </row>
    <row r="356" spans="1:53" ht="13.5" thickBot="1" x14ac:dyDescent="0.25">
      <c r="A356" s="96">
        <v>41120</v>
      </c>
      <c r="B356" s="97" t="s">
        <v>21</v>
      </c>
      <c r="C356" s="97" t="s">
        <v>22</v>
      </c>
      <c r="D356" s="97">
        <v>1078</v>
      </c>
      <c r="E356" s="97" t="s">
        <v>77</v>
      </c>
      <c r="F356" s="86">
        <f t="shared" si="277"/>
        <v>1</v>
      </c>
      <c r="G356" s="90">
        <f t="shared" si="253"/>
        <v>7</v>
      </c>
      <c r="H356" s="90">
        <f t="shared" si="231"/>
        <v>2012</v>
      </c>
      <c r="I356" s="2" t="str">
        <f t="shared" si="232"/>
        <v>Summer</v>
      </c>
      <c r="J356" s="86"/>
      <c r="K356" s="3" t="str">
        <f t="shared" si="266"/>
        <v/>
      </c>
      <c r="L356" s="20" t="str">
        <f t="shared" si="267"/>
        <v/>
      </c>
      <c r="M356" s="6" t="str">
        <f t="shared" si="268"/>
        <v/>
      </c>
      <c r="N356" s="3" t="str">
        <f t="shared" si="269"/>
        <v/>
      </c>
      <c r="O356" s="20" t="str">
        <f t="shared" si="270"/>
        <v/>
      </c>
      <c r="P356" s="6" t="str">
        <f t="shared" si="271"/>
        <v/>
      </c>
      <c r="Q356" s="3" t="str">
        <f t="shared" si="272"/>
        <v/>
      </c>
      <c r="R356" s="20" t="str">
        <f t="shared" si="273"/>
        <v/>
      </c>
      <c r="S356" s="6" t="str">
        <f t="shared" si="274"/>
        <v/>
      </c>
      <c r="T356" s="3" t="str">
        <f t="shared" si="275"/>
        <v/>
      </c>
      <c r="U356" s="20" t="str">
        <f t="shared" si="276"/>
        <v/>
      </c>
      <c r="V356" s="6" t="str">
        <f t="shared" si="233"/>
        <v/>
      </c>
      <c r="W356" s="3" t="str">
        <f t="shared" si="234"/>
        <v/>
      </c>
      <c r="X356" s="20">
        <f t="shared" si="235"/>
        <v>1078</v>
      </c>
      <c r="Y356" s="6" t="str">
        <f t="shared" si="236"/>
        <v/>
      </c>
      <c r="Z356" s="3" t="str">
        <f t="shared" si="254"/>
        <v/>
      </c>
      <c r="AA356" s="20" t="str">
        <f t="shared" si="255"/>
        <v/>
      </c>
      <c r="AB356" s="6" t="str">
        <f t="shared" si="256"/>
        <v/>
      </c>
      <c r="AC356" s="3" t="str">
        <f t="shared" si="257"/>
        <v/>
      </c>
      <c r="AD356" s="20" t="str">
        <f t="shared" si="258"/>
        <v/>
      </c>
      <c r="AE356" s="6" t="str">
        <f t="shared" si="259"/>
        <v/>
      </c>
      <c r="AG356" s="3" t="str">
        <f t="shared" si="237"/>
        <v/>
      </c>
      <c r="AH356" s="20" t="str">
        <f t="shared" si="238"/>
        <v/>
      </c>
      <c r="AI356" s="6" t="str">
        <f t="shared" si="239"/>
        <v/>
      </c>
      <c r="AJ356" s="3" t="str">
        <f t="shared" si="240"/>
        <v/>
      </c>
      <c r="AK356" s="20" t="str">
        <f t="shared" si="241"/>
        <v/>
      </c>
      <c r="AL356" s="6" t="str">
        <f t="shared" si="242"/>
        <v/>
      </c>
      <c r="AM356" s="3" t="str">
        <f t="shared" si="243"/>
        <v/>
      </c>
      <c r="AN356" s="20" t="str">
        <f t="shared" si="244"/>
        <v/>
      </c>
      <c r="AO356" s="6" t="str">
        <f t="shared" si="245"/>
        <v/>
      </c>
      <c r="AP356" s="3" t="str">
        <f t="shared" si="246"/>
        <v/>
      </c>
      <c r="AQ356" s="20" t="str">
        <f t="shared" si="247"/>
        <v/>
      </c>
      <c r="AR356" s="6" t="str">
        <f t="shared" si="248"/>
        <v/>
      </c>
      <c r="AS356" s="3" t="str">
        <f t="shared" si="249"/>
        <v/>
      </c>
      <c r="AT356" s="20" t="str">
        <f t="shared" si="250"/>
        <v>AD</v>
      </c>
      <c r="AU356" s="6" t="str">
        <f t="shared" si="251"/>
        <v/>
      </c>
      <c r="AV356" s="3" t="str">
        <f t="shared" si="260"/>
        <v/>
      </c>
      <c r="AW356" s="20" t="str">
        <f t="shared" si="261"/>
        <v/>
      </c>
      <c r="AX356" s="6" t="str">
        <f t="shared" si="262"/>
        <v/>
      </c>
      <c r="AY356" s="3" t="str">
        <f t="shared" si="263"/>
        <v/>
      </c>
      <c r="AZ356" s="20" t="str">
        <f t="shared" si="264"/>
        <v/>
      </c>
      <c r="BA356" s="6" t="str">
        <f t="shared" si="265"/>
        <v/>
      </c>
    </row>
    <row r="357" spans="1:53" ht="13.5" thickBot="1" x14ac:dyDescent="0.25">
      <c r="A357" s="96">
        <v>41034</v>
      </c>
      <c r="B357" s="97" t="s">
        <v>21</v>
      </c>
      <c r="C357" s="97" t="s">
        <v>22</v>
      </c>
      <c r="D357" s="97">
        <v>760</v>
      </c>
      <c r="E357" s="97">
        <v>11.78</v>
      </c>
      <c r="F357" s="86">
        <f t="shared" si="277"/>
        <v>1</v>
      </c>
      <c r="G357" s="90">
        <f t="shared" si="253"/>
        <v>5</v>
      </c>
      <c r="H357" s="90">
        <f t="shared" si="231"/>
        <v>2012</v>
      </c>
      <c r="I357" s="2" t="str">
        <f t="shared" si="232"/>
        <v>Spring</v>
      </c>
      <c r="J357" s="86"/>
      <c r="K357" s="3" t="str">
        <f t="shared" si="266"/>
        <v/>
      </c>
      <c r="L357" s="20" t="str">
        <f t="shared" si="267"/>
        <v/>
      </c>
      <c r="M357" s="6" t="str">
        <f t="shared" si="268"/>
        <v/>
      </c>
      <c r="N357" s="3" t="str">
        <f t="shared" si="269"/>
        <v/>
      </c>
      <c r="O357" s="20" t="str">
        <f t="shared" si="270"/>
        <v/>
      </c>
      <c r="P357" s="6" t="str">
        <f t="shared" si="271"/>
        <v/>
      </c>
      <c r="Q357" s="3" t="str">
        <f t="shared" si="272"/>
        <v/>
      </c>
      <c r="R357" s="20" t="str">
        <f t="shared" si="273"/>
        <v/>
      </c>
      <c r="S357" s="6" t="str">
        <f t="shared" si="274"/>
        <v/>
      </c>
      <c r="T357" s="3" t="str">
        <f t="shared" si="275"/>
        <v/>
      </c>
      <c r="U357" s="20" t="str">
        <f t="shared" si="276"/>
        <v/>
      </c>
      <c r="V357" s="6" t="str">
        <f t="shared" si="233"/>
        <v/>
      </c>
      <c r="W357" s="3">
        <f t="shared" si="234"/>
        <v>760</v>
      </c>
      <c r="X357" s="20" t="str">
        <f t="shared" si="235"/>
        <v/>
      </c>
      <c r="Y357" s="6" t="str">
        <f t="shared" si="236"/>
        <v/>
      </c>
      <c r="Z357" s="3" t="str">
        <f t="shared" si="254"/>
        <v/>
      </c>
      <c r="AA357" s="20" t="str">
        <f t="shared" si="255"/>
        <v/>
      </c>
      <c r="AB357" s="6" t="str">
        <f t="shared" si="256"/>
        <v/>
      </c>
      <c r="AC357" s="3" t="str">
        <f t="shared" si="257"/>
        <v/>
      </c>
      <c r="AD357" s="20" t="str">
        <f t="shared" si="258"/>
        <v/>
      </c>
      <c r="AE357" s="6" t="str">
        <f t="shared" si="259"/>
        <v/>
      </c>
      <c r="AG357" s="3" t="str">
        <f t="shared" si="237"/>
        <v/>
      </c>
      <c r="AH357" s="20" t="str">
        <f t="shared" si="238"/>
        <v/>
      </c>
      <c r="AI357" s="6" t="str">
        <f t="shared" si="239"/>
        <v/>
      </c>
      <c r="AJ357" s="3" t="str">
        <f t="shared" si="240"/>
        <v/>
      </c>
      <c r="AK357" s="20" t="str">
        <f t="shared" si="241"/>
        <v/>
      </c>
      <c r="AL357" s="6" t="str">
        <f t="shared" si="242"/>
        <v/>
      </c>
      <c r="AM357" s="3" t="str">
        <f t="shared" si="243"/>
        <v/>
      </c>
      <c r="AN357" s="20" t="str">
        <f t="shared" si="244"/>
        <v/>
      </c>
      <c r="AO357" s="6" t="str">
        <f t="shared" si="245"/>
        <v/>
      </c>
      <c r="AP357" s="3" t="str">
        <f t="shared" si="246"/>
        <v/>
      </c>
      <c r="AQ357" s="20" t="str">
        <f t="shared" si="247"/>
        <v/>
      </c>
      <c r="AR357" s="6" t="str">
        <f t="shared" si="248"/>
        <v/>
      </c>
      <c r="AS357" s="3">
        <f t="shared" si="249"/>
        <v>11.78</v>
      </c>
      <c r="AT357" s="20" t="str">
        <f t="shared" si="250"/>
        <v/>
      </c>
      <c r="AU357" s="6" t="str">
        <f t="shared" si="251"/>
        <v/>
      </c>
      <c r="AV357" s="3" t="str">
        <f t="shared" si="260"/>
        <v/>
      </c>
      <c r="AW357" s="20" t="str">
        <f t="shared" si="261"/>
        <v/>
      </c>
      <c r="AX357" s="6" t="str">
        <f t="shared" si="262"/>
        <v/>
      </c>
      <c r="AY357" s="3" t="str">
        <f t="shared" si="263"/>
        <v/>
      </c>
      <c r="AZ357" s="20" t="str">
        <f t="shared" si="264"/>
        <v/>
      </c>
      <c r="BA357" s="6" t="str">
        <f t="shared" si="265"/>
        <v/>
      </c>
    </row>
    <row r="358" spans="1:53" ht="13.5" thickBot="1" x14ac:dyDescent="0.25">
      <c r="A358" s="96">
        <v>40811</v>
      </c>
      <c r="B358" s="97" t="s">
        <v>21</v>
      </c>
      <c r="C358" s="97" t="s">
        <v>22</v>
      </c>
      <c r="D358" s="97">
        <v>1334</v>
      </c>
      <c r="E358" s="97">
        <v>7.28</v>
      </c>
      <c r="F358" s="86">
        <f t="shared" si="277"/>
        <v>1</v>
      </c>
      <c r="G358" s="90">
        <f t="shared" si="253"/>
        <v>9</v>
      </c>
      <c r="H358" s="90">
        <f t="shared" si="231"/>
        <v>2011</v>
      </c>
      <c r="I358" s="2" t="str">
        <f t="shared" si="232"/>
        <v>Fall</v>
      </c>
      <c r="J358" s="86"/>
      <c r="K358" s="3" t="str">
        <f t="shared" si="266"/>
        <v/>
      </c>
      <c r="L358" s="20" t="str">
        <f t="shared" si="267"/>
        <v/>
      </c>
      <c r="M358" s="6" t="str">
        <f t="shared" si="268"/>
        <v/>
      </c>
      <c r="N358" s="3" t="str">
        <f t="shared" si="269"/>
        <v/>
      </c>
      <c r="O358" s="20" t="str">
        <f t="shared" si="270"/>
        <v/>
      </c>
      <c r="P358" s="6" t="str">
        <f t="shared" si="271"/>
        <v/>
      </c>
      <c r="Q358" s="3" t="str">
        <f t="shared" si="272"/>
        <v/>
      </c>
      <c r="R358" s="20" t="str">
        <f t="shared" si="273"/>
        <v/>
      </c>
      <c r="S358" s="6" t="str">
        <f t="shared" si="274"/>
        <v/>
      </c>
      <c r="T358" s="3" t="str">
        <f t="shared" si="275"/>
        <v/>
      </c>
      <c r="U358" s="20" t="str">
        <f t="shared" si="276"/>
        <v/>
      </c>
      <c r="V358" s="6" t="str">
        <f t="shared" si="233"/>
        <v/>
      </c>
      <c r="W358" s="3" t="str">
        <f t="shared" si="234"/>
        <v/>
      </c>
      <c r="X358" s="20" t="str">
        <f t="shared" si="235"/>
        <v/>
      </c>
      <c r="Y358" s="6">
        <f t="shared" si="236"/>
        <v>1334</v>
      </c>
      <c r="Z358" s="3" t="str">
        <f t="shared" si="254"/>
        <v/>
      </c>
      <c r="AA358" s="20" t="str">
        <f t="shared" si="255"/>
        <v/>
      </c>
      <c r="AB358" s="6" t="str">
        <f t="shared" si="256"/>
        <v/>
      </c>
      <c r="AC358" s="3" t="str">
        <f t="shared" si="257"/>
        <v/>
      </c>
      <c r="AD358" s="20" t="str">
        <f t="shared" si="258"/>
        <v/>
      </c>
      <c r="AE358" s="6" t="str">
        <f t="shared" si="259"/>
        <v/>
      </c>
      <c r="AG358" s="3" t="str">
        <f t="shared" si="237"/>
        <v/>
      </c>
      <c r="AH358" s="20" t="str">
        <f t="shared" si="238"/>
        <v/>
      </c>
      <c r="AI358" s="6" t="str">
        <f t="shared" si="239"/>
        <v/>
      </c>
      <c r="AJ358" s="3" t="str">
        <f t="shared" si="240"/>
        <v/>
      </c>
      <c r="AK358" s="20" t="str">
        <f t="shared" si="241"/>
        <v/>
      </c>
      <c r="AL358" s="6" t="str">
        <f t="shared" si="242"/>
        <v/>
      </c>
      <c r="AM358" s="3" t="str">
        <f t="shared" si="243"/>
        <v/>
      </c>
      <c r="AN358" s="20" t="str">
        <f t="shared" si="244"/>
        <v/>
      </c>
      <c r="AO358" s="6" t="str">
        <f t="shared" si="245"/>
        <v/>
      </c>
      <c r="AP358" s="3" t="str">
        <f t="shared" si="246"/>
        <v/>
      </c>
      <c r="AQ358" s="20" t="str">
        <f t="shared" si="247"/>
        <v/>
      </c>
      <c r="AR358" s="6" t="str">
        <f t="shared" si="248"/>
        <v/>
      </c>
      <c r="AS358" s="3" t="str">
        <f t="shared" si="249"/>
        <v/>
      </c>
      <c r="AT358" s="20" t="str">
        <f t="shared" si="250"/>
        <v/>
      </c>
      <c r="AU358" s="6">
        <f t="shared" si="251"/>
        <v>7.28</v>
      </c>
      <c r="AV358" s="3" t="str">
        <f t="shared" si="260"/>
        <v/>
      </c>
      <c r="AW358" s="20" t="str">
        <f t="shared" si="261"/>
        <v/>
      </c>
      <c r="AX358" s="6" t="str">
        <f t="shared" si="262"/>
        <v/>
      </c>
      <c r="AY358" s="3" t="str">
        <f t="shared" si="263"/>
        <v/>
      </c>
      <c r="AZ358" s="20" t="str">
        <f t="shared" si="264"/>
        <v/>
      </c>
      <c r="BA358" s="6" t="str">
        <f t="shared" si="265"/>
        <v/>
      </c>
    </row>
    <row r="359" spans="1:53" ht="13.5" thickBot="1" x14ac:dyDescent="0.25">
      <c r="A359" s="96">
        <v>40758</v>
      </c>
      <c r="B359" s="97" t="s">
        <v>21</v>
      </c>
      <c r="C359" s="97" t="s">
        <v>22</v>
      </c>
      <c r="D359" s="97">
        <v>874</v>
      </c>
      <c r="E359" s="97" t="s">
        <v>3</v>
      </c>
      <c r="F359" s="86">
        <f t="shared" si="277"/>
        <v>1</v>
      </c>
      <c r="G359" s="90">
        <f t="shared" si="253"/>
        <v>8</v>
      </c>
      <c r="H359" s="90">
        <f t="shared" si="231"/>
        <v>2011</v>
      </c>
      <c r="I359" s="2" t="str">
        <f t="shared" si="232"/>
        <v>Summer</v>
      </c>
      <c r="J359" s="86"/>
      <c r="K359" s="3" t="str">
        <f t="shared" si="266"/>
        <v/>
      </c>
      <c r="L359" s="20" t="str">
        <f t="shared" si="267"/>
        <v/>
      </c>
      <c r="M359" s="6" t="str">
        <f t="shared" si="268"/>
        <v/>
      </c>
      <c r="N359" s="3" t="str">
        <f t="shared" si="269"/>
        <v/>
      </c>
      <c r="O359" s="20" t="str">
        <f t="shared" si="270"/>
        <v/>
      </c>
      <c r="P359" s="6" t="str">
        <f t="shared" si="271"/>
        <v/>
      </c>
      <c r="Q359" s="3" t="str">
        <f t="shared" si="272"/>
        <v/>
      </c>
      <c r="R359" s="20" t="str">
        <f t="shared" si="273"/>
        <v/>
      </c>
      <c r="S359" s="6" t="str">
        <f t="shared" si="274"/>
        <v/>
      </c>
      <c r="T359" s="3" t="str">
        <f t="shared" si="275"/>
        <v/>
      </c>
      <c r="U359" s="20" t="str">
        <f t="shared" si="276"/>
        <v/>
      </c>
      <c r="V359" s="6" t="str">
        <f t="shared" si="233"/>
        <v/>
      </c>
      <c r="W359" s="3" t="str">
        <f t="shared" si="234"/>
        <v/>
      </c>
      <c r="X359" s="20">
        <f t="shared" si="235"/>
        <v>874</v>
      </c>
      <c r="Y359" s="6" t="str">
        <f t="shared" si="236"/>
        <v/>
      </c>
      <c r="Z359" s="3" t="str">
        <f t="shared" si="254"/>
        <v/>
      </c>
      <c r="AA359" s="20" t="str">
        <f t="shared" si="255"/>
        <v/>
      </c>
      <c r="AB359" s="6" t="str">
        <f t="shared" si="256"/>
        <v/>
      </c>
      <c r="AC359" s="3" t="str">
        <f t="shared" si="257"/>
        <v/>
      </c>
      <c r="AD359" s="20" t="str">
        <f t="shared" si="258"/>
        <v/>
      </c>
      <c r="AE359" s="6" t="str">
        <f t="shared" si="259"/>
        <v/>
      </c>
      <c r="AG359" s="3" t="str">
        <f t="shared" si="237"/>
        <v/>
      </c>
      <c r="AH359" s="20" t="str">
        <f t="shared" si="238"/>
        <v/>
      </c>
      <c r="AI359" s="6" t="str">
        <f t="shared" si="239"/>
        <v/>
      </c>
      <c r="AJ359" s="3" t="str">
        <f t="shared" si="240"/>
        <v/>
      </c>
      <c r="AK359" s="20" t="str">
        <f t="shared" si="241"/>
        <v/>
      </c>
      <c r="AL359" s="6" t="str">
        <f t="shared" si="242"/>
        <v/>
      </c>
      <c r="AM359" s="3" t="str">
        <f t="shared" si="243"/>
        <v/>
      </c>
      <c r="AN359" s="20" t="str">
        <f t="shared" si="244"/>
        <v/>
      </c>
      <c r="AO359" s="6" t="str">
        <f t="shared" si="245"/>
        <v/>
      </c>
      <c r="AP359" s="3" t="str">
        <f t="shared" si="246"/>
        <v/>
      </c>
      <c r="AQ359" s="20" t="str">
        <f t="shared" si="247"/>
        <v/>
      </c>
      <c r="AR359" s="6" t="str">
        <f t="shared" si="248"/>
        <v/>
      </c>
      <c r="AS359" s="3" t="str">
        <f t="shared" si="249"/>
        <v/>
      </c>
      <c r="AT359" s="20" t="str">
        <f t="shared" si="250"/>
        <v>ns</v>
      </c>
      <c r="AU359" s="6" t="str">
        <f t="shared" si="251"/>
        <v/>
      </c>
      <c r="AV359" s="3" t="str">
        <f t="shared" si="260"/>
        <v/>
      </c>
      <c r="AW359" s="20" t="str">
        <f t="shared" si="261"/>
        <v/>
      </c>
      <c r="AX359" s="6" t="str">
        <f t="shared" si="262"/>
        <v/>
      </c>
      <c r="AY359" s="3" t="str">
        <f t="shared" si="263"/>
        <v/>
      </c>
      <c r="AZ359" s="20" t="str">
        <f t="shared" si="264"/>
        <v/>
      </c>
      <c r="BA359" s="6" t="str">
        <f t="shared" si="265"/>
        <v/>
      </c>
    </row>
    <row r="360" spans="1:53" ht="13.5" thickBot="1" x14ac:dyDescent="0.25">
      <c r="A360" s="96">
        <v>40758</v>
      </c>
      <c r="B360" s="97" t="s">
        <v>21</v>
      </c>
      <c r="C360" s="97" t="s">
        <v>22</v>
      </c>
      <c r="D360" s="97" t="s">
        <v>3</v>
      </c>
      <c r="E360" s="97">
        <v>14.56</v>
      </c>
      <c r="F360" s="86">
        <f t="shared" si="277"/>
        <v>1</v>
      </c>
      <c r="G360" s="90">
        <f t="shared" si="253"/>
        <v>8</v>
      </c>
      <c r="H360" s="90">
        <f t="shared" si="231"/>
        <v>2011</v>
      </c>
      <c r="I360" s="2" t="str">
        <f t="shared" si="232"/>
        <v>Summer</v>
      </c>
      <c r="J360" s="86"/>
      <c r="K360" s="3" t="str">
        <f t="shared" si="266"/>
        <v/>
      </c>
      <c r="L360" s="20" t="str">
        <f t="shared" si="267"/>
        <v/>
      </c>
      <c r="M360" s="6" t="str">
        <f t="shared" si="268"/>
        <v/>
      </c>
      <c r="N360" s="3" t="str">
        <f t="shared" si="269"/>
        <v/>
      </c>
      <c r="O360" s="20" t="str">
        <f t="shared" si="270"/>
        <v/>
      </c>
      <c r="P360" s="6" t="str">
        <f t="shared" si="271"/>
        <v/>
      </c>
      <c r="Q360" s="3" t="str">
        <f t="shared" si="272"/>
        <v/>
      </c>
      <c r="R360" s="20" t="str">
        <f t="shared" si="273"/>
        <v/>
      </c>
      <c r="S360" s="6" t="str">
        <f t="shared" si="274"/>
        <v/>
      </c>
      <c r="T360" s="3" t="str">
        <f t="shared" si="275"/>
        <v/>
      </c>
      <c r="U360" s="20" t="str">
        <f t="shared" si="276"/>
        <v/>
      </c>
      <c r="V360" s="6" t="str">
        <f t="shared" si="233"/>
        <v/>
      </c>
      <c r="W360" s="3" t="str">
        <f t="shared" si="234"/>
        <v/>
      </c>
      <c r="X360" s="20" t="str">
        <f t="shared" si="235"/>
        <v>ns</v>
      </c>
      <c r="Y360" s="6" t="str">
        <f t="shared" si="236"/>
        <v/>
      </c>
      <c r="Z360" s="3" t="str">
        <f t="shared" si="254"/>
        <v/>
      </c>
      <c r="AA360" s="20" t="str">
        <f t="shared" si="255"/>
        <v/>
      </c>
      <c r="AB360" s="6" t="str">
        <f t="shared" si="256"/>
        <v/>
      </c>
      <c r="AC360" s="3" t="str">
        <f t="shared" si="257"/>
        <v/>
      </c>
      <c r="AD360" s="20" t="str">
        <f t="shared" si="258"/>
        <v/>
      </c>
      <c r="AE360" s="6" t="str">
        <f t="shared" si="259"/>
        <v/>
      </c>
      <c r="AG360" s="3" t="str">
        <f t="shared" si="237"/>
        <v/>
      </c>
      <c r="AH360" s="20" t="str">
        <f t="shared" si="238"/>
        <v/>
      </c>
      <c r="AI360" s="6" t="str">
        <f t="shared" si="239"/>
        <v/>
      </c>
      <c r="AJ360" s="3" t="str">
        <f t="shared" si="240"/>
        <v/>
      </c>
      <c r="AK360" s="20" t="str">
        <f t="shared" si="241"/>
        <v/>
      </c>
      <c r="AL360" s="6" t="str">
        <f t="shared" si="242"/>
        <v/>
      </c>
      <c r="AM360" s="3" t="str">
        <f t="shared" si="243"/>
        <v/>
      </c>
      <c r="AN360" s="20" t="str">
        <f t="shared" si="244"/>
        <v/>
      </c>
      <c r="AO360" s="6" t="str">
        <f t="shared" si="245"/>
        <v/>
      </c>
      <c r="AP360" s="3" t="str">
        <f t="shared" si="246"/>
        <v/>
      </c>
      <c r="AQ360" s="20" t="str">
        <f t="shared" si="247"/>
        <v/>
      </c>
      <c r="AR360" s="6" t="str">
        <f t="shared" si="248"/>
        <v/>
      </c>
      <c r="AS360" s="3" t="str">
        <f t="shared" si="249"/>
        <v/>
      </c>
      <c r="AT360" s="20">
        <f t="shared" si="250"/>
        <v>14.56</v>
      </c>
      <c r="AU360" s="6" t="str">
        <f t="shared" si="251"/>
        <v/>
      </c>
      <c r="AV360" s="3" t="str">
        <f t="shared" si="260"/>
        <v/>
      </c>
      <c r="AW360" s="20" t="str">
        <f t="shared" si="261"/>
        <v/>
      </c>
      <c r="AX360" s="6" t="str">
        <f t="shared" si="262"/>
        <v/>
      </c>
      <c r="AY360" s="3" t="str">
        <f t="shared" si="263"/>
        <v/>
      </c>
      <c r="AZ360" s="20" t="str">
        <f t="shared" si="264"/>
        <v/>
      </c>
      <c r="BA360" s="6" t="str">
        <f t="shared" si="265"/>
        <v/>
      </c>
    </row>
    <row r="361" spans="1:53" ht="13.5" thickBot="1" x14ac:dyDescent="0.25">
      <c r="A361" s="96">
        <v>40392</v>
      </c>
      <c r="B361" s="97" t="s">
        <v>21</v>
      </c>
      <c r="C361" s="97" t="s">
        <v>22</v>
      </c>
      <c r="D361" s="97">
        <v>858</v>
      </c>
      <c r="E361" s="97">
        <v>9.2080000000000002</v>
      </c>
      <c r="F361" s="86">
        <f t="shared" si="277"/>
        <v>1</v>
      </c>
      <c r="G361" s="90">
        <f t="shared" si="253"/>
        <v>8</v>
      </c>
      <c r="H361" s="90">
        <f t="shared" si="231"/>
        <v>2010</v>
      </c>
      <c r="I361" s="2" t="str">
        <f t="shared" si="232"/>
        <v>Summer</v>
      </c>
      <c r="J361" s="86"/>
      <c r="K361" s="3" t="str">
        <f t="shared" si="266"/>
        <v/>
      </c>
      <c r="L361" s="20" t="str">
        <f t="shared" si="267"/>
        <v/>
      </c>
      <c r="M361" s="6" t="str">
        <f t="shared" si="268"/>
        <v/>
      </c>
      <c r="N361" s="3" t="str">
        <f t="shared" si="269"/>
        <v/>
      </c>
      <c r="O361" s="20" t="str">
        <f t="shared" si="270"/>
        <v/>
      </c>
      <c r="P361" s="6" t="str">
        <f t="shared" si="271"/>
        <v/>
      </c>
      <c r="Q361" s="3" t="str">
        <f t="shared" si="272"/>
        <v/>
      </c>
      <c r="R361" s="20" t="str">
        <f t="shared" si="273"/>
        <v/>
      </c>
      <c r="S361" s="6" t="str">
        <f t="shared" si="274"/>
        <v/>
      </c>
      <c r="T361" s="3" t="str">
        <f t="shared" si="275"/>
        <v/>
      </c>
      <c r="U361" s="20" t="str">
        <f t="shared" si="276"/>
        <v/>
      </c>
      <c r="V361" s="6" t="str">
        <f t="shared" si="233"/>
        <v/>
      </c>
      <c r="W361" s="3" t="str">
        <f t="shared" si="234"/>
        <v/>
      </c>
      <c r="X361" s="20">
        <f t="shared" si="235"/>
        <v>858</v>
      </c>
      <c r="Y361" s="6" t="str">
        <f t="shared" si="236"/>
        <v/>
      </c>
      <c r="Z361" s="3" t="str">
        <f t="shared" si="254"/>
        <v/>
      </c>
      <c r="AA361" s="20" t="str">
        <f t="shared" si="255"/>
        <v/>
      </c>
      <c r="AB361" s="6" t="str">
        <f t="shared" si="256"/>
        <v/>
      </c>
      <c r="AC361" s="3" t="str">
        <f t="shared" si="257"/>
        <v/>
      </c>
      <c r="AD361" s="20" t="str">
        <f t="shared" si="258"/>
        <v/>
      </c>
      <c r="AE361" s="6" t="str">
        <f t="shared" si="259"/>
        <v/>
      </c>
      <c r="AG361" s="3" t="str">
        <f t="shared" si="237"/>
        <v/>
      </c>
      <c r="AH361" s="20" t="str">
        <f t="shared" si="238"/>
        <v/>
      </c>
      <c r="AI361" s="6" t="str">
        <f t="shared" si="239"/>
        <v/>
      </c>
      <c r="AJ361" s="3" t="str">
        <f t="shared" si="240"/>
        <v/>
      </c>
      <c r="AK361" s="20" t="str">
        <f t="shared" si="241"/>
        <v/>
      </c>
      <c r="AL361" s="6" t="str">
        <f t="shared" si="242"/>
        <v/>
      </c>
      <c r="AM361" s="3" t="str">
        <f t="shared" si="243"/>
        <v/>
      </c>
      <c r="AN361" s="20" t="str">
        <f t="shared" si="244"/>
        <v/>
      </c>
      <c r="AO361" s="6" t="str">
        <f t="shared" si="245"/>
        <v/>
      </c>
      <c r="AP361" s="3" t="str">
        <f t="shared" si="246"/>
        <v/>
      </c>
      <c r="AQ361" s="20" t="str">
        <f t="shared" si="247"/>
        <v/>
      </c>
      <c r="AR361" s="6" t="str">
        <f t="shared" si="248"/>
        <v/>
      </c>
      <c r="AS361" s="3" t="str">
        <f t="shared" si="249"/>
        <v/>
      </c>
      <c r="AT361" s="20">
        <f t="shared" si="250"/>
        <v>9.2080000000000002</v>
      </c>
      <c r="AU361" s="6" t="str">
        <f t="shared" si="251"/>
        <v/>
      </c>
      <c r="AV361" s="3" t="str">
        <f t="shared" si="260"/>
        <v/>
      </c>
      <c r="AW361" s="20" t="str">
        <f t="shared" si="261"/>
        <v/>
      </c>
      <c r="AX361" s="6" t="str">
        <f t="shared" si="262"/>
        <v/>
      </c>
      <c r="AY361" s="3" t="str">
        <f t="shared" si="263"/>
        <v/>
      </c>
      <c r="AZ361" s="20" t="str">
        <f t="shared" si="264"/>
        <v/>
      </c>
      <c r="BA361" s="6" t="str">
        <f t="shared" si="265"/>
        <v/>
      </c>
    </row>
    <row r="362" spans="1:53" ht="13.5" thickBot="1" x14ac:dyDescent="0.25">
      <c r="A362" s="96">
        <v>40304</v>
      </c>
      <c r="B362" s="97" t="s">
        <v>21</v>
      </c>
      <c r="C362" s="97" t="s">
        <v>22</v>
      </c>
      <c r="D362" s="97">
        <v>910</v>
      </c>
      <c r="E362" s="97">
        <v>18.09</v>
      </c>
      <c r="F362" s="86">
        <f t="shared" si="277"/>
        <v>1</v>
      </c>
      <c r="G362" s="90">
        <f t="shared" si="253"/>
        <v>5</v>
      </c>
      <c r="H362" s="90">
        <f t="shared" si="231"/>
        <v>2010</v>
      </c>
      <c r="I362" s="2" t="str">
        <f t="shared" si="232"/>
        <v>Spring</v>
      </c>
      <c r="J362" s="86"/>
      <c r="K362" s="3" t="str">
        <f t="shared" si="266"/>
        <v/>
      </c>
      <c r="L362" s="20" t="str">
        <f t="shared" si="267"/>
        <v/>
      </c>
      <c r="M362" s="6" t="str">
        <f t="shared" si="268"/>
        <v/>
      </c>
      <c r="N362" s="3" t="str">
        <f t="shared" si="269"/>
        <v/>
      </c>
      <c r="O362" s="20" t="str">
        <f t="shared" si="270"/>
        <v/>
      </c>
      <c r="P362" s="6" t="str">
        <f t="shared" si="271"/>
        <v/>
      </c>
      <c r="Q362" s="3" t="str">
        <f t="shared" si="272"/>
        <v/>
      </c>
      <c r="R362" s="20" t="str">
        <f t="shared" si="273"/>
        <v/>
      </c>
      <c r="S362" s="6" t="str">
        <f t="shared" si="274"/>
        <v/>
      </c>
      <c r="T362" s="3" t="str">
        <f t="shared" si="275"/>
        <v/>
      </c>
      <c r="U362" s="20" t="str">
        <f t="shared" si="276"/>
        <v/>
      </c>
      <c r="V362" s="6" t="str">
        <f t="shared" si="233"/>
        <v/>
      </c>
      <c r="W362" s="3">
        <f t="shared" si="234"/>
        <v>910</v>
      </c>
      <c r="X362" s="20" t="str">
        <f t="shared" si="235"/>
        <v/>
      </c>
      <c r="Y362" s="6" t="str">
        <f t="shared" si="236"/>
        <v/>
      </c>
      <c r="Z362" s="3" t="str">
        <f t="shared" si="254"/>
        <v/>
      </c>
      <c r="AA362" s="20" t="str">
        <f t="shared" si="255"/>
        <v/>
      </c>
      <c r="AB362" s="6" t="str">
        <f t="shared" si="256"/>
        <v/>
      </c>
      <c r="AC362" s="3" t="str">
        <f t="shared" si="257"/>
        <v/>
      </c>
      <c r="AD362" s="20" t="str">
        <f t="shared" si="258"/>
        <v/>
      </c>
      <c r="AE362" s="6" t="str">
        <f t="shared" si="259"/>
        <v/>
      </c>
      <c r="AG362" s="3" t="str">
        <f t="shared" si="237"/>
        <v/>
      </c>
      <c r="AH362" s="20" t="str">
        <f t="shared" si="238"/>
        <v/>
      </c>
      <c r="AI362" s="6" t="str">
        <f t="shared" si="239"/>
        <v/>
      </c>
      <c r="AJ362" s="3" t="str">
        <f t="shared" si="240"/>
        <v/>
      </c>
      <c r="AK362" s="20" t="str">
        <f t="shared" si="241"/>
        <v/>
      </c>
      <c r="AL362" s="6" t="str">
        <f t="shared" si="242"/>
        <v/>
      </c>
      <c r="AM362" s="3" t="str">
        <f t="shared" si="243"/>
        <v/>
      </c>
      <c r="AN362" s="20" t="str">
        <f t="shared" si="244"/>
        <v/>
      </c>
      <c r="AO362" s="6" t="str">
        <f t="shared" si="245"/>
        <v/>
      </c>
      <c r="AP362" s="3" t="str">
        <f t="shared" si="246"/>
        <v/>
      </c>
      <c r="AQ362" s="20" t="str">
        <f t="shared" si="247"/>
        <v/>
      </c>
      <c r="AR362" s="6" t="str">
        <f t="shared" si="248"/>
        <v/>
      </c>
      <c r="AS362" s="3">
        <f t="shared" si="249"/>
        <v>18.09</v>
      </c>
      <c r="AT362" s="20" t="str">
        <f t="shared" si="250"/>
        <v/>
      </c>
      <c r="AU362" s="6" t="str">
        <f t="shared" si="251"/>
        <v/>
      </c>
      <c r="AV362" s="3" t="str">
        <f t="shared" si="260"/>
        <v/>
      </c>
      <c r="AW362" s="20" t="str">
        <f t="shared" si="261"/>
        <v/>
      </c>
      <c r="AX362" s="6" t="str">
        <f t="shared" si="262"/>
        <v/>
      </c>
      <c r="AY362" s="3" t="str">
        <f t="shared" si="263"/>
        <v/>
      </c>
      <c r="AZ362" s="20" t="str">
        <f t="shared" si="264"/>
        <v/>
      </c>
      <c r="BA362" s="6" t="str">
        <f t="shared" si="265"/>
        <v/>
      </c>
    </row>
    <row r="363" spans="1:53" ht="13.5" thickBot="1" x14ac:dyDescent="0.25">
      <c r="A363" s="96">
        <v>40038</v>
      </c>
      <c r="B363" s="97" t="s">
        <v>21</v>
      </c>
      <c r="C363" s="97" t="s">
        <v>22</v>
      </c>
      <c r="D363" s="97">
        <v>586</v>
      </c>
      <c r="E363" s="97">
        <v>7.8</v>
      </c>
      <c r="F363" s="86">
        <f t="shared" si="277"/>
        <v>1</v>
      </c>
      <c r="G363" s="90">
        <f t="shared" si="253"/>
        <v>8</v>
      </c>
      <c r="H363" s="90">
        <f t="shared" si="231"/>
        <v>2009</v>
      </c>
      <c r="I363" s="2" t="str">
        <f t="shared" si="232"/>
        <v>Summer</v>
      </c>
      <c r="J363" s="86"/>
      <c r="K363" s="3" t="str">
        <f t="shared" si="266"/>
        <v/>
      </c>
      <c r="L363" s="20" t="str">
        <f t="shared" si="267"/>
        <v/>
      </c>
      <c r="M363" s="6" t="str">
        <f t="shared" si="268"/>
        <v/>
      </c>
      <c r="N363" s="3" t="str">
        <f t="shared" si="269"/>
        <v/>
      </c>
      <c r="O363" s="20" t="str">
        <f t="shared" si="270"/>
        <v/>
      </c>
      <c r="P363" s="6" t="str">
        <f t="shared" si="271"/>
        <v/>
      </c>
      <c r="Q363" s="3" t="str">
        <f t="shared" si="272"/>
        <v/>
      </c>
      <c r="R363" s="20" t="str">
        <f t="shared" si="273"/>
        <v/>
      </c>
      <c r="S363" s="6" t="str">
        <f t="shared" si="274"/>
        <v/>
      </c>
      <c r="T363" s="3" t="str">
        <f t="shared" si="275"/>
        <v/>
      </c>
      <c r="U363" s="20" t="str">
        <f t="shared" si="276"/>
        <v/>
      </c>
      <c r="V363" s="6" t="str">
        <f t="shared" si="233"/>
        <v/>
      </c>
      <c r="W363" s="3" t="str">
        <f t="shared" si="234"/>
        <v/>
      </c>
      <c r="X363" s="20">
        <f t="shared" si="235"/>
        <v>586</v>
      </c>
      <c r="Y363" s="6" t="str">
        <f t="shared" si="236"/>
        <v/>
      </c>
      <c r="Z363" s="3" t="str">
        <f t="shared" si="254"/>
        <v/>
      </c>
      <c r="AA363" s="20" t="str">
        <f t="shared" si="255"/>
        <v/>
      </c>
      <c r="AB363" s="6" t="str">
        <f t="shared" si="256"/>
        <v/>
      </c>
      <c r="AC363" s="3" t="str">
        <f t="shared" si="257"/>
        <v/>
      </c>
      <c r="AD363" s="20" t="str">
        <f t="shared" si="258"/>
        <v/>
      </c>
      <c r="AE363" s="6" t="str">
        <f t="shared" si="259"/>
        <v/>
      </c>
      <c r="AG363" s="3" t="str">
        <f t="shared" si="237"/>
        <v/>
      </c>
      <c r="AH363" s="20" t="str">
        <f t="shared" si="238"/>
        <v/>
      </c>
      <c r="AI363" s="6" t="str">
        <f t="shared" si="239"/>
        <v/>
      </c>
      <c r="AJ363" s="3" t="str">
        <f t="shared" si="240"/>
        <v/>
      </c>
      <c r="AK363" s="20" t="str">
        <f t="shared" si="241"/>
        <v/>
      </c>
      <c r="AL363" s="6" t="str">
        <f t="shared" si="242"/>
        <v/>
      </c>
      <c r="AM363" s="3" t="str">
        <f t="shared" si="243"/>
        <v/>
      </c>
      <c r="AN363" s="20" t="str">
        <f t="shared" si="244"/>
        <v/>
      </c>
      <c r="AO363" s="6" t="str">
        <f t="shared" si="245"/>
        <v/>
      </c>
      <c r="AP363" s="3" t="str">
        <f t="shared" si="246"/>
        <v/>
      </c>
      <c r="AQ363" s="20" t="str">
        <f t="shared" si="247"/>
        <v/>
      </c>
      <c r="AR363" s="6" t="str">
        <f t="shared" si="248"/>
        <v/>
      </c>
      <c r="AS363" s="3" t="str">
        <f t="shared" si="249"/>
        <v/>
      </c>
      <c r="AT363" s="20">
        <f t="shared" si="250"/>
        <v>7.8</v>
      </c>
      <c r="AU363" s="6" t="str">
        <f t="shared" si="251"/>
        <v/>
      </c>
      <c r="AV363" s="3" t="str">
        <f t="shared" si="260"/>
        <v/>
      </c>
      <c r="AW363" s="20" t="str">
        <f t="shared" si="261"/>
        <v/>
      </c>
      <c r="AX363" s="6" t="str">
        <f t="shared" si="262"/>
        <v/>
      </c>
      <c r="AY363" s="3" t="str">
        <f t="shared" si="263"/>
        <v/>
      </c>
      <c r="AZ363" s="20" t="str">
        <f t="shared" si="264"/>
        <v/>
      </c>
      <c r="BA363" s="6" t="str">
        <f t="shared" si="265"/>
        <v/>
      </c>
    </row>
    <row r="364" spans="1:53" ht="13.5" thickBot="1" x14ac:dyDescent="0.25">
      <c r="A364" s="96">
        <v>39947</v>
      </c>
      <c r="B364" s="97" t="s">
        <v>21</v>
      </c>
      <c r="C364" s="97" t="s">
        <v>22</v>
      </c>
      <c r="D364" s="97">
        <v>632</v>
      </c>
      <c r="E364" s="97">
        <v>6.7</v>
      </c>
      <c r="F364" s="86">
        <f t="shared" si="277"/>
        <v>1</v>
      </c>
      <c r="G364" s="90">
        <f t="shared" si="253"/>
        <v>5</v>
      </c>
      <c r="H364" s="90">
        <f t="shared" si="231"/>
        <v>2009</v>
      </c>
      <c r="I364" s="2" t="str">
        <f t="shared" si="232"/>
        <v>Spring</v>
      </c>
      <c r="J364" s="86"/>
      <c r="K364" s="3" t="str">
        <f t="shared" si="266"/>
        <v/>
      </c>
      <c r="L364" s="20" t="str">
        <f t="shared" si="267"/>
        <v/>
      </c>
      <c r="M364" s="6" t="str">
        <f t="shared" si="268"/>
        <v/>
      </c>
      <c r="N364" s="3" t="str">
        <f t="shared" si="269"/>
        <v/>
      </c>
      <c r="O364" s="20" t="str">
        <f t="shared" si="270"/>
        <v/>
      </c>
      <c r="P364" s="6" t="str">
        <f t="shared" si="271"/>
        <v/>
      </c>
      <c r="Q364" s="3" t="str">
        <f t="shared" si="272"/>
        <v/>
      </c>
      <c r="R364" s="20" t="str">
        <f t="shared" si="273"/>
        <v/>
      </c>
      <c r="S364" s="6" t="str">
        <f t="shared" si="274"/>
        <v/>
      </c>
      <c r="T364" s="3" t="str">
        <f t="shared" si="275"/>
        <v/>
      </c>
      <c r="U364" s="20" t="str">
        <f t="shared" si="276"/>
        <v/>
      </c>
      <c r="V364" s="6" t="str">
        <f t="shared" si="233"/>
        <v/>
      </c>
      <c r="W364" s="3">
        <f t="shared" si="234"/>
        <v>632</v>
      </c>
      <c r="X364" s="20" t="str">
        <f t="shared" si="235"/>
        <v/>
      </c>
      <c r="Y364" s="6" t="str">
        <f t="shared" si="236"/>
        <v/>
      </c>
      <c r="Z364" s="3" t="str">
        <f t="shared" si="254"/>
        <v/>
      </c>
      <c r="AA364" s="20" t="str">
        <f t="shared" si="255"/>
        <v/>
      </c>
      <c r="AB364" s="6" t="str">
        <f t="shared" si="256"/>
        <v/>
      </c>
      <c r="AC364" s="3" t="str">
        <f t="shared" si="257"/>
        <v/>
      </c>
      <c r="AD364" s="20" t="str">
        <f t="shared" si="258"/>
        <v/>
      </c>
      <c r="AE364" s="6" t="str">
        <f t="shared" si="259"/>
        <v/>
      </c>
      <c r="AG364" s="3" t="str">
        <f t="shared" si="237"/>
        <v/>
      </c>
      <c r="AH364" s="20" t="str">
        <f t="shared" si="238"/>
        <v/>
      </c>
      <c r="AI364" s="6" t="str">
        <f t="shared" si="239"/>
        <v/>
      </c>
      <c r="AJ364" s="3" t="str">
        <f t="shared" si="240"/>
        <v/>
      </c>
      <c r="AK364" s="20" t="str">
        <f t="shared" si="241"/>
        <v/>
      </c>
      <c r="AL364" s="6" t="str">
        <f t="shared" si="242"/>
        <v/>
      </c>
      <c r="AM364" s="3" t="str">
        <f t="shared" si="243"/>
        <v/>
      </c>
      <c r="AN364" s="20" t="str">
        <f t="shared" si="244"/>
        <v/>
      </c>
      <c r="AO364" s="6" t="str">
        <f t="shared" si="245"/>
        <v/>
      </c>
      <c r="AP364" s="3" t="str">
        <f t="shared" si="246"/>
        <v/>
      </c>
      <c r="AQ364" s="20" t="str">
        <f t="shared" si="247"/>
        <v/>
      </c>
      <c r="AR364" s="6" t="str">
        <f t="shared" si="248"/>
        <v/>
      </c>
      <c r="AS364" s="3">
        <f t="shared" si="249"/>
        <v>6.7</v>
      </c>
      <c r="AT364" s="20" t="str">
        <f t="shared" si="250"/>
        <v/>
      </c>
      <c r="AU364" s="6" t="str">
        <f t="shared" si="251"/>
        <v/>
      </c>
      <c r="AV364" s="3" t="str">
        <f t="shared" si="260"/>
        <v/>
      </c>
      <c r="AW364" s="20" t="str">
        <f t="shared" si="261"/>
        <v/>
      </c>
      <c r="AX364" s="6" t="str">
        <f t="shared" si="262"/>
        <v/>
      </c>
      <c r="AY364" s="3" t="str">
        <f t="shared" si="263"/>
        <v/>
      </c>
      <c r="AZ364" s="20" t="str">
        <f t="shared" si="264"/>
        <v/>
      </c>
      <c r="BA364" s="6" t="str">
        <f t="shared" si="265"/>
        <v/>
      </c>
    </row>
    <row r="365" spans="1:53" ht="13.5" thickBot="1" x14ac:dyDescent="0.25">
      <c r="A365" s="96">
        <v>39726</v>
      </c>
      <c r="B365" s="97" t="s">
        <v>21</v>
      </c>
      <c r="C365" s="97" t="s">
        <v>22</v>
      </c>
      <c r="D365" s="97" t="s">
        <v>24</v>
      </c>
      <c r="E365" s="97">
        <v>7.92</v>
      </c>
      <c r="F365" s="86">
        <f t="shared" si="277"/>
        <v>1</v>
      </c>
      <c r="G365" s="90">
        <f t="shared" si="253"/>
        <v>10</v>
      </c>
      <c r="H365" s="90">
        <f t="shared" si="231"/>
        <v>2008</v>
      </c>
      <c r="I365" s="2" t="str">
        <f t="shared" si="232"/>
        <v>Fall</v>
      </c>
      <c r="J365" s="86"/>
      <c r="K365" s="3" t="str">
        <f t="shared" si="266"/>
        <v/>
      </c>
      <c r="L365" s="20" t="str">
        <f t="shared" si="267"/>
        <v/>
      </c>
      <c r="M365" s="6" t="str">
        <f t="shared" si="268"/>
        <v/>
      </c>
      <c r="N365" s="3" t="str">
        <f t="shared" si="269"/>
        <v/>
      </c>
      <c r="O365" s="20" t="str">
        <f t="shared" si="270"/>
        <v/>
      </c>
      <c r="P365" s="6" t="str">
        <f t="shared" si="271"/>
        <v/>
      </c>
      <c r="Q365" s="3" t="str">
        <f t="shared" si="272"/>
        <v/>
      </c>
      <c r="R365" s="20" t="str">
        <f t="shared" si="273"/>
        <v/>
      </c>
      <c r="S365" s="6" t="str">
        <f t="shared" si="274"/>
        <v/>
      </c>
      <c r="T365" s="3" t="str">
        <f t="shared" si="275"/>
        <v/>
      </c>
      <c r="U365" s="20" t="str">
        <f t="shared" si="276"/>
        <v/>
      </c>
      <c r="V365" s="6" t="str">
        <f t="shared" si="233"/>
        <v/>
      </c>
      <c r="W365" s="3" t="str">
        <f t="shared" si="234"/>
        <v/>
      </c>
      <c r="X365" s="20" t="str">
        <f t="shared" si="235"/>
        <v/>
      </c>
      <c r="Y365" s="6" t="str">
        <f t="shared" si="236"/>
        <v>NS</v>
      </c>
      <c r="Z365" s="3" t="str">
        <f t="shared" si="254"/>
        <v/>
      </c>
      <c r="AA365" s="20" t="str">
        <f t="shared" si="255"/>
        <v/>
      </c>
      <c r="AB365" s="6" t="str">
        <f t="shared" si="256"/>
        <v/>
      </c>
      <c r="AC365" s="3" t="str">
        <f t="shared" si="257"/>
        <v/>
      </c>
      <c r="AD365" s="20" t="str">
        <f t="shared" si="258"/>
        <v/>
      </c>
      <c r="AE365" s="6" t="str">
        <f t="shared" si="259"/>
        <v/>
      </c>
      <c r="AG365" s="3" t="str">
        <f t="shared" si="237"/>
        <v/>
      </c>
      <c r="AH365" s="20" t="str">
        <f t="shared" si="238"/>
        <v/>
      </c>
      <c r="AI365" s="6" t="str">
        <f t="shared" si="239"/>
        <v/>
      </c>
      <c r="AJ365" s="3" t="str">
        <f t="shared" si="240"/>
        <v/>
      </c>
      <c r="AK365" s="20" t="str">
        <f t="shared" si="241"/>
        <v/>
      </c>
      <c r="AL365" s="6" t="str">
        <f t="shared" si="242"/>
        <v/>
      </c>
      <c r="AM365" s="3" t="str">
        <f t="shared" si="243"/>
        <v/>
      </c>
      <c r="AN365" s="20" t="str">
        <f t="shared" si="244"/>
        <v/>
      </c>
      <c r="AO365" s="6" t="str">
        <f t="shared" si="245"/>
        <v/>
      </c>
      <c r="AP365" s="3" t="str">
        <f t="shared" si="246"/>
        <v/>
      </c>
      <c r="AQ365" s="20" t="str">
        <f t="shared" si="247"/>
        <v/>
      </c>
      <c r="AR365" s="6" t="str">
        <f t="shared" si="248"/>
        <v/>
      </c>
      <c r="AS365" s="3" t="str">
        <f t="shared" si="249"/>
        <v/>
      </c>
      <c r="AT365" s="20" t="str">
        <f t="shared" si="250"/>
        <v/>
      </c>
      <c r="AU365" s="6">
        <f t="shared" si="251"/>
        <v>7.92</v>
      </c>
      <c r="AV365" s="3" t="str">
        <f t="shared" si="260"/>
        <v/>
      </c>
      <c r="AW365" s="20" t="str">
        <f t="shared" si="261"/>
        <v/>
      </c>
      <c r="AX365" s="6" t="str">
        <f t="shared" si="262"/>
        <v/>
      </c>
      <c r="AY365" s="3" t="str">
        <f t="shared" si="263"/>
        <v/>
      </c>
      <c r="AZ365" s="20" t="str">
        <f t="shared" si="264"/>
        <v/>
      </c>
      <c r="BA365" s="6" t="str">
        <f t="shared" si="265"/>
        <v/>
      </c>
    </row>
    <row r="366" spans="1:53" ht="13.5" thickBot="1" x14ac:dyDescent="0.25">
      <c r="A366" s="96">
        <v>39643</v>
      </c>
      <c r="B366" s="97" t="s">
        <v>21</v>
      </c>
      <c r="C366" s="97" t="s">
        <v>22</v>
      </c>
      <c r="D366" s="97">
        <v>705</v>
      </c>
      <c r="E366" s="97" t="s">
        <v>77</v>
      </c>
      <c r="F366" s="86">
        <f t="shared" si="277"/>
        <v>1</v>
      </c>
      <c r="G366" s="90">
        <f t="shared" si="253"/>
        <v>7</v>
      </c>
      <c r="H366" s="90">
        <f t="shared" si="231"/>
        <v>2008</v>
      </c>
      <c r="I366" s="2" t="str">
        <f t="shared" si="232"/>
        <v>Summer</v>
      </c>
      <c r="J366" s="86"/>
      <c r="K366" s="3" t="str">
        <f t="shared" si="266"/>
        <v/>
      </c>
      <c r="L366" s="20" t="str">
        <f t="shared" si="267"/>
        <v/>
      </c>
      <c r="M366" s="6" t="str">
        <f t="shared" si="268"/>
        <v/>
      </c>
      <c r="N366" s="3" t="str">
        <f t="shared" si="269"/>
        <v/>
      </c>
      <c r="O366" s="20" t="str">
        <f t="shared" si="270"/>
        <v/>
      </c>
      <c r="P366" s="6" t="str">
        <f t="shared" si="271"/>
        <v/>
      </c>
      <c r="Q366" s="3" t="str">
        <f t="shared" si="272"/>
        <v/>
      </c>
      <c r="R366" s="20" t="str">
        <f t="shared" si="273"/>
        <v/>
      </c>
      <c r="S366" s="6" t="str">
        <f t="shared" si="274"/>
        <v/>
      </c>
      <c r="T366" s="3" t="str">
        <f t="shared" si="275"/>
        <v/>
      </c>
      <c r="U366" s="20" t="str">
        <f t="shared" si="276"/>
        <v/>
      </c>
      <c r="V366" s="6" t="str">
        <f t="shared" si="233"/>
        <v/>
      </c>
      <c r="W366" s="3" t="str">
        <f t="shared" si="234"/>
        <v/>
      </c>
      <c r="X366" s="20">
        <f t="shared" si="235"/>
        <v>705</v>
      </c>
      <c r="Y366" s="6" t="str">
        <f t="shared" si="236"/>
        <v/>
      </c>
      <c r="Z366" s="3" t="str">
        <f t="shared" si="254"/>
        <v/>
      </c>
      <c r="AA366" s="20" t="str">
        <f t="shared" si="255"/>
        <v/>
      </c>
      <c r="AB366" s="6" t="str">
        <f t="shared" si="256"/>
        <v/>
      </c>
      <c r="AC366" s="3" t="str">
        <f t="shared" si="257"/>
        <v/>
      </c>
      <c r="AD366" s="20" t="str">
        <f t="shared" si="258"/>
        <v/>
      </c>
      <c r="AE366" s="6" t="str">
        <f t="shared" si="259"/>
        <v/>
      </c>
      <c r="AG366" s="3" t="str">
        <f t="shared" si="237"/>
        <v/>
      </c>
      <c r="AH366" s="20" t="str">
        <f t="shared" si="238"/>
        <v/>
      </c>
      <c r="AI366" s="6" t="str">
        <f t="shared" si="239"/>
        <v/>
      </c>
      <c r="AJ366" s="3" t="str">
        <f t="shared" si="240"/>
        <v/>
      </c>
      <c r="AK366" s="20" t="str">
        <f t="shared" si="241"/>
        <v/>
      </c>
      <c r="AL366" s="6" t="str">
        <f t="shared" si="242"/>
        <v/>
      </c>
      <c r="AM366" s="3" t="str">
        <f t="shared" si="243"/>
        <v/>
      </c>
      <c r="AN366" s="20" t="str">
        <f t="shared" si="244"/>
        <v/>
      </c>
      <c r="AO366" s="6" t="str">
        <f t="shared" si="245"/>
        <v/>
      </c>
      <c r="AP366" s="3" t="str">
        <f t="shared" si="246"/>
        <v/>
      </c>
      <c r="AQ366" s="20" t="str">
        <f t="shared" si="247"/>
        <v/>
      </c>
      <c r="AR366" s="6" t="str">
        <f t="shared" si="248"/>
        <v/>
      </c>
      <c r="AS366" s="3" t="str">
        <f t="shared" si="249"/>
        <v/>
      </c>
      <c r="AT366" s="20" t="str">
        <f t="shared" si="250"/>
        <v>AD</v>
      </c>
      <c r="AU366" s="6" t="str">
        <f t="shared" si="251"/>
        <v/>
      </c>
      <c r="AV366" s="3" t="str">
        <f t="shared" si="260"/>
        <v/>
      </c>
      <c r="AW366" s="20" t="str">
        <f t="shared" si="261"/>
        <v/>
      </c>
      <c r="AX366" s="6" t="str">
        <f t="shared" si="262"/>
        <v/>
      </c>
      <c r="AY366" s="3" t="str">
        <f t="shared" si="263"/>
        <v/>
      </c>
      <c r="AZ366" s="20" t="str">
        <f t="shared" si="264"/>
        <v/>
      </c>
      <c r="BA366" s="6" t="str">
        <f t="shared" si="265"/>
        <v/>
      </c>
    </row>
    <row r="367" spans="1:53" ht="13.5" thickBot="1" x14ac:dyDescent="0.25">
      <c r="A367" s="96">
        <v>39353</v>
      </c>
      <c r="B367" s="97" t="s">
        <v>21</v>
      </c>
      <c r="C367" s="97" t="s">
        <v>22</v>
      </c>
      <c r="D367" s="97">
        <v>1433</v>
      </c>
      <c r="E367" s="97">
        <v>5.89</v>
      </c>
      <c r="F367" s="86">
        <f t="shared" si="277"/>
        <v>1</v>
      </c>
      <c r="G367" s="90">
        <f t="shared" si="253"/>
        <v>9</v>
      </c>
      <c r="H367" s="90">
        <f t="shared" si="231"/>
        <v>2007</v>
      </c>
      <c r="I367" s="2" t="str">
        <f t="shared" si="232"/>
        <v>Fall</v>
      </c>
      <c r="J367" s="86"/>
      <c r="K367" s="3" t="str">
        <f t="shared" si="266"/>
        <v/>
      </c>
      <c r="L367" s="20" t="str">
        <f t="shared" si="267"/>
        <v/>
      </c>
      <c r="M367" s="6" t="str">
        <f t="shared" si="268"/>
        <v/>
      </c>
      <c r="N367" s="3" t="str">
        <f t="shared" si="269"/>
        <v/>
      </c>
      <c r="O367" s="20" t="str">
        <f t="shared" si="270"/>
        <v/>
      </c>
      <c r="P367" s="6" t="str">
        <f t="shared" si="271"/>
        <v/>
      </c>
      <c r="Q367" s="3" t="str">
        <f t="shared" si="272"/>
        <v/>
      </c>
      <c r="R367" s="20" t="str">
        <f t="shared" si="273"/>
        <v/>
      </c>
      <c r="S367" s="6" t="str">
        <f t="shared" si="274"/>
        <v/>
      </c>
      <c r="T367" s="3" t="str">
        <f t="shared" si="275"/>
        <v/>
      </c>
      <c r="U367" s="20" t="str">
        <f t="shared" si="276"/>
        <v/>
      </c>
      <c r="V367" s="6" t="str">
        <f t="shared" si="233"/>
        <v/>
      </c>
      <c r="W367" s="3" t="str">
        <f t="shared" si="234"/>
        <v/>
      </c>
      <c r="X367" s="20" t="str">
        <f t="shared" si="235"/>
        <v/>
      </c>
      <c r="Y367" s="6">
        <f t="shared" si="236"/>
        <v>1433</v>
      </c>
      <c r="Z367" s="3" t="str">
        <f t="shared" si="254"/>
        <v/>
      </c>
      <c r="AA367" s="20" t="str">
        <f t="shared" si="255"/>
        <v/>
      </c>
      <c r="AB367" s="6" t="str">
        <f t="shared" si="256"/>
        <v/>
      </c>
      <c r="AC367" s="3" t="str">
        <f t="shared" si="257"/>
        <v/>
      </c>
      <c r="AD367" s="20" t="str">
        <f t="shared" si="258"/>
        <v/>
      </c>
      <c r="AE367" s="6" t="str">
        <f t="shared" si="259"/>
        <v/>
      </c>
      <c r="AG367" s="3" t="str">
        <f t="shared" si="237"/>
        <v/>
      </c>
      <c r="AH367" s="20" t="str">
        <f t="shared" si="238"/>
        <v/>
      </c>
      <c r="AI367" s="6" t="str">
        <f t="shared" si="239"/>
        <v/>
      </c>
      <c r="AJ367" s="3" t="str">
        <f t="shared" si="240"/>
        <v/>
      </c>
      <c r="AK367" s="20" t="str">
        <f t="shared" si="241"/>
        <v/>
      </c>
      <c r="AL367" s="6" t="str">
        <f t="shared" si="242"/>
        <v/>
      </c>
      <c r="AM367" s="3" t="str">
        <f t="shared" si="243"/>
        <v/>
      </c>
      <c r="AN367" s="20" t="str">
        <f t="shared" si="244"/>
        <v/>
      </c>
      <c r="AO367" s="6" t="str">
        <f t="shared" si="245"/>
        <v/>
      </c>
      <c r="AP367" s="3" t="str">
        <f t="shared" si="246"/>
        <v/>
      </c>
      <c r="AQ367" s="20" t="str">
        <f t="shared" si="247"/>
        <v/>
      </c>
      <c r="AR367" s="6" t="str">
        <f t="shared" si="248"/>
        <v/>
      </c>
      <c r="AS367" s="3" t="str">
        <f t="shared" si="249"/>
        <v/>
      </c>
      <c r="AT367" s="20" t="str">
        <f t="shared" si="250"/>
        <v/>
      </c>
      <c r="AU367" s="6">
        <f t="shared" si="251"/>
        <v>5.89</v>
      </c>
      <c r="AV367" s="3" t="str">
        <f t="shared" si="260"/>
        <v/>
      </c>
      <c r="AW367" s="20" t="str">
        <f t="shared" si="261"/>
        <v/>
      </c>
      <c r="AX367" s="6" t="str">
        <f t="shared" si="262"/>
        <v/>
      </c>
      <c r="AY367" s="3" t="str">
        <f t="shared" si="263"/>
        <v/>
      </c>
      <c r="AZ367" s="20" t="str">
        <f t="shared" si="264"/>
        <v/>
      </c>
      <c r="BA367" s="6" t="str">
        <f t="shared" si="265"/>
        <v/>
      </c>
    </row>
    <row r="368" spans="1:53" ht="13.5" thickBot="1" x14ac:dyDescent="0.25">
      <c r="A368" s="96">
        <v>39219</v>
      </c>
      <c r="B368" s="97" t="s">
        <v>21</v>
      </c>
      <c r="C368" s="97" t="s">
        <v>22</v>
      </c>
      <c r="D368" s="97">
        <v>890</v>
      </c>
      <c r="E368" s="97">
        <v>8</v>
      </c>
      <c r="F368" s="86">
        <f t="shared" si="277"/>
        <v>1</v>
      </c>
      <c r="G368" s="90">
        <f t="shared" si="253"/>
        <v>5</v>
      </c>
      <c r="H368" s="90">
        <f t="shared" si="231"/>
        <v>2007</v>
      </c>
      <c r="I368" s="2" t="str">
        <f t="shared" si="232"/>
        <v>Spring</v>
      </c>
      <c r="J368" s="86"/>
      <c r="K368" s="3" t="str">
        <f t="shared" si="266"/>
        <v/>
      </c>
      <c r="L368" s="20" t="str">
        <f t="shared" si="267"/>
        <v/>
      </c>
      <c r="M368" s="6" t="str">
        <f t="shared" si="268"/>
        <v/>
      </c>
      <c r="N368" s="3" t="str">
        <f t="shared" si="269"/>
        <v/>
      </c>
      <c r="O368" s="20" t="str">
        <f t="shared" si="270"/>
        <v/>
      </c>
      <c r="P368" s="6" t="str">
        <f t="shared" si="271"/>
        <v/>
      </c>
      <c r="Q368" s="3" t="str">
        <f t="shared" si="272"/>
        <v/>
      </c>
      <c r="R368" s="20" t="str">
        <f t="shared" si="273"/>
        <v/>
      </c>
      <c r="S368" s="6" t="str">
        <f t="shared" si="274"/>
        <v/>
      </c>
      <c r="T368" s="3" t="str">
        <f t="shared" si="275"/>
        <v/>
      </c>
      <c r="U368" s="20" t="str">
        <f t="shared" si="276"/>
        <v/>
      </c>
      <c r="V368" s="6" t="str">
        <f t="shared" si="233"/>
        <v/>
      </c>
      <c r="W368" s="3">
        <f t="shared" si="234"/>
        <v>890</v>
      </c>
      <c r="X368" s="20" t="str">
        <f t="shared" si="235"/>
        <v/>
      </c>
      <c r="Y368" s="6" t="str">
        <f t="shared" si="236"/>
        <v/>
      </c>
      <c r="Z368" s="3" t="str">
        <f t="shared" si="254"/>
        <v/>
      </c>
      <c r="AA368" s="20" t="str">
        <f t="shared" si="255"/>
        <v/>
      </c>
      <c r="AB368" s="6" t="str">
        <f t="shared" si="256"/>
        <v/>
      </c>
      <c r="AC368" s="3" t="str">
        <f t="shared" si="257"/>
        <v/>
      </c>
      <c r="AD368" s="20" t="str">
        <f t="shared" si="258"/>
        <v/>
      </c>
      <c r="AE368" s="6" t="str">
        <f t="shared" si="259"/>
        <v/>
      </c>
      <c r="AG368" s="3" t="str">
        <f t="shared" si="237"/>
        <v/>
      </c>
      <c r="AH368" s="20" t="str">
        <f t="shared" si="238"/>
        <v/>
      </c>
      <c r="AI368" s="6" t="str">
        <f t="shared" si="239"/>
        <v/>
      </c>
      <c r="AJ368" s="3" t="str">
        <f t="shared" si="240"/>
        <v/>
      </c>
      <c r="AK368" s="20" t="str">
        <f t="shared" si="241"/>
        <v/>
      </c>
      <c r="AL368" s="6" t="str">
        <f t="shared" si="242"/>
        <v/>
      </c>
      <c r="AM368" s="3" t="str">
        <f t="shared" si="243"/>
        <v/>
      </c>
      <c r="AN368" s="20" t="str">
        <f t="shared" si="244"/>
        <v/>
      </c>
      <c r="AO368" s="6" t="str">
        <f t="shared" si="245"/>
        <v/>
      </c>
      <c r="AP368" s="3" t="str">
        <f t="shared" si="246"/>
        <v/>
      </c>
      <c r="AQ368" s="20" t="str">
        <f t="shared" si="247"/>
        <v/>
      </c>
      <c r="AR368" s="6" t="str">
        <f t="shared" si="248"/>
        <v/>
      </c>
      <c r="AS368" s="3">
        <f t="shared" si="249"/>
        <v>8</v>
      </c>
      <c r="AT368" s="20" t="str">
        <f t="shared" si="250"/>
        <v/>
      </c>
      <c r="AU368" s="6" t="str">
        <f t="shared" si="251"/>
        <v/>
      </c>
      <c r="AV368" s="3" t="str">
        <f t="shared" si="260"/>
        <v/>
      </c>
      <c r="AW368" s="20" t="str">
        <f t="shared" si="261"/>
        <v/>
      </c>
      <c r="AX368" s="6" t="str">
        <f t="shared" si="262"/>
        <v/>
      </c>
      <c r="AY368" s="3" t="str">
        <f t="shared" si="263"/>
        <v/>
      </c>
      <c r="AZ368" s="20" t="str">
        <f t="shared" si="264"/>
        <v/>
      </c>
      <c r="BA368" s="6" t="str">
        <f t="shared" si="265"/>
        <v/>
      </c>
    </row>
    <row r="369" spans="1:53" ht="13.5" thickBot="1" x14ac:dyDescent="0.25">
      <c r="A369" s="96">
        <v>39004</v>
      </c>
      <c r="B369" s="97" t="s">
        <v>21</v>
      </c>
      <c r="C369" s="97" t="s">
        <v>22</v>
      </c>
      <c r="D369" s="97">
        <v>591</v>
      </c>
      <c r="E369" s="97">
        <v>10.8</v>
      </c>
      <c r="F369" s="86">
        <f t="shared" si="277"/>
        <v>1</v>
      </c>
      <c r="G369" s="90">
        <f t="shared" si="253"/>
        <v>10</v>
      </c>
      <c r="H369" s="90">
        <f t="shared" si="231"/>
        <v>2006</v>
      </c>
      <c r="I369" s="2" t="str">
        <f t="shared" si="232"/>
        <v>Fall</v>
      </c>
      <c r="J369" s="86"/>
      <c r="K369" s="3" t="str">
        <f t="shared" si="266"/>
        <v/>
      </c>
      <c r="L369" s="20" t="str">
        <f t="shared" si="267"/>
        <v/>
      </c>
      <c r="M369" s="6" t="str">
        <f t="shared" si="268"/>
        <v/>
      </c>
      <c r="N369" s="3" t="str">
        <f t="shared" si="269"/>
        <v/>
      </c>
      <c r="O369" s="20" t="str">
        <f t="shared" si="270"/>
        <v/>
      </c>
      <c r="P369" s="6" t="str">
        <f t="shared" si="271"/>
        <v/>
      </c>
      <c r="Q369" s="3" t="str">
        <f t="shared" si="272"/>
        <v/>
      </c>
      <c r="R369" s="20" t="str">
        <f t="shared" si="273"/>
        <v/>
      </c>
      <c r="S369" s="6" t="str">
        <f t="shared" si="274"/>
        <v/>
      </c>
      <c r="T369" s="3" t="str">
        <f t="shared" si="275"/>
        <v/>
      </c>
      <c r="U369" s="20" t="str">
        <f t="shared" si="276"/>
        <v/>
      </c>
      <c r="V369" s="6" t="str">
        <f t="shared" si="233"/>
        <v/>
      </c>
      <c r="W369" s="3" t="str">
        <f t="shared" si="234"/>
        <v/>
      </c>
      <c r="X369" s="20" t="str">
        <f t="shared" si="235"/>
        <v/>
      </c>
      <c r="Y369" s="6">
        <f t="shared" si="236"/>
        <v>591</v>
      </c>
      <c r="Z369" s="3" t="str">
        <f t="shared" si="254"/>
        <v/>
      </c>
      <c r="AA369" s="20" t="str">
        <f t="shared" si="255"/>
        <v/>
      </c>
      <c r="AB369" s="6" t="str">
        <f t="shared" si="256"/>
        <v/>
      </c>
      <c r="AC369" s="3" t="str">
        <f t="shared" si="257"/>
        <v/>
      </c>
      <c r="AD369" s="20" t="str">
        <f t="shared" si="258"/>
        <v/>
      </c>
      <c r="AE369" s="6" t="str">
        <f t="shared" si="259"/>
        <v/>
      </c>
      <c r="AG369" s="3" t="str">
        <f t="shared" si="237"/>
        <v/>
      </c>
      <c r="AH369" s="20" t="str">
        <f t="shared" si="238"/>
        <v/>
      </c>
      <c r="AI369" s="6" t="str">
        <f t="shared" si="239"/>
        <v/>
      </c>
      <c r="AJ369" s="3" t="str">
        <f t="shared" si="240"/>
        <v/>
      </c>
      <c r="AK369" s="20" t="str">
        <f t="shared" si="241"/>
        <v/>
      </c>
      <c r="AL369" s="6" t="str">
        <f t="shared" si="242"/>
        <v/>
      </c>
      <c r="AM369" s="3" t="str">
        <f t="shared" si="243"/>
        <v/>
      </c>
      <c r="AN369" s="20" t="str">
        <f t="shared" si="244"/>
        <v/>
      </c>
      <c r="AO369" s="6" t="str">
        <f t="shared" si="245"/>
        <v/>
      </c>
      <c r="AP369" s="3" t="str">
        <f t="shared" si="246"/>
        <v/>
      </c>
      <c r="AQ369" s="20" t="str">
        <f t="shared" si="247"/>
        <v/>
      </c>
      <c r="AR369" s="6" t="str">
        <f t="shared" si="248"/>
        <v/>
      </c>
      <c r="AS369" s="3" t="str">
        <f t="shared" si="249"/>
        <v/>
      </c>
      <c r="AT369" s="20" t="str">
        <f t="shared" si="250"/>
        <v/>
      </c>
      <c r="AU369" s="6">
        <f t="shared" si="251"/>
        <v>10.8</v>
      </c>
      <c r="AV369" s="3" t="str">
        <f t="shared" si="260"/>
        <v/>
      </c>
      <c r="AW369" s="20" t="str">
        <f t="shared" si="261"/>
        <v/>
      </c>
      <c r="AX369" s="6" t="str">
        <f t="shared" si="262"/>
        <v/>
      </c>
      <c r="AY369" s="3" t="str">
        <f t="shared" si="263"/>
        <v/>
      </c>
      <c r="AZ369" s="20" t="str">
        <f t="shared" si="264"/>
        <v/>
      </c>
      <c r="BA369" s="6" t="str">
        <f t="shared" si="265"/>
        <v/>
      </c>
    </row>
    <row r="370" spans="1:53" ht="13.5" thickBot="1" x14ac:dyDescent="0.25">
      <c r="A370" s="96">
        <v>38922</v>
      </c>
      <c r="B370" s="97" t="s">
        <v>21</v>
      </c>
      <c r="C370" s="97" t="s">
        <v>22</v>
      </c>
      <c r="D370" s="97">
        <v>560</v>
      </c>
      <c r="E370" s="97">
        <v>2.76</v>
      </c>
      <c r="F370" s="86">
        <f t="shared" si="277"/>
        <v>1</v>
      </c>
      <c r="G370" s="90">
        <f t="shared" si="253"/>
        <v>7</v>
      </c>
      <c r="H370" s="90">
        <f t="shared" si="231"/>
        <v>2006</v>
      </c>
      <c r="I370" s="2" t="str">
        <f t="shared" si="232"/>
        <v>Summer</v>
      </c>
      <c r="J370" s="86"/>
      <c r="K370" s="3" t="str">
        <f t="shared" si="266"/>
        <v/>
      </c>
      <c r="L370" s="20" t="str">
        <f t="shared" si="267"/>
        <v/>
      </c>
      <c r="M370" s="6" t="str">
        <f t="shared" si="268"/>
        <v/>
      </c>
      <c r="N370" s="3" t="str">
        <f t="shared" si="269"/>
        <v/>
      </c>
      <c r="O370" s="20" t="str">
        <f t="shared" si="270"/>
        <v/>
      </c>
      <c r="P370" s="6" t="str">
        <f t="shared" si="271"/>
        <v/>
      </c>
      <c r="Q370" s="3" t="str">
        <f t="shared" si="272"/>
        <v/>
      </c>
      <c r="R370" s="20" t="str">
        <f t="shared" si="273"/>
        <v/>
      </c>
      <c r="S370" s="6" t="str">
        <f t="shared" si="274"/>
        <v/>
      </c>
      <c r="T370" s="3" t="str">
        <f t="shared" si="275"/>
        <v/>
      </c>
      <c r="U370" s="20" t="str">
        <f t="shared" si="276"/>
        <v/>
      </c>
      <c r="V370" s="6" t="str">
        <f t="shared" si="233"/>
        <v/>
      </c>
      <c r="W370" s="3" t="str">
        <f t="shared" si="234"/>
        <v/>
      </c>
      <c r="X370" s="20">
        <f t="shared" si="235"/>
        <v>560</v>
      </c>
      <c r="Y370" s="6" t="str">
        <f t="shared" si="236"/>
        <v/>
      </c>
      <c r="Z370" s="3" t="str">
        <f t="shared" si="254"/>
        <v/>
      </c>
      <c r="AA370" s="20" t="str">
        <f t="shared" si="255"/>
        <v/>
      </c>
      <c r="AB370" s="6" t="str">
        <f t="shared" si="256"/>
        <v/>
      </c>
      <c r="AC370" s="3" t="str">
        <f t="shared" si="257"/>
        <v/>
      </c>
      <c r="AD370" s="20" t="str">
        <f t="shared" si="258"/>
        <v/>
      </c>
      <c r="AE370" s="6" t="str">
        <f t="shared" si="259"/>
        <v/>
      </c>
      <c r="AG370" s="3" t="str">
        <f t="shared" si="237"/>
        <v/>
      </c>
      <c r="AH370" s="20" t="str">
        <f t="shared" si="238"/>
        <v/>
      </c>
      <c r="AI370" s="6" t="str">
        <f t="shared" si="239"/>
        <v/>
      </c>
      <c r="AJ370" s="3" t="str">
        <f t="shared" si="240"/>
        <v/>
      </c>
      <c r="AK370" s="20" t="str">
        <f t="shared" si="241"/>
        <v/>
      </c>
      <c r="AL370" s="6" t="str">
        <f t="shared" si="242"/>
        <v/>
      </c>
      <c r="AM370" s="3" t="str">
        <f t="shared" si="243"/>
        <v/>
      </c>
      <c r="AN370" s="20" t="str">
        <f t="shared" si="244"/>
        <v/>
      </c>
      <c r="AO370" s="6" t="str">
        <f t="shared" si="245"/>
        <v/>
      </c>
      <c r="AP370" s="3" t="str">
        <f t="shared" si="246"/>
        <v/>
      </c>
      <c r="AQ370" s="20" t="str">
        <f t="shared" si="247"/>
        <v/>
      </c>
      <c r="AR370" s="6" t="str">
        <f t="shared" si="248"/>
        <v/>
      </c>
      <c r="AS370" s="3" t="str">
        <f t="shared" si="249"/>
        <v/>
      </c>
      <c r="AT370" s="20">
        <f t="shared" si="250"/>
        <v>2.76</v>
      </c>
      <c r="AU370" s="6" t="str">
        <f t="shared" si="251"/>
        <v/>
      </c>
      <c r="AV370" s="3" t="str">
        <f t="shared" si="260"/>
        <v/>
      </c>
      <c r="AW370" s="20" t="str">
        <f t="shared" si="261"/>
        <v/>
      </c>
      <c r="AX370" s="6" t="str">
        <f t="shared" si="262"/>
        <v/>
      </c>
      <c r="AY370" s="3" t="str">
        <f t="shared" si="263"/>
        <v/>
      </c>
      <c r="AZ370" s="20" t="str">
        <f t="shared" si="264"/>
        <v/>
      </c>
      <c r="BA370" s="6" t="str">
        <f t="shared" si="265"/>
        <v/>
      </c>
    </row>
    <row r="371" spans="1:53" ht="13.5" thickBot="1" x14ac:dyDescent="0.25">
      <c r="A371" s="96">
        <v>38850</v>
      </c>
      <c r="B371" s="97" t="s">
        <v>21</v>
      </c>
      <c r="C371" s="97" t="s">
        <v>22</v>
      </c>
      <c r="D371" s="97">
        <v>941.8</v>
      </c>
      <c r="E371" s="97">
        <v>10.02</v>
      </c>
      <c r="F371" s="86">
        <f t="shared" si="277"/>
        <v>1</v>
      </c>
      <c r="G371" s="90">
        <f t="shared" si="253"/>
        <v>5</v>
      </c>
      <c r="H371" s="90">
        <f t="shared" si="231"/>
        <v>2006</v>
      </c>
      <c r="I371" s="2" t="str">
        <f t="shared" si="232"/>
        <v>Spring</v>
      </c>
      <c r="J371" s="86"/>
      <c r="K371" s="3" t="str">
        <f t="shared" si="266"/>
        <v/>
      </c>
      <c r="L371" s="20" t="str">
        <f t="shared" si="267"/>
        <v/>
      </c>
      <c r="M371" s="6" t="str">
        <f t="shared" si="268"/>
        <v/>
      </c>
      <c r="N371" s="3" t="str">
        <f t="shared" si="269"/>
        <v/>
      </c>
      <c r="O371" s="20" t="str">
        <f t="shared" si="270"/>
        <v/>
      </c>
      <c r="P371" s="6" t="str">
        <f t="shared" si="271"/>
        <v/>
      </c>
      <c r="Q371" s="3" t="str">
        <f t="shared" si="272"/>
        <v/>
      </c>
      <c r="R371" s="20" t="str">
        <f t="shared" si="273"/>
        <v/>
      </c>
      <c r="S371" s="6" t="str">
        <f t="shared" si="274"/>
        <v/>
      </c>
      <c r="T371" s="3" t="str">
        <f t="shared" si="275"/>
        <v/>
      </c>
      <c r="U371" s="20" t="str">
        <f t="shared" si="276"/>
        <v/>
      </c>
      <c r="V371" s="6" t="str">
        <f t="shared" si="233"/>
        <v/>
      </c>
      <c r="W371" s="3">
        <f t="shared" si="234"/>
        <v>941.8</v>
      </c>
      <c r="X371" s="20" t="str">
        <f t="shared" si="235"/>
        <v/>
      </c>
      <c r="Y371" s="6" t="str">
        <f t="shared" si="236"/>
        <v/>
      </c>
      <c r="Z371" s="3" t="str">
        <f t="shared" si="254"/>
        <v/>
      </c>
      <c r="AA371" s="20" t="str">
        <f t="shared" si="255"/>
        <v/>
      </c>
      <c r="AB371" s="6" t="str">
        <f t="shared" si="256"/>
        <v/>
      </c>
      <c r="AC371" s="3" t="str">
        <f t="shared" si="257"/>
        <v/>
      </c>
      <c r="AD371" s="20" t="str">
        <f t="shared" si="258"/>
        <v/>
      </c>
      <c r="AE371" s="6" t="str">
        <f t="shared" si="259"/>
        <v/>
      </c>
      <c r="AG371" s="3" t="str">
        <f t="shared" si="237"/>
        <v/>
      </c>
      <c r="AH371" s="20" t="str">
        <f t="shared" si="238"/>
        <v/>
      </c>
      <c r="AI371" s="6" t="str">
        <f t="shared" si="239"/>
        <v/>
      </c>
      <c r="AJ371" s="3" t="str">
        <f t="shared" si="240"/>
        <v/>
      </c>
      <c r="AK371" s="20" t="str">
        <f t="shared" si="241"/>
        <v/>
      </c>
      <c r="AL371" s="6" t="str">
        <f t="shared" si="242"/>
        <v/>
      </c>
      <c r="AM371" s="3" t="str">
        <f t="shared" si="243"/>
        <v/>
      </c>
      <c r="AN371" s="20" t="str">
        <f t="shared" si="244"/>
        <v/>
      </c>
      <c r="AO371" s="6" t="str">
        <f t="shared" si="245"/>
        <v/>
      </c>
      <c r="AP371" s="3" t="str">
        <f t="shared" si="246"/>
        <v/>
      </c>
      <c r="AQ371" s="20" t="str">
        <f t="shared" si="247"/>
        <v/>
      </c>
      <c r="AR371" s="6" t="str">
        <f t="shared" si="248"/>
        <v/>
      </c>
      <c r="AS371" s="3">
        <f t="shared" si="249"/>
        <v>10.02</v>
      </c>
      <c r="AT371" s="20" t="str">
        <f t="shared" si="250"/>
        <v/>
      </c>
      <c r="AU371" s="6" t="str">
        <f t="shared" si="251"/>
        <v/>
      </c>
      <c r="AV371" s="3" t="str">
        <f t="shared" si="260"/>
        <v/>
      </c>
      <c r="AW371" s="20" t="str">
        <f t="shared" si="261"/>
        <v/>
      </c>
      <c r="AX371" s="6" t="str">
        <f t="shared" si="262"/>
        <v/>
      </c>
      <c r="AY371" s="3" t="str">
        <f t="shared" si="263"/>
        <v/>
      </c>
      <c r="AZ371" s="20" t="str">
        <f t="shared" si="264"/>
        <v/>
      </c>
      <c r="BA371" s="6" t="str">
        <f t="shared" si="265"/>
        <v/>
      </c>
    </row>
    <row r="372" spans="1:53" ht="13.5" thickBot="1" x14ac:dyDescent="0.25">
      <c r="A372" s="96">
        <v>38633</v>
      </c>
      <c r="B372" s="97" t="s">
        <v>21</v>
      </c>
      <c r="C372" s="97" t="s">
        <v>22</v>
      </c>
      <c r="D372" s="97">
        <v>783</v>
      </c>
      <c r="E372" s="97">
        <v>4.18</v>
      </c>
      <c r="F372" s="86">
        <f t="shared" si="277"/>
        <v>1</v>
      </c>
      <c r="G372" s="90">
        <f t="shared" si="253"/>
        <v>10</v>
      </c>
      <c r="H372" s="90">
        <f t="shared" si="231"/>
        <v>2005</v>
      </c>
      <c r="I372" s="2" t="str">
        <f t="shared" si="232"/>
        <v>Fall</v>
      </c>
      <c r="J372" s="86"/>
      <c r="K372" s="3" t="str">
        <f t="shared" si="266"/>
        <v/>
      </c>
      <c r="L372" s="20" t="str">
        <f t="shared" si="267"/>
        <v/>
      </c>
      <c r="M372" s="6" t="str">
        <f t="shared" si="268"/>
        <v/>
      </c>
      <c r="N372" s="3" t="str">
        <f t="shared" si="269"/>
        <v/>
      </c>
      <c r="O372" s="20" t="str">
        <f t="shared" si="270"/>
        <v/>
      </c>
      <c r="P372" s="6" t="str">
        <f t="shared" si="271"/>
        <v/>
      </c>
      <c r="Q372" s="3" t="str">
        <f t="shared" si="272"/>
        <v/>
      </c>
      <c r="R372" s="20" t="str">
        <f t="shared" si="273"/>
        <v/>
      </c>
      <c r="S372" s="6" t="str">
        <f t="shared" si="274"/>
        <v/>
      </c>
      <c r="T372" s="3" t="str">
        <f t="shared" si="275"/>
        <v/>
      </c>
      <c r="U372" s="20" t="str">
        <f t="shared" si="276"/>
        <v/>
      </c>
      <c r="V372" s="6" t="str">
        <f t="shared" si="233"/>
        <v/>
      </c>
      <c r="W372" s="3" t="str">
        <f t="shared" si="234"/>
        <v/>
      </c>
      <c r="X372" s="20" t="str">
        <f t="shared" si="235"/>
        <v/>
      </c>
      <c r="Y372" s="6">
        <f t="shared" si="236"/>
        <v>783</v>
      </c>
      <c r="Z372" s="3" t="str">
        <f t="shared" si="254"/>
        <v/>
      </c>
      <c r="AA372" s="20" t="str">
        <f t="shared" si="255"/>
        <v/>
      </c>
      <c r="AB372" s="6" t="str">
        <f t="shared" si="256"/>
        <v/>
      </c>
      <c r="AC372" s="3" t="str">
        <f t="shared" si="257"/>
        <v/>
      </c>
      <c r="AD372" s="20" t="str">
        <f t="shared" si="258"/>
        <v/>
      </c>
      <c r="AE372" s="6" t="str">
        <f t="shared" si="259"/>
        <v/>
      </c>
      <c r="AG372" s="3" t="str">
        <f t="shared" si="237"/>
        <v/>
      </c>
      <c r="AH372" s="20" t="str">
        <f t="shared" si="238"/>
        <v/>
      </c>
      <c r="AI372" s="6" t="str">
        <f t="shared" si="239"/>
        <v/>
      </c>
      <c r="AJ372" s="3" t="str">
        <f t="shared" si="240"/>
        <v/>
      </c>
      <c r="AK372" s="20" t="str">
        <f t="shared" si="241"/>
        <v/>
      </c>
      <c r="AL372" s="6" t="str">
        <f t="shared" si="242"/>
        <v/>
      </c>
      <c r="AM372" s="3" t="str">
        <f t="shared" si="243"/>
        <v/>
      </c>
      <c r="AN372" s="20" t="str">
        <f t="shared" si="244"/>
        <v/>
      </c>
      <c r="AO372" s="6" t="str">
        <f t="shared" si="245"/>
        <v/>
      </c>
      <c r="AP372" s="3" t="str">
        <f t="shared" si="246"/>
        <v/>
      </c>
      <c r="AQ372" s="20" t="str">
        <f t="shared" si="247"/>
        <v/>
      </c>
      <c r="AR372" s="6" t="str">
        <f t="shared" si="248"/>
        <v/>
      </c>
      <c r="AS372" s="3" t="str">
        <f t="shared" si="249"/>
        <v/>
      </c>
      <c r="AT372" s="20" t="str">
        <f t="shared" si="250"/>
        <v/>
      </c>
      <c r="AU372" s="6">
        <f t="shared" si="251"/>
        <v>4.18</v>
      </c>
      <c r="AV372" s="3" t="str">
        <f t="shared" si="260"/>
        <v/>
      </c>
      <c r="AW372" s="20" t="str">
        <f t="shared" si="261"/>
        <v/>
      </c>
      <c r="AX372" s="6" t="str">
        <f t="shared" si="262"/>
        <v/>
      </c>
      <c r="AY372" s="3" t="str">
        <f t="shared" si="263"/>
        <v/>
      </c>
      <c r="AZ372" s="20" t="str">
        <f t="shared" si="264"/>
        <v/>
      </c>
      <c r="BA372" s="6" t="str">
        <f t="shared" si="265"/>
        <v/>
      </c>
    </row>
    <row r="373" spans="1:53" ht="13.5" thickBot="1" x14ac:dyDescent="0.25">
      <c r="A373" s="96">
        <v>38545</v>
      </c>
      <c r="B373" s="97" t="s">
        <v>21</v>
      </c>
      <c r="C373" s="97" t="s">
        <v>22</v>
      </c>
      <c r="D373" s="97">
        <v>693.2</v>
      </c>
      <c r="E373" s="97">
        <v>2.74</v>
      </c>
      <c r="F373" s="86">
        <f t="shared" si="277"/>
        <v>1</v>
      </c>
      <c r="G373" s="90">
        <f t="shared" si="253"/>
        <v>7</v>
      </c>
      <c r="H373" s="90">
        <f t="shared" si="231"/>
        <v>2005</v>
      </c>
      <c r="I373" s="2" t="str">
        <f t="shared" si="232"/>
        <v>Summer</v>
      </c>
      <c r="J373" s="86"/>
      <c r="K373" s="3" t="str">
        <f t="shared" si="266"/>
        <v/>
      </c>
      <c r="L373" s="20" t="str">
        <f t="shared" si="267"/>
        <v/>
      </c>
      <c r="M373" s="6" t="str">
        <f t="shared" si="268"/>
        <v/>
      </c>
      <c r="N373" s="3" t="str">
        <f t="shared" si="269"/>
        <v/>
      </c>
      <c r="O373" s="20" t="str">
        <f t="shared" si="270"/>
        <v/>
      </c>
      <c r="P373" s="6" t="str">
        <f t="shared" si="271"/>
        <v/>
      </c>
      <c r="Q373" s="3" t="str">
        <f t="shared" si="272"/>
        <v/>
      </c>
      <c r="R373" s="20" t="str">
        <f t="shared" si="273"/>
        <v/>
      </c>
      <c r="S373" s="6" t="str">
        <f t="shared" si="274"/>
        <v/>
      </c>
      <c r="T373" s="3" t="str">
        <f t="shared" si="275"/>
        <v/>
      </c>
      <c r="U373" s="20" t="str">
        <f t="shared" si="276"/>
        <v/>
      </c>
      <c r="V373" s="6" t="str">
        <f t="shared" si="233"/>
        <v/>
      </c>
      <c r="W373" s="3" t="str">
        <f t="shared" si="234"/>
        <v/>
      </c>
      <c r="X373" s="20">
        <f t="shared" si="235"/>
        <v>693.2</v>
      </c>
      <c r="Y373" s="6" t="str">
        <f t="shared" si="236"/>
        <v/>
      </c>
      <c r="Z373" s="3" t="str">
        <f t="shared" si="254"/>
        <v/>
      </c>
      <c r="AA373" s="20" t="str">
        <f t="shared" si="255"/>
        <v/>
      </c>
      <c r="AB373" s="6" t="str">
        <f t="shared" si="256"/>
        <v/>
      </c>
      <c r="AC373" s="3" t="str">
        <f t="shared" si="257"/>
        <v/>
      </c>
      <c r="AD373" s="20" t="str">
        <f t="shared" si="258"/>
        <v/>
      </c>
      <c r="AE373" s="6" t="str">
        <f t="shared" si="259"/>
        <v/>
      </c>
      <c r="AG373" s="3" t="str">
        <f t="shared" si="237"/>
        <v/>
      </c>
      <c r="AH373" s="20" t="str">
        <f t="shared" si="238"/>
        <v/>
      </c>
      <c r="AI373" s="6" t="str">
        <f t="shared" si="239"/>
        <v/>
      </c>
      <c r="AJ373" s="3" t="str">
        <f t="shared" si="240"/>
        <v/>
      </c>
      <c r="AK373" s="20" t="str">
        <f t="shared" si="241"/>
        <v/>
      </c>
      <c r="AL373" s="6" t="str">
        <f t="shared" si="242"/>
        <v/>
      </c>
      <c r="AM373" s="3" t="str">
        <f t="shared" si="243"/>
        <v/>
      </c>
      <c r="AN373" s="20" t="str">
        <f t="shared" si="244"/>
        <v/>
      </c>
      <c r="AO373" s="6" t="str">
        <f t="shared" si="245"/>
        <v/>
      </c>
      <c r="AP373" s="3" t="str">
        <f t="shared" si="246"/>
        <v/>
      </c>
      <c r="AQ373" s="20" t="str">
        <f t="shared" si="247"/>
        <v/>
      </c>
      <c r="AR373" s="6" t="str">
        <f t="shared" si="248"/>
        <v/>
      </c>
      <c r="AS373" s="3" t="str">
        <f t="shared" si="249"/>
        <v/>
      </c>
      <c r="AT373" s="20">
        <f t="shared" si="250"/>
        <v>2.74</v>
      </c>
      <c r="AU373" s="6" t="str">
        <f t="shared" si="251"/>
        <v/>
      </c>
      <c r="AV373" s="3" t="str">
        <f t="shared" si="260"/>
        <v/>
      </c>
      <c r="AW373" s="20" t="str">
        <f t="shared" si="261"/>
        <v/>
      </c>
      <c r="AX373" s="6" t="str">
        <f t="shared" si="262"/>
        <v/>
      </c>
      <c r="AY373" s="3" t="str">
        <f t="shared" si="263"/>
        <v/>
      </c>
      <c r="AZ373" s="20" t="str">
        <f t="shared" si="264"/>
        <v/>
      </c>
      <c r="BA373" s="6" t="str">
        <f t="shared" si="265"/>
        <v/>
      </c>
    </row>
    <row r="374" spans="1:53" ht="13.5" thickBot="1" x14ac:dyDescent="0.25">
      <c r="A374" s="96">
        <v>38486</v>
      </c>
      <c r="B374" s="97" t="s">
        <v>21</v>
      </c>
      <c r="C374" s="97" t="s">
        <v>22</v>
      </c>
      <c r="D374" s="97">
        <v>689</v>
      </c>
      <c r="E374" s="97">
        <v>11.07</v>
      </c>
      <c r="F374" s="86">
        <f t="shared" si="277"/>
        <v>1</v>
      </c>
      <c r="G374" s="90">
        <f t="shared" si="253"/>
        <v>5</v>
      </c>
      <c r="H374" s="90">
        <f t="shared" si="231"/>
        <v>2005</v>
      </c>
      <c r="I374" s="2" t="str">
        <f t="shared" si="232"/>
        <v>Spring</v>
      </c>
      <c r="J374" s="86"/>
      <c r="K374" s="3" t="str">
        <f t="shared" si="266"/>
        <v/>
      </c>
      <c r="L374" s="20" t="str">
        <f t="shared" si="267"/>
        <v/>
      </c>
      <c r="M374" s="6" t="str">
        <f t="shared" si="268"/>
        <v/>
      </c>
      <c r="N374" s="3" t="str">
        <f t="shared" si="269"/>
        <v/>
      </c>
      <c r="O374" s="20" t="str">
        <f t="shared" si="270"/>
        <v/>
      </c>
      <c r="P374" s="6" t="str">
        <f t="shared" si="271"/>
        <v/>
      </c>
      <c r="Q374" s="3" t="str">
        <f t="shared" si="272"/>
        <v/>
      </c>
      <c r="R374" s="20" t="str">
        <f t="shared" si="273"/>
        <v/>
      </c>
      <c r="S374" s="6" t="str">
        <f t="shared" si="274"/>
        <v/>
      </c>
      <c r="T374" s="3" t="str">
        <f t="shared" si="275"/>
        <v/>
      </c>
      <c r="U374" s="20" t="str">
        <f t="shared" si="276"/>
        <v/>
      </c>
      <c r="V374" s="6" t="str">
        <f t="shared" si="233"/>
        <v/>
      </c>
      <c r="W374" s="3">
        <f t="shared" si="234"/>
        <v>689</v>
      </c>
      <c r="X374" s="20" t="str">
        <f t="shared" si="235"/>
        <v/>
      </c>
      <c r="Y374" s="6" t="str">
        <f t="shared" si="236"/>
        <v/>
      </c>
      <c r="Z374" s="3" t="str">
        <f t="shared" si="254"/>
        <v/>
      </c>
      <c r="AA374" s="20" t="str">
        <f t="shared" si="255"/>
        <v/>
      </c>
      <c r="AB374" s="6" t="str">
        <f t="shared" si="256"/>
        <v/>
      </c>
      <c r="AC374" s="3" t="str">
        <f t="shared" si="257"/>
        <v/>
      </c>
      <c r="AD374" s="20" t="str">
        <f t="shared" si="258"/>
        <v/>
      </c>
      <c r="AE374" s="6" t="str">
        <f t="shared" si="259"/>
        <v/>
      </c>
      <c r="AG374" s="3" t="str">
        <f t="shared" si="237"/>
        <v/>
      </c>
      <c r="AH374" s="20" t="str">
        <f t="shared" si="238"/>
        <v/>
      </c>
      <c r="AI374" s="6" t="str">
        <f t="shared" si="239"/>
        <v/>
      </c>
      <c r="AJ374" s="3" t="str">
        <f t="shared" si="240"/>
        <v/>
      </c>
      <c r="AK374" s="20" t="str">
        <f t="shared" si="241"/>
        <v/>
      </c>
      <c r="AL374" s="6" t="str">
        <f t="shared" si="242"/>
        <v/>
      </c>
      <c r="AM374" s="3" t="str">
        <f t="shared" si="243"/>
        <v/>
      </c>
      <c r="AN374" s="20" t="str">
        <f t="shared" si="244"/>
        <v/>
      </c>
      <c r="AO374" s="6" t="str">
        <f t="shared" si="245"/>
        <v/>
      </c>
      <c r="AP374" s="3" t="str">
        <f t="shared" si="246"/>
        <v/>
      </c>
      <c r="AQ374" s="20" t="str">
        <f t="shared" si="247"/>
        <v/>
      </c>
      <c r="AR374" s="6" t="str">
        <f t="shared" si="248"/>
        <v/>
      </c>
      <c r="AS374" s="3">
        <f t="shared" si="249"/>
        <v>11.07</v>
      </c>
      <c r="AT374" s="20" t="str">
        <f t="shared" si="250"/>
        <v/>
      </c>
      <c r="AU374" s="6" t="str">
        <f t="shared" si="251"/>
        <v/>
      </c>
      <c r="AV374" s="3" t="str">
        <f t="shared" si="260"/>
        <v/>
      </c>
      <c r="AW374" s="20" t="str">
        <f t="shared" si="261"/>
        <v/>
      </c>
      <c r="AX374" s="6" t="str">
        <f t="shared" si="262"/>
        <v/>
      </c>
      <c r="AY374" s="3" t="str">
        <f t="shared" si="263"/>
        <v/>
      </c>
      <c r="AZ374" s="20" t="str">
        <f t="shared" si="264"/>
        <v/>
      </c>
      <c r="BA374" s="6" t="str">
        <f t="shared" si="265"/>
        <v/>
      </c>
    </row>
    <row r="375" spans="1:53" ht="13.5" thickBot="1" x14ac:dyDescent="0.25">
      <c r="A375" s="96">
        <v>38255</v>
      </c>
      <c r="B375" s="97" t="s">
        <v>21</v>
      </c>
      <c r="C375" s="97" t="s">
        <v>22</v>
      </c>
      <c r="D375" s="97">
        <v>573</v>
      </c>
      <c r="E375" s="97">
        <v>4.7300000000000004</v>
      </c>
      <c r="F375" s="86">
        <f t="shared" si="277"/>
        <v>1</v>
      </c>
      <c r="G375" s="90">
        <f t="shared" si="253"/>
        <v>9</v>
      </c>
      <c r="H375" s="90">
        <f t="shared" si="231"/>
        <v>2004</v>
      </c>
      <c r="I375" s="2" t="str">
        <f t="shared" si="232"/>
        <v>Fall</v>
      </c>
      <c r="J375" s="86"/>
      <c r="K375" s="3" t="str">
        <f t="shared" si="266"/>
        <v/>
      </c>
      <c r="L375" s="20" t="str">
        <f t="shared" si="267"/>
        <v/>
      </c>
      <c r="M375" s="6" t="str">
        <f t="shared" si="268"/>
        <v/>
      </c>
      <c r="N375" s="3" t="str">
        <f t="shared" si="269"/>
        <v/>
      </c>
      <c r="O375" s="20" t="str">
        <f t="shared" si="270"/>
        <v/>
      </c>
      <c r="P375" s="6" t="str">
        <f t="shared" si="271"/>
        <v/>
      </c>
      <c r="Q375" s="3" t="str">
        <f t="shared" si="272"/>
        <v/>
      </c>
      <c r="R375" s="20" t="str">
        <f t="shared" si="273"/>
        <v/>
      </c>
      <c r="S375" s="6" t="str">
        <f t="shared" si="274"/>
        <v/>
      </c>
      <c r="T375" s="3" t="str">
        <f t="shared" si="275"/>
        <v/>
      </c>
      <c r="U375" s="20" t="str">
        <f t="shared" si="276"/>
        <v/>
      </c>
      <c r="V375" s="6" t="str">
        <f t="shared" si="233"/>
        <v/>
      </c>
      <c r="W375" s="3" t="str">
        <f t="shared" si="234"/>
        <v/>
      </c>
      <c r="X375" s="20" t="str">
        <f t="shared" si="235"/>
        <v/>
      </c>
      <c r="Y375" s="6">
        <f t="shared" si="236"/>
        <v>573</v>
      </c>
      <c r="Z375" s="3" t="str">
        <f t="shared" si="254"/>
        <v/>
      </c>
      <c r="AA375" s="20" t="str">
        <f t="shared" si="255"/>
        <v/>
      </c>
      <c r="AB375" s="6" t="str">
        <f t="shared" si="256"/>
        <v/>
      </c>
      <c r="AC375" s="3" t="str">
        <f t="shared" si="257"/>
        <v/>
      </c>
      <c r="AD375" s="20" t="str">
        <f t="shared" si="258"/>
        <v/>
      </c>
      <c r="AE375" s="6" t="str">
        <f t="shared" si="259"/>
        <v/>
      </c>
      <c r="AG375" s="3" t="str">
        <f t="shared" si="237"/>
        <v/>
      </c>
      <c r="AH375" s="20" t="str">
        <f t="shared" si="238"/>
        <v/>
      </c>
      <c r="AI375" s="6" t="str">
        <f t="shared" si="239"/>
        <v/>
      </c>
      <c r="AJ375" s="3" t="str">
        <f t="shared" si="240"/>
        <v/>
      </c>
      <c r="AK375" s="20" t="str">
        <f t="shared" si="241"/>
        <v/>
      </c>
      <c r="AL375" s="6" t="str">
        <f t="shared" si="242"/>
        <v/>
      </c>
      <c r="AM375" s="3" t="str">
        <f t="shared" si="243"/>
        <v/>
      </c>
      <c r="AN375" s="20" t="str">
        <f t="shared" si="244"/>
        <v/>
      </c>
      <c r="AO375" s="6" t="str">
        <f t="shared" si="245"/>
        <v/>
      </c>
      <c r="AP375" s="3" t="str">
        <f t="shared" si="246"/>
        <v/>
      </c>
      <c r="AQ375" s="20" t="str">
        <f t="shared" si="247"/>
        <v/>
      </c>
      <c r="AR375" s="6" t="str">
        <f t="shared" si="248"/>
        <v/>
      </c>
      <c r="AS375" s="3" t="str">
        <f t="shared" si="249"/>
        <v/>
      </c>
      <c r="AT375" s="20" t="str">
        <f t="shared" si="250"/>
        <v/>
      </c>
      <c r="AU375" s="6">
        <f t="shared" si="251"/>
        <v>4.7300000000000004</v>
      </c>
      <c r="AV375" s="3" t="str">
        <f t="shared" si="260"/>
        <v/>
      </c>
      <c r="AW375" s="20" t="str">
        <f t="shared" si="261"/>
        <v/>
      </c>
      <c r="AX375" s="6" t="str">
        <f t="shared" si="262"/>
        <v/>
      </c>
      <c r="AY375" s="3" t="str">
        <f t="shared" si="263"/>
        <v/>
      </c>
      <c r="AZ375" s="20" t="str">
        <f t="shared" si="264"/>
        <v/>
      </c>
      <c r="BA375" s="6" t="str">
        <f t="shared" si="265"/>
        <v/>
      </c>
    </row>
    <row r="376" spans="1:53" ht="13.5" thickBot="1" x14ac:dyDescent="0.25">
      <c r="A376" s="96">
        <v>38197</v>
      </c>
      <c r="B376" s="97" t="s">
        <v>21</v>
      </c>
      <c r="C376" s="97" t="s">
        <v>22</v>
      </c>
      <c r="D376" s="97">
        <v>654</v>
      </c>
      <c r="E376" s="97">
        <v>6.85</v>
      </c>
      <c r="F376" s="86">
        <f t="shared" si="277"/>
        <v>1</v>
      </c>
      <c r="G376" s="90">
        <f t="shared" si="253"/>
        <v>7</v>
      </c>
      <c r="H376" s="90">
        <f t="shared" si="231"/>
        <v>2004</v>
      </c>
      <c r="I376" s="2" t="str">
        <f t="shared" si="232"/>
        <v>Summer</v>
      </c>
      <c r="J376" s="86"/>
      <c r="K376" s="3" t="str">
        <f t="shared" si="266"/>
        <v/>
      </c>
      <c r="L376" s="20" t="str">
        <f t="shared" si="267"/>
        <v/>
      </c>
      <c r="M376" s="6" t="str">
        <f t="shared" si="268"/>
        <v/>
      </c>
      <c r="N376" s="3" t="str">
        <f t="shared" si="269"/>
        <v/>
      </c>
      <c r="O376" s="20" t="str">
        <f t="shared" si="270"/>
        <v/>
      </c>
      <c r="P376" s="6" t="str">
        <f t="shared" si="271"/>
        <v/>
      </c>
      <c r="Q376" s="3" t="str">
        <f t="shared" si="272"/>
        <v/>
      </c>
      <c r="R376" s="20" t="str">
        <f t="shared" si="273"/>
        <v/>
      </c>
      <c r="S376" s="6" t="str">
        <f t="shared" si="274"/>
        <v/>
      </c>
      <c r="T376" s="3" t="str">
        <f t="shared" si="275"/>
        <v/>
      </c>
      <c r="U376" s="20" t="str">
        <f t="shared" si="276"/>
        <v/>
      </c>
      <c r="V376" s="6" t="str">
        <f t="shared" si="233"/>
        <v/>
      </c>
      <c r="W376" s="3" t="str">
        <f t="shared" si="234"/>
        <v/>
      </c>
      <c r="X376" s="20">
        <f t="shared" si="235"/>
        <v>654</v>
      </c>
      <c r="Y376" s="6" t="str">
        <f t="shared" si="236"/>
        <v/>
      </c>
      <c r="Z376" s="3" t="str">
        <f t="shared" si="254"/>
        <v/>
      </c>
      <c r="AA376" s="20" t="str">
        <f t="shared" si="255"/>
        <v/>
      </c>
      <c r="AB376" s="6" t="str">
        <f t="shared" si="256"/>
        <v/>
      </c>
      <c r="AC376" s="3" t="str">
        <f t="shared" si="257"/>
        <v/>
      </c>
      <c r="AD376" s="20" t="str">
        <f t="shared" si="258"/>
        <v/>
      </c>
      <c r="AE376" s="6" t="str">
        <f t="shared" si="259"/>
        <v/>
      </c>
      <c r="AG376" s="3" t="str">
        <f t="shared" si="237"/>
        <v/>
      </c>
      <c r="AH376" s="20" t="str">
        <f t="shared" si="238"/>
        <v/>
      </c>
      <c r="AI376" s="6" t="str">
        <f t="shared" si="239"/>
        <v/>
      </c>
      <c r="AJ376" s="3" t="str">
        <f t="shared" si="240"/>
        <v/>
      </c>
      <c r="AK376" s="20" t="str">
        <f t="shared" si="241"/>
        <v/>
      </c>
      <c r="AL376" s="6" t="str">
        <f t="shared" si="242"/>
        <v/>
      </c>
      <c r="AM376" s="3" t="str">
        <f t="shared" si="243"/>
        <v/>
      </c>
      <c r="AN376" s="20" t="str">
        <f t="shared" si="244"/>
        <v/>
      </c>
      <c r="AO376" s="6" t="str">
        <f t="shared" si="245"/>
        <v/>
      </c>
      <c r="AP376" s="3" t="str">
        <f t="shared" si="246"/>
        <v/>
      </c>
      <c r="AQ376" s="20" t="str">
        <f t="shared" si="247"/>
        <v/>
      </c>
      <c r="AR376" s="6" t="str">
        <f t="shared" si="248"/>
        <v/>
      </c>
      <c r="AS376" s="3" t="str">
        <f t="shared" si="249"/>
        <v/>
      </c>
      <c r="AT376" s="20">
        <f t="shared" si="250"/>
        <v>6.85</v>
      </c>
      <c r="AU376" s="6" t="str">
        <f t="shared" si="251"/>
        <v/>
      </c>
      <c r="AV376" s="3" t="str">
        <f t="shared" si="260"/>
        <v/>
      </c>
      <c r="AW376" s="20" t="str">
        <f t="shared" si="261"/>
        <v/>
      </c>
      <c r="AX376" s="6" t="str">
        <f t="shared" si="262"/>
        <v/>
      </c>
      <c r="AY376" s="3" t="str">
        <f t="shared" si="263"/>
        <v/>
      </c>
      <c r="AZ376" s="20" t="str">
        <f t="shared" si="264"/>
        <v/>
      </c>
      <c r="BA376" s="6" t="str">
        <f t="shared" si="265"/>
        <v/>
      </c>
    </row>
    <row r="377" spans="1:53" ht="13.5" thickBot="1" x14ac:dyDescent="0.25">
      <c r="A377" s="96">
        <v>38159</v>
      </c>
      <c r="B377" s="97" t="s">
        <v>21</v>
      </c>
      <c r="C377" s="97" t="s">
        <v>22</v>
      </c>
      <c r="D377" s="97">
        <v>808</v>
      </c>
      <c r="E377" s="97">
        <v>8.06</v>
      </c>
      <c r="F377" s="86">
        <f t="shared" si="277"/>
        <v>1</v>
      </c>
      <c r="G377" s="90">
        <f t="shared" si="253"/>
        <v>6</v>
      </c>
      <c r="H377" s="90">
        <f t="shared" si="231"/>
        <v>2004</v>
      </c>
      <c r="I377" s="2" t="str">
        <f t="shared" si="232"/>
        <v>Spring</v>
      </c>
      <c r="J377" s="86"/>
      <c r="K377" s="3" t="str">
        <f t="shared" si="266"/>
        <v/>
      </c>
      <c r="L377" s="20" t="str">
        <f t="shared" si="267"/>
        <v/>
      </c>
      <c r="M377" s="6" t="str">
        <f t="shared" si="268"/>
        <v/>
      </c>
      <c r="N377" s="3" t="str">
        <f t="shared" si="269"/>
        <v/>
      </c>
      <c r="O377" s="20" t="str">
        <f t="shared" si="270"/>
        <v/>
      </c>
      <c r="P377" s="6" t="str">
        <f t="shared" si="271"/>
        <v/>
      </c>
      <c r="Q377" s="3" t="str">
        <f t="shared" si="272"/>
        <v/>
      </c>
      <c r="R377" s="20" t="str">
        <f t="shared" si="273"/>
        <v/>
      </c>
      <c r="S377" s="6" t="str">
        <f t="shared" si="274"/>
        <v/>
      </c>
      <c r="T377" s="3" t="str">
        <f t="shared" si="275"/>
        <v/>
      </c>
      <c r="U377" s="20" t="str">
        <f t="shared" si="276"/>
        <v/>
      </c>
      <c r="V377" s="6" t="str">
        <f t="shared" si="233"/>
        <v/>
      </c>
      <c r="W377" s="3">
        <f t="shared" si="234"/>
        <v>808</v>
      </c>
      <c r="X377" s="20" t="str">
        <f t="shared" si="235"/>
        <v/>
      </c>
      <c r="Y377" s="6" t="str">
        <f t="shared" si="236"/>
        <v/>
      </c>
      <c r="Z377" s="3" t="str">
        <f t="shared" si="254"/>
        <v/>
      </c>
      <c r="AA377" s="20" t="str">
        <f t="shared" si="255"/>
        <v/>
      </c>
      <c r="AB377" s="6" t="str">
        <f t="shared" si="256"/>
        <v/>
      </c>
      <c r="AC377" s="3" t="str">
        <f t="shared" si="257"/>
        <v/>
      </c>
      <c r="AD377" s="20" t="str">
        <f t="shared" si="258"/>
        <v/>
      </c>
      <c r="AE377" s="6" t="str">
        <f t="shared" si="259"/>
        <v/>
      </c>
      <c r="AG377" s="3" t="str">
        <f t="shared" si="237"/>
        <v/>
      </c>
      <c r="AH377" s="20" t="str">
        <f t="shared" si="238"/>
        <v/>
      </c>
      <c r="AI377" s="6" t="str">
        <f t="shared" si="239"/>
        <v/>
      </c>
      <c r="AJ377" s="3" t="str">
        <f t="shared" si="240"/>
        <v/>
      </c>
      <c r="AK377" s="20" t="str">
        <f t="shared" si="241"/>
        <v/>
      </c>
      <c r="AL377" s="6" t="str">
        <f t="shared" si="242"/>
        <v/>
      </c>
      <c r="AM377" s="3" t="str">
        <f t="shared" si="243"/>
        <v/>
      </c>
      <c r="AN377" s="20" t="str">
        <f t="shared" si="244"/>
        <v/>
      </c>
      <c r="AO377" s="6" t="str">
        <f t="shared" si="245"/>
        <v/>
      </c>
      <c r="AP377" s="3" t="str">
        <f t="shared" si="246"/>
        <v/>
      </c>
      <c r="AQ377" s="20" t="str">
        <f t="shared" si="247"/>
        <v/>
      </c>
      <c r="AR377" s="6" t="str">
        <f t="shared" si="248"/>
        <v/>
      </c>
      <c r="AS377" s="3">
        <f t="shared" si="249"/>
        <v>8.06</v>
      </c>
      <c r="AT377" s="20" t="str">
        <f t="shared" si="250"/>
        <v/>
      </c>
      <c r="AU377" s="6" t="str">
        <f t="shared" si="251"/>
        <v/>
      </c>
      <c r="AV377" s="3" t="str">
        <f t="shared" si="260"/>
        <v/>
      </c>
      <c r="AW377" s="20" t="str">
        <f t="shared" si="261"/>
        <v/>
      </c>
      <c r="AX377" s="6" t="str">
        <f t="shared" si="262"/>
        <v/>
      </c>
      <c r="AY377" s="3" t="str">
        <f t="shared" si="263"/>
        <v/>
      </c>
      <c r="AZ377" s="20" t="str">
        <f t="shared" si="264"/>
        <v/>
      </c>
      <c r="BA377" s="6" t="str">
        <f t="shared" si="265"/>
        <v/>
      </c>
    </row>
    <row r="378" spans="1:53" ht="13.5" thickBot="1" x14ac:dyDescent="0.25">
      <c r="A378" s="96">
        <v>38125</v>
      </c>
      <c r="B378" s="97" t="s">
        <v>21</v>
      </c>
      <c r="C378" s="97" t="s">
        <v>22</v>
      </c>
      <c r="D378" s="97" t="s">
        <v>24</v>
      </c>
      <c r="E378" s="97" t="s">
        <v>24</v>
      </c>
      <c r="F378" s="86">
        <f t="shared" si="277"/>
        <v>1</v>
      </c>
      <c r="G378" s="90">
        <f t="shared" si="253"/>
        <v>5</v>
      </c>
      <c r="H378" s="90">
        <f t="shared" si="231"/>
        <v>2004</v>
      </c>
      <c r="I378" s="2" t="str">
        <f t="shared" si="232"/>
        <v>Spring</v>
      </c>
      <c r="J378" s="86"/>
      <c r="K378" s="3" t="str">
        <f t="shared" si="266"/>
        <v/>
      </c>
      <c r="L378" s="20" t="str">
        <f t="shared" si="267"/>
        <v/>
      </c>
      <c r="M378" s="6" t="str">
        <f t="shared" si="268"/>
        <v/>
      </c>
      <c r="N378" s="3" t="str">
        <f t="shared" si="269"/>
        <v/>
      </c>
      <c r="O378" s="20" t="str">
        <f t="shared" si="270"/>
        <v/>
      </c>
      <c r="P378" s="6" t="str">
        <f t="shared" si="271"/>
        <v/>
      </c>
      <c r="Q378" s="3" t="str">
        <f t="shared" si="272"/>
        <v/>
      </c>
      <c r="R378" s="20" t="str">
        <f t="shared" si="273"/>
        <v/>
      </c>
      <c r="S378" s="6" t="str">
        <f t="shared" si="274"/>
        <v/>
      </c>
      <c r="T378" s="3" t="str">
        <f t="shared" si="275"/>
        <v/>
      </c>
      <c r="U378" s="20" t="str">
        <f t="shared" si="276"/>
        <v/>
      </c>
      <c r="V378" s="6" t="str">
        <f t="shared" si="233"/>
        <v/>
      </c>
      <c r="W378" s="3" t="str">
        <f t="shared" si="234"/>
        <v>NS</v>
      </c>
      <c r="X378" s="20" t="str">
        <f t="shared" si="235"/>
        <v/>
      </c>
      <c r="Y378" s="6" t="str">
        <f t="shared" si="236"/>
        <v/>
      </c>
      <c r="Z378" s="3" t="str">
        <f t="shared" si="254"/>
        <v/>
      </c>
      <c r="AA378" s="20" t="str">
        <f t="shared" si="255"/>
        <v/>
      </c>
      <c r="AB378" s="6" t="str">
        <f t="shared" si="256"/>
        <v/>
      </c>
      <c r="AC378" s="3" t="str">
        <f t="shared" si="257"/>
        <v/>
      </c>
      <c r="AD378" s="20" t="str">
        <f t="shared" si="258"/>
        <v/>
      </c>
      <c r="AE378" s="6" t="str">
        <f t="shared" si="259"/>
        <v/>
      </c>
      <c r="AG378" s="3" t="str">
        <f t="shared" si="237"/>
        <v/>
      </c>
      <c r="AH378" s="20" t="str">
        <f t="shared" si="238"/>
        <v/>
      </c>
      <c r="AI378" s="6" t="str">
        <f t="shared" si="239"/>
        <v/>
      </c>
      <c r="AJ378" s="3" t="str">
        <f t="shared" si="240"/>
        <v/>
      </c>
      <c r="AK378" s="20" t="str">
        <f t="shared" si="241"/>
        <v/>
      </c>
      <c r="AL378" s="6" t="str">
        <f t="shared" si="242"/>
        <v/>
      </c>
      <c r="AM378" s="3" t="str">
        <f t="shared" si="243"/>
        <v/>
      </c>
      <c r="AN378" s="20" t="str">
        <f t="shared" si="244"/>
        <v/>
      </c>
      <c r="AO378" s="6" t="str">
        <f t="shared" si="245"/>
        <v/>
      </c>
      <c r="AP378" s="3" t="str">
        <f t="shared" si="246"/>
        <v/>
      </c>
      <c r="AQ378" s="20" t="str">
        <f t="shared" si="247"/>
        <v/>
      </c>
      <c r="AR378" s="6" t="str">
        <f t="shared" si="248"/>
        <v/>
      </c>
      <c r="AS378" s="3" t="str">
        <f t="shared" si="249"/>
        <v>NS</v>
      </c>
      <c r="AT378" s="20" t="str">
        <f t="shared" si="250"/>
        <v/>
      </c>
      <c r="AU378" s="6" t="str">
        <f t="shared" si="251"/>
        <v/>
      </c>
      <c r="AV378" s="3" t="str">
        <f t="shared" si="260"/>
        <v/>
      </c>
      <c r="AW378" s="20" t="str">
        <f t="shared" si="261"/>
        <v/>
      </c>
      <c r="AX378" s="6" t="str">
        <f t="shared" si="262"/>
        <v/>
      </c>
      <c r="AY378" s="3" t="str">
        <f t="shared" si="263"/>
        <v/>
      </c>
      <c r="AZ378" s="20" t="str">
        <f t="shared" si="264"/>
        <v/>
      </c>
      <c r="BA378" s="6" t="str">
        <f t="shared" si="265"/>
        <v/>
      </c>
    </row>
    <row r="379" spans="1:53" ht="13.5" thickBot="1" x14ac:dyDescent="0.25">
      <c r="A379" s="96">
        <v>38123</v>
      </c>
      <c r="B379" s="97" t="s">
        <v>21</v>
      </c>
      <c r="C379" s="97" t="s">
        <v>22</v>
      </c>
      <c r="D379" s="97">
        <v>742</v>
      </c>
      <c r="E379" s="97">
        <v>10.62</v>
      </c>
      <c r="F379" s="86">
        <f t="shared" si="277"/>
        <v>1</v>
      </c>
      <c r="G379" s="90">
        <f t="shared" si="253"/>
        <v>5</v>
      </c>
      <c r="H379" s="90">
        <f t="shared" si="231"/>
        <v>2004</v>
      </c>
      <c r="I379" s="2" t="str">
        <f t="shared" si="232"/>
        <v>Spring</v>
      </c>
      <c r="J379" s="86"/>
      <c r="K379" s="3" t="str">
        <f t="shared" si="266"/>
        <v/>
      </c>
      <c r="L379" s="20" t="str">
        <f t="shared" si="267"/>
        <v/>
      </c>
      <c r="M379" s="6" t="str">
        <f t="shared" si="268"/>
        <v/>
      </c>
      <c r="N379" s="3" t="str">
        <f t="shared" si="269"/>
        <v/>
      </c>
      <c r="O379" s="20" t="str">
        <f t="shared" si="270"/>
        <v/>
      </c>
      <c r="P379" s="6" t="str">
        <f t="shared" si="271"/>
        <v/>
      </c>
      <c r="Q379" s="3" t="str">
        <f t="shared" si="272"/>
        <v/>
      </c>
      <c r="R379" s="20" t="str">
        <f t="shared" si="273"/>
        <v/>
      </c>
      <c r="S379" s="6" t="str">
        <f t="shared" si="274"/>
        <v/>
      </c>
      <c r="T379" s="3" t="str">
        <f t="shared" si="275"/>
        <v/>
      </c>
      <c r="U379" s="20" t="str">
        <f t="shared" si="276"/>
        <v/>
      </c>
      <c r="V379" s="6" t="str">
        <f t="shared" si="233"/>
        <v/>
      </c>
      <c r="W379" s="3">
        <f t="shared" si="234"/>
        <v>742</v>
      </c>
      <c r="X379" s="20" t="str">
        <f t="shared" si="235"/>
        <v/>
      </c>
      <c r="Y379" s="6" t="str">
        <f t="shared" si="236"/>
        <v/>
      </c>
      <c r="Z379" s="3" t="str">
        <f t="shared" si="254"/>
        <v/>
      </c>
      <c r="AA379" s="20" t="str">
        <f t="shared" si="255"/>
        <v/>
      </c>
      <c r="AB379" s="6" t="str">
        <f t="shared" si="256"/>
        <v/>
      </c>
      <c r="AC379" s="3" t="str">
        <f t="shared" si="257"/>
        <v/>
      </c>
      <c r="AD379" s="20" t="str">
        <f t="shared" si="258"/>
        <v/>
      </c>
      <c r="AE379" s="6" t="str">
        <f t="shared" si="259"/>
        <v/>
      </c>
      <c r="AG379" s="3" t="str">
        <f t="shared" si="237"/>
        <v/>
      </c>
      <c r="AH379" s="20" t="str">
        <f t="shared" si="238"/>
        <v/>
      </c>
      <c r="AI379" s="6" t="str">
        <f t="shared" si="239"/>
        <v/>
      </c>
      <c r="AJ379" s="3" t="str">
        <f t="shared" si="240"/>
        <v/>
      </c>
      <c r="AK379" s="20" t="str">
        <f t="shared" si="241"/>
        <v/>
      </c>
      <c r="AL379" s="6" t="str">
        <f t="shared" si="242"/>
        <v/>
      </c>
      <c r="AM379" s="3" t="str">
        <f t="shared" si="243"/>
        <v/>
      </c>
      <c r="AN379" s="20" t="str">
        <f t="shared" si="244"/>
        <v/>
      </c>
      <c r="AO379" s="6" t="str">
        <f t="shared" si="245"/>
        <v/>
      </c>
      <c r="AP379" s="3" t="str">
        <f t="shared" si="246"/>
        <v/>
      </c>
      <c r="AQ379" s="20" t="str">
        <f t="shared" si="247"/>
        <v/>
      </c>
      <c r="AR379" s="6" t="str">
        <f t="shared" si="248"/>
        <v/>
      </c>
      <c r="AS379" s="3">
        <f t="shared" si="249"/>
        <v>10.62</v>
      </c>
      <c r="AT379" s="20" t="str">
        <f t="shared" si="250"/>
        <v/>
      </c>
      <c r="AU379" s="6" t="str">
        <f t="shared" si="251"/>
        <v/>
      </c>
      <c r="AV379" s="3" t="str">
        <f t="shared" si="260"/>
        <v/>
      </c>
      <c r="AW379" s="20" t="str">
        <f t="shared" si="261"/>
        <v/>
      </c>
      <c r="AX379" s="6" t="str">
        <f t="shared" si="262"/>
        <v/>
      </c>
      <c r="AY379" s="3" t="str">
        <f t="shared" si="263"/>
        <v/>
      </c>
      <c r="AZ379" s="20" t="str">
        <f t="shared" si="264"/>
        <v/>
      </c>
      <c r="BA379" s="6" t="str">
        <f t="shared" si="265"/>
        <v/>
      </c>
    </row>
    <row r="380" spans="1:53" ht="13.5" thickBot="1" x14ac:dyDescent="0.25">
      <c r="A380" s="96">
        <v>37905</v>
      </c>
      <c r="B380" s="97" t="s">
        <v>21</v>
      </c>
      <c r="C380" s="97" t="s">
        <v>22</v>
      </c>
      <c r="D380" s="97">
        <v>681</v>
      </c>
      <c r="E380" s="97">
        <v>5.79</v>
      </c>
      <c r="F380" s="86">
        <f t="shared" si="277"/>
        <v>1</v>
      </c>
      <c r="G380" s="90">
        <f t="shared" si="253"/>
        <v>10</v>
      </c>
      <c r="H380" s="90">
        <f t="shared" si="231"/>
        <v>2003</v>
      </c>
      <c r="I380" s="2" t="str">
        <f t="shared" si="232"/>
        <v>Fall</v>
      </c>
      <c r="J380" s="86"/>
      <c r="K380" s="3" t="str">
        <f t="shared" si="266"/>
        <v/>
      </c>
      <c r="L380" s="20" t="str">
        <f t="shared" si="267"/>
        <v/>
      </c>
      <c r="M380" s="6" t="str">
        <f t="shared" si="268"/>
        <v/>
      </c>
      <c r="N380" s="3" t="str">
        <f t="shared" si="269"/>
        <v/>
      </c>
      <c r="O380" s="20" t="str">
        <f t="shared" si="270"/>
        <v/>
      </c>
      <c r="P380" s="6" t="str">
        <f t="shared" si="271"/>
        <v/>
      </c>
      <c r="Q380" s="3" t="str">
        <f t="shared" si="272"/>
        <v/>
      </c>
      <c r="R380" s="20" t="str">
        <f t="shared" si="273"/>
        <v/>
      </c>
      <c r="S380" s="6" t="str">
        <f t="shared" si="274"/>
        <v/>
      </c>
      <c r="T380" s="3" t="str">
        <f t="shared" si="275"/>
        <v/>
      </c>
      <c r="U380" s="20" t="str">
        <f t="shared" si="276"/>
        <v/>
      </c>
      <c r="V380" s="6" t="str">
        <f t="shared" si="233"/>
        <v/>
      </c>
      <c r="W380" s="3" t="str">
        <f t="shared" si="234"/>
        <v/>
      </c>
      <c r="X380" s="20" t="str">
        <f t="shared" si="235"/>
        <v/>
      </c>
      <c r="Y380" s="6">
        <f t="shared" si="236"/>
        <v>681</v>
      </c>
      <c r="Z380" s="3" t="str">
        <f t="shared" si="254"/>
        <v/>
      </c>
      <c r="AA380" s="20" t="str">
        <f t="shared" si="255"/>
        <v/>
      </c>
      <c r="AB380" s="6" t="str">
        <f t="shared" si="256"/>
        <v/>
      </c>
      <c r="AC380" s="3" t="str">
        <f t="shared" si="257"/>
        <v/>
      </c>
      <c r="AD380" s="20" t="str">
        <f t="shared" si="258"/>
        <v/>
      </c>
      <c r="AE380" s="6" t="str">
        <f t="shared" si="259"/>
        <v/>
      </c>
      <c r="AG380" s="3" t="str">
        <f t="shared" si="237"/>
        <v/>
      </c>
      <c r="AH380" s="20" t="str">
        <f t="shared" si="238"/>
        <v/>
      </c>
      <c r="AI380" s="6" t="str">
        <f t="shared" si="239"/>
        <v/>
      </c>
      <c r="AJ380" s="3" t="str">
        <f t="shared" si="240"/>
        <v/>
      </c>
      <c r="AK380" s="20" t="str">
        <f t="shared" si="241"/>
        <v/>
      </c>
      <c r="AL380" s="6" t="str">
        <f t="shared" si="242"/>
        <v/>
      </c>
      <c r="AM380" s="3" t="str">
        <f t="shared" si="243"/>
        <v/>
      </c>
      <c r="AN380" s="20" t="str">
        <f t="shared" si="244"/>
        <v/>
      </c>
      <c r="AO380" s="6" t="str">
        <f t="shared" si="245"/>
        <v/>
      </c>
      <c r="AP380" s="3" t="str">
        <f t="shared" si="246"/>
        <v/>
      </c>
      <c r="AQ380" s="20" t="str">
        <f t="shared" si="247"/>
        <v/>
      </c>
      <c r="AR380" s="6" t="str">
        <f t="shared" si="248"/>
        <v/>
      </c>
      <c r="AS380" s="3" t="str">
        <f t="shared" si="249"/>
        <v/>
      </c>
      <c r="AT380" s="20" t="str">
        <f t="shared" si="250"/>
        <v/>
      </c>
      <c r="AU380" s="6">
        <f t="shared" si="251"/>
        <v>5.79</v>
      </c>
      <c r="AV380" s="3" t="str">
        <f t="shared" si="260"/>
        <v/>
      </c>
      <c r="AW380" s="20" t="str">
        <f t="shared" si="261"/>
        <v/>
      </c>
      <c r="AX380" s="6" t="str">
        <f t="shared" si="262"/>
        <v/>
      </c>
      <c r="AY380" s="3" t="str">
        <f t="shared" si="263"/>
        <v/>
      </c>
      <c r="AZ380" s="20" t="str">
        <f t="shared" si="264"/>
        <v/>
      </c>
      <c r="BA380" s="6" t="str">
        <f t="shared" si="265"/>
        <v/>
      </c>
    </row>
    <row r="381" spans="1:53" ht="13.5" thickBot="1" x14ac:dyDescent="0.25">
      <c r="A381" s="96">
        <v>42273</v>
      </c>
      <c r="B381" s="97" t="s">
        <v>23</v>
      </c>
      <c r="C381" s="97" t="s">
        <v>22</v>
      </c>
      <c r="D381" s="97">
        <v>960</v>
      </c>
      <c r="E381" s="97">
        <v>8.92</v>
      </c>
      <c r="F381" s="86">
        <f t="shared" si="277"/>
        <v>2</v>
      </c>
      <c r="G381" s="90">
        <f t="shared" si="253"/>
        <v>9</v>
      </c>
      <c r="H381" s="90">
        <f t="shared" si="231"/>
        <v>2015</v>
      </c>
      <c r="I381" s="2" t="str">
        <f t="shared" si="232"/>
        <v>Fall</v>
      </c>
      <c r="J381" s="86"/>
      <c r="K381" s="3" t="str">
        <f t="shared" si="266"/>
        <v/>
      </c>
      <c r="L381" s="20" t="str">
        <f t="shared" si="267"/>
        <v/>
      </c>
      <c r="M381" s="6" t="str">
        <f t="shared" si="268"/>
        <v/>
      </c>
      <c r="N381" s="3" t="str">
        <f t="shared" si="269"/>
        <v/>
      </c>
      <c r="O381" s="20" t="str">
        <f t="shared" si="270"/>
        <v/>
      </c>
      <c r="P381" s="6" t="str">
        <f t="shared" si="271"/>
        <v/>
      </c>
      <c r="Q381" s="3" t="str">
        <f t="shared" si="272"/>
        <v/>
      </c>
      <c r="R381" s="20" t="str">
        <f t="shared" si="273"/>
        <v/>
      </c>
      <c r="S381" s="6" t="str">
        <f t="shared" si="274"/>
        <v/>
      </c>
      <c r="T381" s="3" t="str">
        <f t="shared" si="275"/>
        <v/>
      </c>
      <c r="U381" s="20" t="str">
        <f t="shared" si="276"/>
        <v/>
      </c>
      <c r="V381" s="6" t="str">
        <f t="shared" si="233"/>
        <v/>
      </c>
      <c r="W381" s="3" t="str">
        <f t="shared" si="234"/>
        <v/>
      </c>
      <c r="X381" s="20" t="str">
        <f t="shared" si="235"/>
        <v/>
      </c>
      <c r="Y381" s="6">
        <f t="shared" si="236"/>
        <v>960</v>
      </c>
      <c r="Z381" s="3" t="str">
        <f t="shared" si="254"/>
        <v/>
      </c>
      <c r="AA381" s="20" t="str">
        <f t="shared" si="255"/>
        <v/>
      </c>
      <c r="AB381" s="6" t="str">
        <f t="shared" si="256"/>
        <v/>
      </c>
      <c r="AC381" s="3" t="str">
        <f t="shared" si="257"/>
        <v/>
      </c>
      <c r="AD381" s="20" t="str">
        <f t="shared" si="258"/>
        <v/>
      </c>
      <c r="AE381" s="6" t="str">
        <f t="shared" si="259"/>
        <v/>
      </c>
      <c r="AG381" s="3" t="str">
        <f t="shared" si="237"/>
        <v/>
      </c>
      <c r="AH381" s="20" t="str">
        <f t="shared" si="238"/>
        <v/>
      </c>
      <c r="AI381" s="6" t="str">
        <f t="shared" si="239"/>
        <v/>
      </c>
      <c r="AJ381" s="3" t="str">
        <f t="shared" si="240"/>
        <v/>
      </c>
      <c r="AK381" s="20" t="str">
        <f t="shared" si="241"/>
        <v/>
      </c>
      <c r="AL381" s="6" t="str">
        <f t="shared" si="242"/>
        <v/>
      </c>
      <c r="AM381" s="3" t="str">
        <f t="shared" si="243"/>
        <v/>
      </c>
      <c r="AN381" s="20" t="str">
        <f t="shared" si="244"/>
        <v/>
      </c>
      <c r="AO381" s="6" t="str">
        <f t="shared" si="245"/>
        <v/>
      </c>
      <c r="AP381" s="3" t="str">
        <f t="shared" si="246"/>
        <v/>
      </c>
      <c r="AQ381" s="20" t="str">
        <f t="shared" si="247"/>
        <v/>
      </c>
      <c r="AR381" s="6" t="str">
        <f t="shared" si="248"/>
        <v/>
      </c>
      <c r="AS381" s="3" t="str">
        <f t="shared" si="249"/>
        <v/>
      </c>
      <c r="AT381" s="20" t="str">
        <f t="shared" si="250"/>
        <v/>
      </c>
      <c r="AU381" s="6">
        <f t="shared" si="251"/>
        <v>8.92</v>
      </c>
      <c r="AV381" s="3" t="str">
        <f t="shared" si="260"/>
        <v/>
      </c>
      <c r="AW381" s="20" t="str">
        <f t="shared" si="261"/>
        <v/>
      </c>
      <c r="AX381" s="6" t="str">
        <f t="shared" si="262"/>
        <v/>
      </c>
      <c r="AY381" s="3" t="str">
        <f t="shared" si="263"/>
        <v/>
      </c>
      <c r="AZ381" s="20" t="str">
        <f t="shared" si="264"/>
        <v/>
      </c>
      <c r="BA381" s="6" t="str">
        <f t="shared" si="265"/>
        <v/>
      </c>
    </row>
    <row r="382" spans="1:53" ht="13.5" thickBot="1" x14ac:dyDescent="0.25">
      <c r="A382" s="96">
        <v>42191</v>
      </c>
      <c r="B382" s="97" t="s">
        <v>23</v>
      </c>
      <c r="C382" s="97" t="s">
        <v>22</v>
      </c>
      <c r="D382" s="97">
        <v>680</v>
      </c>
      <c r="E382" s="97">
        <v>7.79</v>
      </c>
      <c r="F382" s="86">
        <f t="shared" si="277"/>
        <v>2</v>
      </c>
      <c r="G382" s="90">
        <f t="shared" si="253"/>
        <v>7</v>
      </c>
      <c r="H382" s="90">
        <f t="shared" si="231"/>
        <v>2015</v>
      </c>
      <c r="I382" s="2" t="str">
        <f t="shared" si="232"/>
        <v>Summer</v>
      </c>
      <c r="J382" s="86"/>
      <c r="K382" s="3" t="str">
        <f t="shared" si="266"/>
        <v/>
      </c>
      <c r="L382" s="20" t="str">
        <f t="shared" si="267"/>
        <v/>
      </c>
      <c r="M382" s="6" t="str">
        <f t="shared" si="268"/>
        <v/>
      </c>
      <c r="N382" s="3" t="str">
        <f t="shared" si="269"/>
        <v/>
      </c>
      <c r="O382" s="20" t="str">
        <f t="shared" si="270"/>
        <v/>
      </c>
      <c r="P382" s="6" t="str">
        <f t="shared" si="271"/>
        <v/>
      </c>
      <c r="Q382" s="3" t="str">
        <f t="shared" si="272"/>
        <v/>
      </c>
      <c r="R382" s="20" t="str">
        <f t="shared" si="273"/>
        <v/>
      </c>
      <c r="S382" s="6" t="str">
        <f t="shared" si="274"/>
        <v/>
      </c>
      <c r="T382" s="3" t="str">
        <f t="shared" si="275"/>
        <v/>
      </c>
      <c r="U382" s="20" t="str">
        <f t="shared" si="276"/>
        <v/>
      </c>
      <c r="V382" s="6" t="str">
        <f t="shared" si="233"/>
        <v/>
      </c>
      <c r="W382" s="3" t="str">
        <f t="shared" si="234"/>
        <v/>
      </c>
      <c r="X382" s="20">
        <f t="shared" si="235"/>
        <v>680</v>
      </c>
      <c r="Y382" s="6" t="str">
        <f t="shared" si="236"/>
        <v/>
      </c>
      <c r="Z382" s="3" t="str">
        <f t="shared" si="254"/>
        <v/>
      </c>
      <c r="AA382" s="20" t="str">
        <f t="shared" si="255"/>
        <v/>
      </c>
      <c r="AB382" s="6" t="str">
        <f t="shared" si="256"/>
        <v/>
      </c>
      <c r="AC382" s="3" t="str">
        <f t="shared" si="257"/>
        <v/>
      </c>
      <c r="AD382" s="20" t="str">
        <f t="shared" si="258"/>
        <v/>
      </c>
      <c r="AE382" s="6" t="str">
        <f t="shared" si="259"/>
        <v/>
      </c>
      <c r="AG382" s="3" t="str">
        <f t="shared" si="237"/>
        <v/>
      </c>
      <c r="AH382" s="20" t="str">
        <f t="shared" si="238"/>
        <v/>
      </c>
      <c r="AI382" s="6" t="str">
        <f t="shared" si="239"/>
        <v/>
      </c>
      <c r="AJ382" s="3" t="str">
        <f t="shared" si="240"/>
        <v/>
      </c>
      <c r="AK382" s="20" t="str">
        <f t="shared" si="241"/>
        <v/>
      </c>
      <c r="AL382" s="6" t="str">
        <f t="shared" si="242"/>
        <v/>
      </c>
      <c r="AM382" s="3" t="str">
        <f t="shared" si="243"/>
        <v/>
      </c>
      <c r="AN382" s="20" t="str">
        <f t="shared" si="244"/>
        <v/>
      </c>
      <c r="AO382" s="6" t="str">
        <f t="shared" si="245"/>
        <v/>
      </c>
      <c r="AP382" s="3" t="str">
        <f t="shared" si="246"/>
        <v/>
      </c>
      <c r="AQ382" s="20" t="str">
        <f t="shared" si="247"/>
        <v/>
      </c>
      <c r="AR382" s="6" t="str">
        <f t="shared" si="248"/>
        <v/>
      </c>
      <c r="AS382" s="3" t="str">
        <f t="shared" si="249"/>
        <v/>
      </c>
      <c r="AT382" s="20">
        <f t="shared" si="250"/>
        <v>7.79</v>
      </c>
      <c r="AU382" s="6" t="str">
        <f t="shared" si="251"/>
        <v/>
      </c>
      <c r="AV382" s="3" t="str">
        <f t="shared" si="260"/>
        <v/>
      </c>
      <c r="AW382" s="20" t="str">
        <f t="shared" si="261"/>
        <v/>
      </c>
      <c r="AX382" s="6" t="str">
        <f t="shared" si="262"/>
        <v/>
      </c>
      <c r="AY382" s="3" t="str">
        <f t="shared" si="263"/>
        <v/>
      </c>
      <c r="AZ382" s="20" t="str">
        <f t="shared" si="264"/>
        <v/>
      </c>
      <c r="BA382" s="6" t="str">
        <f t="shared" si="265"/>
        <v/>
      </c>
    </row>
    <row r="383" spans="1:53" ht="13.5" thickBot="1" x14ac:dyDescent="0.25">
      <c r="A383" s="96">
        <v>42127</v>
      </c>
      <c r="B383" s="97" t="s">
        <v>23</v>
      </c>
      <c r="C383" s="97" t="s">
        <v>22</v>
      </c>
      <c r="D383" s="97">
        <v>864</v>
      </c>
      <c r="E383" s="97" t="s">
        <v>77</v>
      </c>
      <c r="F383" s="86">
        <f t="shared" si="277"/>
        <v>2</v>
      </c>
      <c r="G383" s="90">
        <f t="shared" si="253"/>
        <v>5</v>
      </c>
      <c r="H383" s="90">
        <f t="shared" si="231"/>
        <v>2015</v>
      </c>
      <c r="I383" s="2" t="str">
        <f t="shared" si="232"/>
        <v>Spring</v>
      </c>
      <c r="J383" s="86"/>
      <c r="K383" s="3" t="str">
        <f t="shared" si="266"/>
        <v/>
      </c>
      <c r="L383" s="20" t="str">
        <f t="shared" si="267"/>
        <v/>
      </c>
      <c r="M383" s="6" t="str">
        <f t="shared" si="268"/>
        <v/>
      </c>
      <c r="N383" s="3" t="str">
        <f t="shared" si="269"/>
        <v/>
      </c>
      <c r="O383" s="20" t="str">
        <f t="shared" si="270"/>
        <v/>
      </c>
      <c r="P383" s="6" t="str">
        <f t="shared" si="271"/>
        <v/>
      </c>
      <c r="Q383" s="3" t="str">
        <f t="shared" si="272"/>
        <v/>
      </c>
      <c r="R383" s="20" t="str">
        <f t="shared" si="273"/>
        <v/>
      </c>
      <c r="S383" s="6" t="str">
        <f t="shared" si="274"/>
        <v/>
      </c>
      <c r="T383" s="3" t="str">
        <f t="shared" si="275"/>
        <v/>
      </c>
      <c r="U383" s="20" t="str">
        <f t="shared" si="276"/>
        <v/>
      </c>
      <c r="V383" s="6" t="str">
        <f t="shared" si="233"/>
        <v/>
      </c>
      <c r="W383" s="3">
        <f t="shared" si="234"/>
        <v>864</v>
      </c>
      <c r="X383" s="20" t="str">
        <f t="shared" si="235"/>
        <v/>
      </c>
      <c r="Y383" s="6" t="str">
        <f t="shared" si="236"/>
        <v/>
      </c>
      <c r="Z383" s="3" t="str">
        <f t="shared" si="254"/>
        <v/>
      </c>
      <c r="AA383" s="20" t="str">
        <f t="shared" si="255"/>
        <v/>
      </c>
      <c r="AB383" s="6" t="str">
        <f t="shared" si="256"/>
        <v/>
      </c>
      <c r="AC383" s="3" t="str">
        <f t="shared" si="257"/>
        <v/>
      </c>
      <c r="AD383" s="20" t="str">
        <f t="shared" si="258"/>
        <v/>
      </c>
      <c r="AE383" s="6" t="str">
        <f t="shared" si="259"/>
        <v/>
      </c>
      <c r="AG383" s="3" t="str">
        <f t="shared" si="237"/>
        <v/>
      </c>
      <c r="AH383" s="20" t="str">
        <f t="shared" si="238"/>
        <v/>
      </c>
      <c r="AI383" s="6" t="str">
        <f t="shared" si="239"/>
        <v/>
      </c>
      <c r="AJ383" s="3" t="str">
        <f t="shared" si="240"/>
        <v/>
      </c>
      <c r="AK383" s="20" t="str">
        <f t="shared" si="241"/>
        <v/>
      </c>
      <c r="AL383" s="6" t="str">
        <f t="shared" si="242"/>
        <v/>
      </c>
      <c r="AM383" s="3" t="str">
        <f t="shared" si="243"/>
        <v/>
      </c>
      <c r="AN383" s="20" t="str">
        <f t="shared" si="244"/>
        <v/>
      </c>
      <c r="AO383" s="6" t="str">
        <f t="shared" si="245"/>
        <v/>
      </c>
      <c r="AP383" s="3" t="str">
        <f t="shared" si="246"/>
        <v/>
      </c>
      <c r="AQ383" s="20" t="str">
        <f t="shared" si="247"/>
        <v/>
      </c>
      <c r="AR383" s="6" t="str">
        <f t="shared" si="248"/>
        <v/>
      </c>
      <c r="AS383" s="3" t="str">
        <f t="shared" si="249"/>
        <v>AD</v>
      </c>
      <c r="AT383" s="20" t="str">
        <f t="shared" si="250"/>
        <v/>
      </c>
      <c r="AU383" s="6" t="str">
        <f t="shared" si="251"/>
        <v/>
      </c>
      <c r="AV383" s="3" t="str">
        <f t="shared" si="260"/>
        <v/>
      </c>
      <c r="AW383" s="20" t="str">
        <f t="shared" si="261"/>
        <v/>
      </c>
      <c r="AX383" s="6" t="str">
        <f t="shared" si="262"/>
        <v/>
      </c>
      <c r="AY383" s="3" t="str">
        <f t="shared" si="263"/>
        <v/>
      </c>
      <c r="AZ383" s="20" t="str">
        <f t="shared" si="264"/>
        <v/>
      </c>
      <c r="BA383" s="6" t="str">
        <f t="shared" si="265"/>
        <v/>
      </c>
    </row>
    <row r="384" spans="1:53" ht="13.5" thickBot="1" x14ac:dyDescent="0.25">
      <c r="A384" s="96">
        <v>41903</v>
      </c>
      <c r="B384" s="97" t="s">
        <v>23</v>
      </c>
      <c r="C384" s="97" t="s">
        <v>22</v>
      </c>
      <c r="D384" s="97">
        <v>522</v>
      </c>
      <c r="E384" s="97">
        <v>1.72</v>
      </c>
      <c r="F384" s="86">
        <f t="shared" si="277"/>
        <v>2</v>
      </c>
      <c r="G384" s="90">
        <f t="shared" si="253"/>
        <v>9</v>
      </c>
      <c r="H384" s="90">
        <f t="shared" si="231"/>
        <v>2014</v>
      </c>
      <c r="I384" s="2" t="str">
        <f t="shared" si="232"/>
        <v>Fall</v>
      </c>
      <c r="J384" s="86"/>
      <c r="K384" s="3" t="str">
        <f t="shared" si="266"/>
        <v/>
      </c>
      <c r="L384" s="20" t="str">
        <f t="shared" si="267"/>
        <v/>
      </c>
      <c r="M384" s="6" t="str">
        <f t="shared" si="268"/>
        <v/>
      </c>
      <c r="N384" s="3" t="str">
        <f t="shared" si="269"/>
        <v/>
      </c>
      <c r="O384" s="20" t="str">
        <f t="shared" si="270"/>
        <v/>
      </c>
      <c r="P384" s="6" t="str">
        <f t="shared" si="271"/>
        <v/>
      </c>
      <c r="Q384" s="3" t="str">
        <f t="shared" si="272"/>
        <v/>
      </c>
      <c r="R384" s="20" t="str">
        <f t="shared" si="273"/>
        <v/>
      </c>
      <c r="S384" s="6" t="str">
        <f t="shared" si="274"/>
        <v/>
      </c>
      <c r="T384" s="3" t="str">
        <f t="shared" si="275"/>
        <v/>
      </c>
      <c r="U384" s="20" t="str">
        <f t="shared" si="276"/>
        <v/>
      </c>
      <c r="V384" s="6" t="str">
        <f t="shared" si="233"/>
        <v/>
      </c>
      <c r="W384" s="3" t="str">
        <f t="shared" si="234"/>
        <v/>
      </c>
      <c r="X384" s="20" t="str">
        <f t="shared" si="235"/>
        <v/>
      </c>
      <c r="Y384" s="6">
        <f t="shared" si="236"/>
        <v>522</v>
      </c>
      <c r="Z384" s="3" t="str">
        <f t="shared" si="254"/>
        <v/>
      </c>
      <c r="AA384" s="20" t="str">
        <f t="shared" si="255"/>
        <v/>
      </c>
      <c r="AB384" s="6" t="str">
        <f t="shared" si="256"/>
        <v/>
      </c>
      <c r="AC384" s="3" t="str">
        <f t="shared" si="257"/>
        <v/>
      </c>
      <c r="AD384" s="20" t="str">
        <f t="shared" si="258"/>
        <v/>
      </c>
      <c r="AE384" s="6" t="str">
        <f t="shared" si="259"/>
        <v/>
      </c>
      <c r="AG384" s="3" t="str">
        <f t="shared" si="237"/>
        <v/>
      </c>
      <c r="AH384" s="20" t="str">
        <f t="shared" si="238"/>
        <v/>
      </c>
      <c r="AI384" s="6" t="str">
        <f t="shared" si="239"/>
        <v/>
      </c>
      <c r="AJ384" s="3" t="str">
        <f t="shared" si="240"/>
        <v/>
      </c>
      <c r="AK384" s="20" t="str">
        <f t="shared" si="241"/>
        <v/>
      </c>
      <c r="AL384" s="6" t="str">
        <f t="shared" si="242"/>
        <v/>
      </c>
      <c r="AM384" s="3" t="str">
        <f t="shared" si="243"/>
        <v/>
      </c>
      <c r="AN384" s="20" t="str">
        <f t="shared" si="244"/>
        <v/>
      </c>
      <c r="AO384" s="6" t="str">
        <f t="shared" si="245"/>
        <v/>
      </c>
      <c r="AP384" s="3" t="str">
        <f t="shared" si="246"/>
        <v/>
      </c>
      <c r="AQ384" s="20" t="str">
        <f t="shared" si="247"/>
        <v/>
      </c>
      <c r="AR384" s="6" t="str">
        <f t="shared" si="248"/>
        <v/>
      </c>
      <c r="AS384" s="3" t="str">
        <f t="shared" si="249"/>
        <v/>
      </c>
      <c r="AT384" s="20" t="str">
        <f t="shared" si="250"/>
        <v/>
      </c>
      <c r="AU384" s="6">
        <f t="shared" si="251"/>
        <v>1.72</v>
      </c>
      <c r="AV384" s="3" t="str">
        <f t="shared" si="260"/>
        <v/>
      </c>
      <c r="AW384" s="20" t="str">
        <f t="shared" si="261"/>
        <v/>
      </c>
      <c r="AX384" s="6" t="str">
        <f t="shared" si="262"/>
        <v/>
      </c>
      <c r="AY384" s="3" t="str">
        <f t="shared" si="263"/>
        <v/>
      </c>
      <c r="AZ384" s="20" t="str">
        <f t="shared" si="264"/>
        <v/>
      </c>
      <c r="BA384" s="6" t="str">
        <f t="shared" si="265"/>
        <v/>
      </c>
    </row>
    <row r="385" spans="1:53" ht="13.5" thickBot="1" x14ac:dyDescent="0.25">
      <c r="A385" s="96">
        <v>41835</v>
      </c>
      <c r="B385" s="97" t="s">
        <v>23</v>
      </c>
      <c r="C385" s="97" t="s">
        <v>22</v>
      </c>
      <c r="D385" s="97">
        <v>750</v>
      </c>
      <c r="E385" s="97">
        <v>12.58</v>
      </c>
      <c r="F385" s="86">
        <f t="shared" si="277"/>
        <v>2</v>
      </c>
      <c r="G385" s="90">
        <f t="shared" si="253"/>
        <v>7</v>
      </c>
      <c r="H385" s="90">
        <f t="shared" si="231"/>
        <v>2014</v>
      </c>
      <c r="I385" s="2" t="str">
        <f t="shared" si="232"/>
        <v>Summer</v>
      </c>
      <c r="J385" s="86"/>
      <c r="K385" s="3" t="str">
        <f t="shared" si="266"/>
        <v/>
      </c>
      <c r="L385" s="20" t="str">
        <f t="shared" si="267"/>
        <v/>
      </c>
      <c r="M385" s="6" t="str">
        <f t="shared" si="268"/>
        <v/>
      </c>
      <c r="N385" s="3" t="str">
        <f t="shared" si="269"/>
        <v/>
      </c>
      <c r="O385" s="20" t="str">
        <f t="shared" si="270"/>
        <v/>
      </c>
      <c r="P385" s="6" t="str">
        <f t="shared" si="271"/>
        <v/>
      </c>
      <c r="Q385" s="3" t="str">
        <f t="shared" si="272"/>
        <v/>
      </c>
      <c r="R385" s="20" t="str">
        <f t="shared" si="273"/>
        <v/>
      </c>
      <c r="S385" s="6" t="str">
        <f t="shared" si="274"/>
        <v/>
      </c>
      <c r="T385" s="3" t="str">
        <f t="shared" si="275"/>
        <v/>
      </c>
      <c r="U385" s="20" t="str">
        <f t="shared" si="276"/>
        <v/>
      </c>
      <c r="V385" s="6" t="str">
        <f t="shared" si="233"/>
        <v/>
      </c>
      <c r="W385" s="3" t="str">
        <f t="shared" si="234"/>
        <v/>
      </c>
      <c r="X385" s="20">
        <f t="shared" si="235"/>
        <v>750</v>
      </c>
      <c r="Y385" s="6" t="str">
        <f t="shared" si="236"/>
        <v/>
      </c>
      <c r="Z385" s="3" t="str">
        <f t="shared" si="254"/>
        <v/>
      </c>
      <c r="AA385" s="20" t="str">
        <f t="shared" si="255"/>
        <v/>
      </c>
      <c r="AB385" s="6" t="str">
        <f t="shared" si="256"/>
        <v/>
      </c>
      <c r="AC385" s="3" t="str">
        <f t="shared" si="257"/>
        <v/>
      </c>
      <c r="AD385" s="20" t="str">
        <f t="shared" si="258"/>
        <v/>
      </c>
      <c r="AE385" s="6" t="str">
        <f t="shared" si="259"/>
        <v/>
      </c>
      <c r="AG385" s="3" t="str">
        <f t="shared" si="237"/>
        <v/>
      </c>
      <c r="AH385" s="20" t="str">
        <f t="shared" si="238"/>
        <v/>
      </c>
      <c r="AI385" s="6" t="str">
        <f t="shared" si="239"/>
        <v/>
      </c>
      <c r="AJ385" s="3" t="str">
        <f t="shared" si="240"/>
        <v/>
      </c>
      <c r="AK385" s="20" t="str">
        <f t="shared" si="241"/>
        <v/>
      </c>
      <c r="AL385" s="6" t="str">
        <f t="shared" si="242"/>
        <v/>
      </c>
      <c r="AM385" s="3" t="str">
        <f t="shared" si="243"/>
        <v/>
      </c>
      <c r="AN385" s="20" t="str">
        <f t="shared" si="244"/>
        <v/>
      </c>
      <c r="AO385" s="6" t="str">
        <f t="shared" si="245"/>
        <v/>
      </c>
      <c r="AP385" s="3" t="str">
        <f t="shared" si="246"/>
        <v/>
      </c>
      <c r="AQ385" s="20" t="str">
        <f t="shared" si="247"/>
        <v/>
      </c>
      <c r="AR385" s="6" t="str">
        <f t="shared" si="248"/>
        <v/>
      </c>
      <c r="AS385" s="3" t="str">
        <f t="shared" si="249"/>
        <v/>
      </c>
      <c r="AT385" s="20">
        <f t="shared" si="250"/>
        <v>12.58</v>
      </c>
      <c r="AU385" s="6" t="str">
        <f t="shared" si="251"/>
        <v/>
      </c>
      <c r="AV385" s="3" t="str">
        <f t="shared" si="260"/>
        <v/>
      </c>
      <c r="AW385" s="20" t="str">
        <f t="shared" si="261"/>
        <v/>
      </c>
      <c r="AX385" s="6" t="str">
        <f t="shared" si="262"/>
        <v/>
      </c>
      <c r="AY385" s="3" t="str">
        <f t="shared" si="263"/>
        <v/>
      </c>
      <c r="AZ385" s="20" t="str">
        <f t="shared" si="264"/>
        <v/>
      </c>
      <c r="BA385" s="6" t="str">
        <f t="shared" si="265"/>
        <v/>
      </c>
    </row>
    <row r="386" spans="1:53" ht="13.5" thickBot="1" x14ac:dyDescent="0.25">
      <c r="A386" s="96">
        <v>41756</v>
      </c>
      <c r="B386" s="97" t="s">
        <v>23</v>
      </c>
      <c r="C386" s="97" t="s">
        <v>22</v>
      </c>
      <c r="D386" s="97">
        <v>858</v>
      </c>
      <c r="E386" s="97">
        <v>11.82</v>
      </c>
      <c r="F386" s="86">
        <f t="shared" si="277"/>
        <v>2</v>
      </c>
      <c r="G386" s="90">
        <f t="shared" si="253"/>
        <v>4</v>
      </c>
      <c r="H386" s="90">
        <f t="shared" si="231"/>
        <v>2014</v>
      </c>
      <c r="I386" s="2" t="str">
        <f t="shared" si="232"/>
        <v>Spring</v>
      </c>
      <c r="J386" s="86"/>
      <c r="K386" s="3" t="str">
        <f t="shared" si="266"/>
        <v/>
      </c>
      <c r="L386" s="20" t="str">
        <f t="shared" si="267"/>
        <v/>
      </c>
      <c r="M386" s="6" t="str">
        <f t="shared" si="268"/>
        <v/>
      </c>
      <c r="N386" s="3" t="str">
        <f t="shared" si="269"/>
        <v/>
      </c>
      <c r="O386" s="20" t="str">
        <f t="shared" si="270"/>
        <v/>
      </c>
      <c r="P386" s="6" t="str">
        <f t="shared" si="271"/>
        <v/>
      </c>
      <c r="Q386" s="3" t="str">
        <f t="shared" si="272"/>
        <v/>
      </c>
      <c r="R386" s="20" t="str">
        <f t="shared" si="273"/>
        <v/>
      </c>
      <c r="S386" s="6" t="str">
        <f t="shared" si="274"/>
        <v/>
      </c>
      <c r="T386" s="3" t="str">
        <f t="shared" si="275"/>
        <v/>
      </c>
      <c r="U386" s="20" t="str">
        <f t="shared" si="276"/>
        <v/>
      </c>
      <c r="V386" s="6" t="str">
        <f t="shared" si="233"/>
        <v/>
      </c>
      <c r="W386" s="3">
        <f t="shared" si="234"/>
        <v>858</v>
      </c>
      <c r="X386" s="20" t="str">
        <f t="shared" si="235"/>
        <v/>
      </c>
      <c r="Y386" s="6" t="str">
        <f t="shared" si="236"/>
        <v/>
      </c>
      <c r="Z386" s="3" t="str">
        <f t="shared" si="254"/>
        <v/>
      </c>
      <c r="AA386" s="20" t="str">
        <f t="shared" si="255"/>
        <v/>
      </c>
      <c r="AB386" s="6" t="str">
        <f t="shared" si="256"/>
        <v/>
      </c>
      <c r="AC386" s="3" t="str">
        <f t="shared" si="257"/>
        <v/>
      </c>
      <c r="AD386" s="20" t="str">
        <f t="shared" si="258"/>
        <v/>
      </c>
      <c r="AE386" s="6" t="str">
        <f t="shared" si="259"/>
        <v/>
      </c>
      <c r="AG386" s="3" t="str">
        <f t="shared" si="237"/>
        <v/>
      </c>
      <c r="AH386" s="20" t="str">
        <f t="shared" si="238"/>
        <v/>
      </c>
      <c r="AI386" s="6" t="str">
        <f t="shared" si="239"/>
        <v/>
      </c>
      <c r="AJ386" s="3" t="str">
        <f t="shared" si="240"/>
        <v/>
      </c>
      <c r="AK386" s="20" t="str">
        <f t="shared" si="241"/>
        <v/>
      </c>
      <c r="AL386" s="6" t="str">
        <f t="shared" si="242"/>
        <v/>
      </c>
      <c r="AM386" s="3" t="str">
        <f t="shared" si="243"/>
        <v/>
      </c>
      <c r="AN386" s="20" t="str">
        <f t="shared" si="244"/>
        <v/>
      </c>
      <c r="AO386" s="6" t="str">
        <f t="shared" si="245"/>
        <v/>
      </c>
      <c r="AP386" s="3" t="str">
        <f t="shared" si="246"/>
        <v/>
      </c>
      <c r="AQ386" s="20" t="str">
        <f t="shared" si="247"/>
        <v/>
      </c>
      <c r="AR386" s="6" t="str">
        <f t="shared" si="248"/>
        <v/>
      </c>
      <c r="AS386" s="3">
        <f t="shared" si="249"/>
        <v>11.82</v>
      </c>
      <c r="AT386" s="20" t="str">
        <f t="shared" si="250"/>
        <v/>
      </c>
      <c r="AU386" s="6" t="str">
        <f t="shared" si="251"/>
        <v/>
      </c>
      <c r="AV386" s="3" t="str">
        <f t="shared" si="260"/>
        <v/>
      </c>
      <c r="AW386" s="20" t="str">
        <f t="shared" si="261"/>
        <v/>
      </c>
      <c r="AX386" s="6" t="str">
        <f t="shared" si="262"/>
        <v/>
      </c>
      <c r="AY386" s="3" t="str">
        <f t="shared" si="263"/>
        <v/>
      </c>
      <c r="AZ386" s="20" t="str">
        <f t="shared" si="264"/>
        <v/>
      </c>
      <c r="BA386" s="6" t="str">
        <f t="shared" si="265"/>
        <v/>
      </c>
    </row>
    <row r="387" spans="1:53" ht="13.5" thickBot="1" x14ac:dyDescent="0.25">
      <c r="A387" s="96">
        <v>41539</v>
      </c>
      <c r="B387" s="97" t="s">
        <v>23</v>
      </c>
      <c r="C387" s="97" t="s">
        <v>22</v>
      </c>
      <c r="D387" s="97">
        <v>720</v>
      </c>
      <c r="E387" s="97">
        <v>7.21</v>
      </c>
      <c r="F387" s="86">
        <f t="shared" si="277"/>
        <v>2</v>
      </c>
      <c r="G387" s="90">
        <f t="shared" si="253"/>
        <v>9</v>
      </c>
      <c r="H387" s="90">
        <f t="shared" si="231"/>
        <v>2013</v>
      </c>
      <c r="I387" s="2" t="str">
        <f t="shared" si="232"/>
        <v>Fall</v>
      </c>
      <c r="J387" s="86"/>
      <c r="K387" s="3" t="str">
        <f t="shared" si="266"/>
        <v/>
      </c>
      <c r="L387" s="20" t="str">
        <f t="shared" si="267"/>
        <v/>
      </c>
      <c r="M387" s="6" t="str">
        <f t="shared" si="268"/>
        <v/>
      </c>
      <c r="N387" s="3" t="str">
        <f t="shared" si="269"/>
        <v/>
      </c>
      <c r="O387" s="20" t="str">
        <f t="shared" si="270"/>
        <v/>
      </c>
      <c r="P387" s="6" t="str">
        <f t="shared" si="271"/>
        <v/>
      </c>
      <c r="Q387" s="3" t="str">
        <f t="shared" si="272"/>
        <v/>
      </c>
      <c r="R387" s="20" t="str">
        <f t="shared" si="273"/>
        <v/>
      </c>
      <c r="S387" s="6" t="str">
        <f t="shared" si="274"/>
        <v/>
      </c>
      <c r="T387" s="3" t="str">
        <f t="shared" si="275"/>
        <v/>
      </c>
      <c r="U387" s="20" t="str">
        <f t="shared" si="276"/>
        <v/>
      </c>
      <c r="V387" s="6" t="str">
        <f t="shared" si="233"/>
        <v/>
      </c>
      <c r="W387" s="3" t="str">
        <f t="shared" si="234"/>
        <v/>
      </c>
      <c r="X387" s="20" t="str">
        <f t="shared" si="235"/>
        <v/>
      </c>
      <c r="Y387" s="6">
        <f t="shared" si="236"/>
        <v>720</v>
      </c>
      <c r="Z387" s="3" t="str">
        <f t="shared" si="254"/>
        <v/>
      </c>
      <c r="AA387" s="20" t="str">
        <f t="shared" si="255"/>
        <v/>
      </c>
      <c r="AB387" s="6" t="str">
        <f t="shared" si="256"/>
        <v/>
      </c>
      <c r="AC387" s="3" t="str">
        <f t="shared" si="257"/>
        <v/>
      </c>
      <c r="AD387" s="20" t="str">
        <f t="shared" si="258"/>
        <v/>
      </c>
      <c r="AE387" s="6" t="str">
        <f t="shared" si="259"/>
        <v/>
      </c>
      <c r="AG387" s="3" t="str">
        <f t="shared" si="237"/>
        <v/>
      </c>
      <c r="AH387" s="20" t="str">
        <f t="shared" si="238"/>
        <v/>
      </c>
      <c r="AI387" s="6" t="str">
        <f t="shared" si="239"/>
        <v/>
      </c>
      <c r="AJ387" s="3" t="str">
        <f t="shared" si="240"/>
        <v/>
      </c>
      <c r="AK387" s="20" t="str">
        <f t="shared" si="241"/>
        <v/>
      </c>
      <c r="AL387" s="6" t="str">
        <f t="shared" si="242"/>
        <v/>
      </c>
      <c r="AM387" s="3" t="str">
        <f t="shared" si="243"/>
        <v/>
      </c>
      <c r="AN387" s="20" t="str">
        <f t="shared" si="244"/>
        <v/>
      </c>
      <c r="AO387" s="6" t="str">
        <f t="shared" si="245"/>
        <v/>
      </c>
      <c r="AP387" s="3" t="str">
        <f t="shared" si="246"/>
        <v/>
      </c>
      <c r="AQ387" s="20" t="str">
        <f t="shared" si="247"/>
        <v/>
      </c>
      <c r="AR387" s="6" t="str">
        <f t="shared" si="248"/>
        <v/>
      </c>
      <c r="AS387" s="3" t="str">
        <f t="shared" si="249"/>
        <v/>
      </c>
      <c r="AT387" s="20" t="str">
        <f t="shared" si="250"/>
        <v/>
      </c>
      <c r="AU387" s="6">
        <f t="shared" si="251"/>
        <v>7.21</v>
      </c>
      <c r="AV387" s="3" t="str">
        <f t="shared" si="260"/>
        <v/>
      </c>
      <c r="AW387" s="20" t="str">
        <f t="shared" si="261"/>
        <v/>
      </c>
      <c r="AX387" s="6" t="str">
        <f t="shared" si="262"/>
        <v/>
      </c>
      <c r="AY387" s="3" t="str">
        <f t="shared" si="263"/>
        <v/>
      </c>
      <c r="AZ387" s="20" t="str">
        <f t="shared" si="264"/>
        <v/>
      </c>
      <c r="BA387" s="6" t="str">
        <f t="shared" si="265"/>
        <v/>
      </c>
    </row>
    <row r="388" spans="1:53" ht="13.5" thickBot="1" x14ac:dyDescent="0.25">
      <c r="A388" s="96">
        <v>41488</v>
      </c>
      <c r="B388" s="97" t="s">
        <v>23</v>
      </c>
      <c r="C388" s="97" t="s">
        <v>22</v>
      </c>
      <c r="D388" s="97">
        <v>730</v>
      </c>
      <c r="E388" s="97">
        <v>5.46</v>
      </c>
      <c r="F388" s="86">
        <f t="shared" si="277"/>
        <v>2</v>
      </c>
      <c r="G388" s="90">
        <f t="shared" si="253"/>
        <v>8</v>
      </c>
      <c r="H388" s="90">
        <f t="shared" si="231"/>
        <v>2013</v>
      </c>
      <c r="I388" s="2" t="str">
        <f t="shared" si="232"/>
        <v>Summer</v>
      </c>
      <c r="J388" s="86"/>
      <c r="K388" s="3" t="str">
        <f t="shared" si="266"/>
        <v/>
      </c>
      <c r="L388" s="20" t="str">
        <f t="shared" si="267"/>
        <v/>
      </c>
      <c r="M388" s="6" t="str">
        <f t="shared" si="268"/>
        <v/>
      </c>
      <c r="N388" s="3" t="str">
        <f t="shared" si="269"/>
        <v/>
      </c>
      <c r="O388" s="20" t="str">
        <f t="shared" si="270"/>
        <v/>
      </c>
      <c r="P388" s="6" t="str">
        <f t="shared" si="271"/>
        <v/>
      </c>
      <c r="Q388" s="3" t="str">
        <f t="shared" si="272"/>
        <v/>
      </c>
      <c r="R388" s="20" t="str">
        <f t="shared" si="273"/>
        <v/>
      </c>
      <c r="S388" s="6" t="str">
        <f t="shared" si="274"/>
        <v/>
      </c>
      <c r="T388" s="3" t="str">
        <f t="shared" si="275"/>
        <v/>
      </c>
      <c r="U388" s="20" t="str">
        <f t="shared" si="276"/>
        <v/>
      </c>
      <c r="V388" s="6" t="str">
        <f t="shared" si="233"/>
        <v/>
      </c>
      <c r="W388" s="3" t="str">
        <f t="shared" si="234"/>
        <v/>
      </c>
      <c r="X388" s="20">
        <f t="shared" si="235"/>
        <v>730</v>
      </c>
      <c r="Y388" s="6" t="str">
        <f t="shared" si="236"/>
        <v/>
      </c>
      <c r="Z388" s="3" t="str">
        <f t="shared" si="254"/>
        <v/>
      </c>
      <c r="AA388" s="20" t="str">
        <f t="shared" si="255"/>
        <v/>
      </c>
      <c r="AB388" s="6" t="str">
        <f t="shared" si="256"/>
        <v/>
      </c>
      <c r="AC388" s="3" t="str">
        <f t="shared" si="257"/>
        <v/>
      </c>
      <c r="AD388" s="20" t="str">
        <f t="shared" si="258"/>
        <v/>
      </c>
      <c r="AE388" s="6" t="str">
        <f t="shared" si="259"/>
        <v/>
      </c>
      <c r="AG388" s="3" t="str">
        <f t="shared" si="237"/>
        <v/>
      </c>
      <c r="AH388" s="20" t="str">
        <f t="shared" si="238"/>
        <v/>
      </c>
      <c r="AI388" s="6" t="str">
        <f t="shared" si="239"/>
        <v/>
      </c>
      <c r="AJ388" s="3" t="str">
        <f t="shared" si="240"/>
        <v/>
      </c>
      <c r="AK388" s="20" t="str">
        <f t="shared" si="241"/>
        <v/>
      </c>
      <c r="AL388" s="6" t="str">
        <f t="shared" si="242"/>
        <v/>
      </c>
      <c r="AM388" s="3" t="str">
        <f t="shared" si="243"/>
        <v/>
      </c>
      <c r="AN388" s="20" t="str">
        <f t="shared" si="244"/>
        <v/>
      </c>
      <c r="AO388" s="6" t="str">
        <f t="shared" si="245"/>
        <v/>
      </c>
      <c r="AP388" s="3" t="str">
        <f t="shared" si="246"/>
        <v/>
      </c>
      <c r="AQ388" s="20" t="str">
        <f t="shared" si="247"/>
        <v/>
      </c>
      <c r="AR388" s="6" t="str">
        <f t="shared" si="248"/>
        <v/>
      </c>
      <c r="AS388" s="3" t="str">
        <f t="shared" si="249"/>
        <v/>
      </c>
      <c r="AT388" s="20">
        <f t="shared" si="250"/>
        <v>5.46</v>
      </c>
      <c r="AU388" s="6" t="str">
        <f t="shared" si="251"/>
        <v/>
      </c>
      <c r="AV388" s="3" t="str">
        <f t="shared" si="260"/>
        <v/>
      </c>
      <c r="AW388" s="20" t="str">
        <f t="shared" si="261"/>
        <v/>
      </c>
      <c r="AX388" s="6" t="str">
        <f t="shared" si="262"/>
        <v/>
      </c>
      <c r="AY388" s="3" t="str">
        <f t="shared" si="263"/>
        <v/>
      </c>
      <c r="AZ388" s="20" t="str">
        <f t="shared" si="264"/>
        <v/>
      </c>
      <c r="BA388" s="6" t="str">
        <f t="shared" si="265"/>
        <v/>
      </c>
    </row>
    <row r="389" spans="1:53" ht="13.5" thickBot="1" x14ac:dyDescent="0.25">
      <c r="A389" s="96">
        <v>41398</v>
      </c>
      <c r="B389" s="97" t="s">
        <v>23</v>
      </c>
      <c r="C389" s="97" t="s">
        <v>22</v>
      </c>
      <c r="D389" s="97">
        <v>810</v>
      </c>
      <c r="E389" s="97">
        <v>2.98</v>
      </c>
      <c r="F389" s="86">
        <f t="shared" si="277"/>
        <v>2</v>
      </c>
      <c r="G389" s="90">
        <f t="shared" si="253"/>
        <v>5</v>
      </c>
      <c r="H389" s="90">
        <f t="shared" si="231"/>
        <v>2013</v>
      </c>
      <c r="I389" s="2" t="str">
        <f t="shared" si="232"/>
        <v>Spring</v>
      </c>
      <c r="J389" s="86"/>
      <c r="K389" s="3" t="str">
        <f t="shared" si="266"/>
        <v/>
      </c>
      <c r="L389" s="20" t="str">
        <f t="shared" si="267"/>
        <v/>
      </c>
      <c r="M389" s="6" t="str">
        <f t="shared" si="268"/>
        <v/>
      </c>
      <c r="N389" s="3" t="str">
        <f t="shared" si="269"/>
        <v/>
      </c>
      <c r="O389" s="20" t="str">
        <f t="shared" si="270"/>
        <v/>
      </c>
      <c r="P389" s="6" t="str">
        <f t="shared" si="271"/>
        <v/>
      </c>
      <c r="Q389" s="3" t="str">
        <f t="shared" si="272"/>
        <v/>
      </c>
      <c r="R389" s="20" t="str">
        <f t="shared" si="273"/>
        <v/>
      </c>
      <c r="S389" s="6" t="str">
        <f t="shared" si="274"/>
        <v/>
      </c>
      <c r="T389" s="3" t="str">
        <f t="shared" si="275"/>
        <v/>
      </c>
      <c r="U389" s="20" t="str">
        <f t="shared" si="276"/>
        <v/>
      </c>
      <c r="V389" s="6" t="str">
        <f t="shared" si="233"/>
        <v/>
      </c>
      <c r="W389" s="3">
        <f t="shared" si="234"/>
        <v>810</v>
      </c>
      <c r="X389" s="20" t="str">
        <f t="shared" si="235"/>
        <v/>
      </c>
      <c r="Y389" s="6" t="str">
        <f t="shared" si="236"/>
        <v/>
      </c>
      <c r="Z389" s="3" t="str">
        <f t="shared" si="254"/>
        <v/>
      </c>
      <c r="AA389" s="20" t="str">
        <f t="shared" si="255"/>
        <v/>
      </c>
      <c r="AB389" s="6" t="str">
        <f t="shared" si="256"/>
        <v/>
      </c>
      <c r="AC389" s="3" t="str">
        <f t="shared" si="257"/>
        <v/>
      </c>
      <c r="AD389" s="20" t="str">
        <f t="shared" si="258"/>
        <v/>
      </c>
      <c r="AE389" s="6" t="str">
        <f t="shared" si="259"/>
        <v/>
      </c>
      <c r="AG389" s="3" t="str">
        <f t="shared" si="237"/>
        <v/>
      </c>
      <c r="AH389" s="20" t="str">
        <f t="shared" si="238"/>
        <v/>
      </c>
      <c r="AI389" s="6" t="str">
        <f t="shared" si="239"/>
        <v/>
      </c>
      <c r="AJ389" s="3" t="str">
        <f t="shared" si="240"/>
        <v/>
      </c>
      <c r="AK389" s="20" t="str">
        <f t="shared" si="241"/>
        <v/>
      </c>
      <c r="AL389" s="6" t="str">
        <f t="shared" si="242"/>
        <v/>
      </c>
      <c r="AM389" s="3" t="str">
        <f t="shared" si="243"/>
        <v/>
      </c>
      <c r="AN389" s="20" t="str">
        <f t="shared" si="244"/>
        <v/>
      </c>
      <c r="AO389" s="6" t="str">
        <f t="shared" si="245"/>
        <v/>
      </c>
      <c r="AP389" s="3" t="str">
        <f t="shared" si="246"/>
        <v/>
      </c>
      <c r="AQ389" s="20" t="str">
        <f t="shared" si="247"/>
        <v/>
      </c>
      <c r="AR389" s="6" t="str">
        <f t="shared" si="248"/>
        <v/>
      </c>
      <c r="AS389" s="3">
        <f t="shared" si="249"/>
        <v>2.98</v>
      </c>
      <c r="AT389" s="20" t="str">
        <f t="shared" si="250"/>
        <v/>
      </c>
      <c r="AU389" s="6" t="str">
        <f t="shared" si="251"/>
        <v/>
      </c>
      <c r="AV389" s="3" t="str">
        <f t="shared" si="260"/>
        <v/>
      </c>
      <c r="AW389" s="20" t="str">
        <f t="shared" si="261"/>
        <v/>
      </c>
      <c r="AX389" s="6" t="str">
        <f t="shared" si="262"/>
        <v/>
      </c>
      <c r="AY389" s="3" t="str">
        <f t="shared" si="263"/>
        <v/>
      </c>
      <c r="AZ389" s="20" t="str">
        <f t="shared" si="264"/>
        <v/>
      </c>
      <c r="BA389" s="6" t="str">
        <f t="shared" si="265"/>
        <v/>
      </c>
    </row>
    <row r="390" spans="1:53" ht="13.5" thickBot="1" x14ac:dyDescent="0.25">
      <c r="A390" s="96">
        <v>41182</v>
      </c>
      <c r="B390" s="97" t="s">
        <v>23</v>
      </c>
      <c r="C390" s="97" t="s">
        <v>22</v>
      </c>
      <c r="D390" s="97" t="s">
        <v>3</v>
      </c>
      <c r="E390" s="97" t="s">
        <v>3</v>
      </c>
      <c r="F390" s="86">
        <f t="shared" si="277"/>
        <v>2</v>
      </c>
      <c r="G390" s="90">
        <f t="shared" si="253"/>
        <v>9</v>
      </c>
      <c r="H390" s="90">
        <f t="shared" si="231"/>
        <v>2012</v>
      </c>
      <c r="I390" s="2" t="str">
        <f t="shared" si="232"/>
        <v>Fall</v>
      </c>
      <c r="J390" s="86"/>
      <c r="K390" s="3" t="str">
        <f t="shared" si="266"/>
        <v/>
      </c>
      <c r="L390" s="20" t="str">
        <f t="shared" si="267"/>
        <v/>
      </c>
      <c r="M390" s="6" t="str">
        <f t="shared" si="268"/>
        <v/>
      </c>
      <c r="N390" s="3" t="str">
        <f t="shared" si="269"/>
        <v/>
      </c>
      <c r="O390" s="20" t="str">
        <f t="shared" si="270"/>
        <v/>
      </c>
      <c r="P390" s="6" t="str">
        <f t="shared" si="271"/>
        <v/>
      </c>
      <c r="Q390" s="3" t="str">
        <f t="shared" si="272"/>
        <v/>
      </c>
      <c r="R390" s="20" t="str">
        <f t="shared" si="273"/>
        <v/>
      </c>
      <c r="S390" s="6" t="str">
        <f t="shared" si="274"/>
        <v/>
      </c>
      <c r="T390" s="3" t="str">
        <f t="shared" si="275"/>
        <v/>
      </c>
      <c r="U390" s="20" t="str">
        <f t="shared" si="276"/>
        <v/>
      </c>
      <c r="V390" s="6" t="str">
        <f t="shared" si="233"/>
        <v/>
      </c>
      <c r="W390" s="3" t="str">
        <f t="shared" si="234"/>
        <v/>
      </c>
      <c r="X390" s="20" t="str">
        <f t="shared" si="235"/>
        <v/>
      </c>
      <c r="Y390" s="6" t="str">
        <f t="shared" si="236"/>
        <v>ns</v>
      </c>
      <c r="Z390" s="3" t="str">
        <f t="shared" si="254"/>
        <v/>
      </c>
      <c r="AA390" s="20" t="str">
        <f t="shared" si="255"/>
        <v/>
      </c>
      <c r="AB390" s="6" t="str">
        <f t="shared" si="256"/>
        <v/>
      </c>
      <c r="AC390" s="3" t="str">
        <f t="shared" si="257"/>
        <v/>
      </c>
      <c r="AD390" s="20" t="str">
        <f t="shared" si="258"/>
        <v/>
      </c>
      <c r="AE390" s="6" t="str">
        <f t="shared" si="259"/>
        <v/>
      </c>
      <c r="AG390" s="3" t="str">
        <f t="shared" si="237"/>
        <v/>
      </c>
      <c r="AH390" s="20" t="str">
        <f t="shared" si="238"/>
        <v/>
      </c>
      <c r="AI390" s="6" t="str">
        <f t="shared" si="239"/>
        <v/>
      </c>
      <c r="AJ390" s="3" t="str">
        <f t="shared" si="240"/>
        <v/>
      </c>
      <c r="AK390" s="20" t="str">
        <f t="shared" si="241"/>
        <v/>
      </c>
      <c r="AL390" s="6" t="str">
        <f t="shared" si="242"/>
        <v/>
      </c>
      <c r="AM390" s="3" t="str">
        <f t="shared" si="243"/>
        <v/>
      </c>
      <c r="AN390" s="20" t="str">
        <f t="shared" si="244"/>
        <v/>
      </c>
      <c r="AO390" s="6" t="str">
        <f t="shared" si="245"/>
        <v/>
      </c>
      <c r="AP390" s="3" t="str">
        <f t="shared" si="246"/>
        <v/>
      </c>
      <c r="AQ390" s="20" t="str">
        <f t="shared" si="247"/>
        <v/>
      </c>
      <c r="AR390" s="6" t="str">
        <f t="shared" si="248"/>
        <v/>
      </c>
      <c r="AS390" s="3" t="str">
        <f t="shared" si="249"/>
        <v/>
      </c>
      <c r="AT390" s="20" t="str">
        <f t="shared" si="250"/>
        <v/>
      </c>
      <c r="AU390" s="6" t="str">
        <f t="shared" si="251"/>
        <v>ns</v>
      </c>
      <c r="AV390" s="3" t="str">
        <f t="shared" si="260"/>
        <v/>
      </c>
      <c r="AW390" s="20" t="str">
        <f t="shared" si="261"/>
        <v/>
      </c>
      <c r="AX390" s="6" t="str">
        <f t="shared" si="262"/>
        <v/>
      </c>
      <c r="AY390" s="3" t="str">
        <f t="shared" si="263"/>
        <v/>
      </c>
      <c r="AZ390" s="20" t="str">
        <f t="shared" si="264"/>
        <v/>
      </c>
      <c r="BA390" s="6" t="str">
        <f t="shared" si="265"/>
        <v/>
      </c>
    </row>
    <row r="391" spans="1:53" ht="13.5" thickBot="1" x14ac:dyDescent="0.25">
      <c r="A391" s="96">
        <v>41035</v>
      </c>
      <c r="B391" s="97" t="s">
        <v>23</v>
      </c>
      <c r="C391" s="97" t="s">
        <v>22</v>
      </c>
      <c r="D391" s="97">
        <v>823</v>
      </c>
      <c r="E391" s="97">
        <v>11.54</v>
      </c>
      <c r="F391" s="86">
        <f t="shared" si="277"/>
        <v>2</v>
      </c>
      <c r="G391" s="90">
        <f t="shared" si="253"/>
        <v>5</v>
      </c>
      <c r="H391" s="90">
        <f t="shared" si="231"/>
        <v>2012</v>
      </c>
      <c r="I391" s="2" t="str">
        <f t="shared" si="232"/>
        <v>Spring</v>
      </c>
      <c r="J391" s="86"/>
      <c r="K391" s="3" t="str">
        <f t="shared" si="266"/>
        <v/>
      </c>
      <c r="L391" s="20" t="str">
        <f t="shared" si="267"/>
        <v/>
      </c>
      <c r="M391" s="6" t="str">
        <f t="shared" si="268"/>
        <v/>
      </c>
      <c r="N391" s="3" t="str">
        <f t="shared" si="269"/>
        <v/>
      </c>
      <c r="O391" s="20" t="str">
        <f t="shared" si="270"/>
        <v/>
      </c>
      <c r="P391" s="6" t="str">
        <f t="shared" si="271"/>
        <v/>
      </c>
      <c r="Q391" s="3" t="str">
        <f t="shared" si="272"/>
        <v/>
      </c>
      <c r="R391" s="20" t="str">
        <f t="shared" si="273"/>
        <v/>
      </c>
      <c r="S391" s="6" t="str">
        <f t="shared" si="274"/>
        <v/>
      </c>
      <c r="T391" s="3" t="str">
        <f t="shared" si="275"/>
        <v/>
      </c>
      <c r="U391" s="20" t="str">
        <f t="shared" si="276"/>
        <v/>
      </c>
      <c r="V391" s="6" t="str">
        <f t="shared" si="233"/>
        <v/>
      </c>
      <c r="W391" s="3">
        <f t="shared" si="234"/>
        <v>823</v>
      </c>
      <c r="X391" s="20" t="str">
        <f t="shared" si="235"/>
        <v/>
      </c>
      <c r="Y391" s="6" t="str">
        <f t="shared" si="236"/>
        <v/>
      </c>
      <c r="Z391" s="3" t="str">
        <f t="shared" si="254"/>
        <v/>
      </c>
      <c r="AA391" s="20" t="str">
        <f t="shared" si="255"/>
        <v/>
      </c>
      <c r="AB391" s="6" t="str">
        <f t="shared" si="256"/>
        <v/>
      </c>
      <c r="AC391" s="3" t="str">
        <f t="shared" si="257"/>
        <v/>
      </c>
      <c r="AD391" s="20" t="str">
        <f t="shared" si="258"/>
        <v/>
      </c>
      <c r="AE391" s="6" t="str">
        <f t="shared" si="259"/>
        <v/>
      </c>
      <c r="AG391" s="3" t="str">
        <f t="shared" si="237"/>
        <v/>
      </c>
      <c r="AH391" s="20" t="str">
        <f t="shared" si="238"/>
        <v/>
      </c>
      <c r="AI391" s="6" t="str">
        <f t="shared" si="239"/>
        <v/>
      </c>
      <c r="AJ391" s="3" t="str">
        <f t="shared" si="240"/>
        <v/>
      </c>
      <c r="AK391" s="20" t="str">
        <f t="shared" si="241"/>
        <v/>
      </c>
      <c r="AL391" s="6" t="str">
        <f t="shared" si="242"/>
        <v/>
      </c>
      <c r="AM391" s="3" t="str">
        <f t="shared" si="243"/>
        <v/>
      </c>
      <c r="AN391" s="20" t="str">
        <f t="shared" si="244"/>
        <v/>
      </c>
      <c r="AO391" s="6" t="str">
        <f t="shared" si="245"/>
        <v/>
      </c>
      <c r="AP391" s="3" t="str">
        <f t="shared" si="246"/>
        <v/>
      </c>
      <c r="AQ391" s="20" t="str">
        <f t="shared" si="247"/>
        <v/>
      </c>
      <c r="AR391" s="6" t="str">
        <f t="shared" si="248"/>
        <v/>
      </c>
      <c r="AS391" s="3">
        <f t="shared" si="249"/>
        <v>11.54</v>
      </c>
      <c r="AT391" s="20" t="str">
        <f t="shared" si="250"/>
        <v/>
      </c>
      <c r="AU391" s="6" t="str">
        <f t="shared" si="251"/>
        <v/>
      </c>
      <c r="AV391" s="3" t="str">
        <f t="shared" si="260"/>
        <v/>
      </c>
      <c r="AW391" s="20" t="str">
        <f t="shared" si="261"/>
        <v/>
      </c>
      <c r="AX391" s="6" t="str">
        <f t="shared" si="262"/>
        <v/>
      </c>
      <c r="AY391" s="3" t="str">
        <f t="shared" si="263"/>
        <v/>
      </c>
      <c r="AZ391" s="20" t="str">
        <f t="shared" si="264"/>
        <v/>
      </c>
      <c r="BA391" s="6" t="str">
        <f t="shared" si="265"/>
        <v/>
      </c>
    </row>
    <row r="392" spans="1:53" ht="13.5" thickBot="1" x14ac:dyDescent="0.25">
      <c r="A392" s="96">
        <v>40811</v>
      </c>
      <c r="B392" s="97" t="s">
        <v>23</v>
      </c>
      <c r="C392" s="97" t="s">
        <v>22</v>
      </c>
      <c r="D392" s="97">
        <v>564</v>
      </c>
      <c r="E392" s="97">
        <v>6.8</v>
      </c>
      <c r="F392" s="86">
        <f t="shared" si="277"/>
        <v>2</v>
      </c>
      <c r="G392" s="90">
        <f t="shared" si="253"/>
        <v>9</v>
      </c>
      <c r="H392" s="90">
        <f t="shared" ref="H392:H436" si="278">IF(A392="","",YEAR(A392))</f>
        <v>2011</v>
      </c>
      <c r="I392" s="2" t="str">
        <f t="shared" ref="I392:I436" si="279">IF($G392="","",IF($G392&lt;7,"Spring",IF($G392&lt;9,"Summer","Fall")))</f>
        <v>Fall</v>
      </c>
      <c r="J392" s="86"/>
      <c r="K392" s="3" t="str">
        <f t="shared" si="266"/>
        <v/>
      </c>
      <c r="L392" s="20" t="str">
        <f t="shared" si="267"/>
        <v/>
      </c>
      <c r="M392" s="6" t="str">
        <f t="shared" si="268"/>
        <v/>
      </c>
      <c r="N392" s="3" t="str">
        <f t="shared" si="269"/>
        <v/>
      </c>
      <c r="O392" s="20" t="str">
        <f t="shared" si="270"/>
        <v/>
      </c>
      <c r="P392" s="6" t="str">
        <f t="shared" si="271"/>
        <v/>
      </c>
      <c r="Q392" s="3" t="str">
        <f t="shared" si="272"/>
        <v/>
      </c>
      <c r="R392" s="20" t="str">
        <f t="shared" si="273"/>
        <v/>
      </c>
      <c r="S392" s="6" t="str">
        <f t="shared" si="274"/>
        <v/>
      </c>
      <c r="T392" s="3" t="str">
        <f t="shared" si="275"/>
        <v/>
      </c>
      <c r="U392" s="20" t="str">
        <f t="shared" si="276"/>
        <v/>
      </c>
      <c r="V392" s="6" t="str">
        <f t="shared" ref="V392:V436" si="280">IF($C392="Duck Creek",IF($I392="Fall",IF(LEFT($D392,1)="&lt;",VALUE(MID($D392,2,4)),IF(LEFT($D392,1)="&gt;",VALUE(MID($D392,2,4)),$D392)),""),"")</f>
        <v/>
      </c>
      <c r="W392" s="3" t="str">
        <f t="shared" ref="W392:W436" si="281">IF($C392="Spring Brook",IF($I392="Spring",IF(LEFT($D392,1)="&lt;",VALUE(MID($D392,2,4)),IF(LEFT($D392,1)="&gt;",VALUE(MID($D392,2,4)),$D392)),""),"")</f>
        <v/>
      </c>
      <c r="X392" s="20" t="str">
        <f t="shared" ref="X392:X436" si="282">IF($C392="Spring Brook",IF($I392="Summer",IF(LEFT($D392,1)="&lt;",VALUE(MID($D392,2,4)),IF(LEFT($D392,1)="&gt;",VALUE(MID($D392,2,4)),$D392)),""),"")</f>
        <v/>
      </c>
      <c r="Y392" s="6">
        <f t="shared" ref="Y392:Y436" si="283">IF($C392="Spring Brook",IF($I392="Fall",IF(LEFT($D392,1)="&lt;",VALUE(MID($D392,2,4)),IF(LEFT($D392,1)="&gt;",VALUE(MID($D392,2,4)),$D392)),""),"")</f>
        <v>564</v>
      </c>
      <c r="Z392" s="3" t="str">
        <f t="shared" si="254"/>
        <v/>
      </c>
      <c r="AA392" s="20" t="str">
        <f t="shared" si="255"/>
        <v/>
      </c>
      <c r="AB392" s="6" t="str">
        <f t="shared" si="256"/>
        <v/>
      </c>
      <c r="AC392" s="3" t="str">
        <f t="shared" si="257"/>
        <v/>
      </c>
      <c r="AD392" s="20" t="str">
        <f t="shared" si="258"/>
        <v/>
      </c>
      <c r="AE392" s="6" t="str">
        <f t="shared" si="259"/>
        <v/>
      </c>
      <c r="AG392" s="3" t="str">
        <f t="shared" ref="AG392:AG436" si="284">IF($C392="Apple Creek",IF($I392="Spring",IF(LEFT($E392,1)="&lt;",VALUE(MID($E392,2,4)),IF(LEFT($E392,1)="&gt;",VALUE(MID($E392,2,4)),$E392)),""),"")</f>
        <v/>
      </c>
      <c r="AH392" s="20" t="str">
        <f t="shared" ref="AH392:AH436" si="285">IF($C392="Apple Creek",IF($I392="Summer",IF(LEFT($E392,1)="&lt;",VALUE(MID($E392,2,4)),IF(LEFT($E392,1)="&gt;",VALUE(MID($E392,2,4)),$E392)),""),"")</f>
        <v/>
      </c>
      <c r="AI392" s="6" t="str">
        <f t="shared" ref="AI392:AI436" si="286">IF($C392="Apple Creek",IF($I392="Fall",IF(LEFT($E392,1)="&lt;",VALUE(MID($E392,2,4)),IF(LEFT($E392,1)="&gt;",VALUE(MID($E392,2,4)),$E392)),""),"")</f>
        <v/>
      </c>
      <c r="AJ392" s="3" t="str">
        <f t="shared" ref="AJ392:AJ436" si="287">IF($C392="Ashwaubenon Creek",IF($I392="Spring",IF(LEFT($E392,1)="&lt;",VALUE(MID($E392,2,4)),IF(LEFT($E392,1)="&gt;",VALUE(MID($E392,2,4)),$E392)),""),"")</f>
        <v/>
      </c>
      <c r="AK392" s="20" t="str">
        <f t="shared" ref="AK392:AK436" si="288">IF($C392="Ashwaubenon Creek",IF($I392="Summer",IF(LEFT($E392,1)="&lt;",VALUE(MID($E392,2,4)),IF(LEFT($E392,1)="&gt;",VALUE(MID($E392,2,4)),$E392)),""),"")</f>
        <v/>
      </c>
      <c r="AL392" s="6" t="str">
        <f t="shared" ref="AL392:AL436" si="289">IF($C392="Ashwaubenon Creek",IF($I392="Fall",IF(LEFT($E392,1)="&lt;",VALUE(MID($E392,2,4)),IF(LEFT($E392,1)="&gt;",VALUE(MID($E392,2,4)),$E392)),""),"")</f>
        <v/>
      </c>
      <c r="AM392" s="3" t="str">
        <f t="shared" ref="AM392:AM436" si="290">IF($C392="Baird Creek",IF($I392="Spring",IF(LEFT($E392,1)="&lt;",VALUE(MID($E392,2,4)),IF(LEFT($E392,1)="&gt;",VALUE(MID($E392,2,4)),$E392)),""),"")</f>
        <v/>
      </c>
      <c r="AN392" s="20" t="str">
        <f t="shared" ref="AN392:AN436" si="291">IF($C392="Baird Creek",IF($I392="Summer",IF(LEFT($E392,1)="&lt;",VALUE(MID($E392,2,4)),IF(LEFT($E392,1)="&gt;",VALUE(MID($E392,2,4)),$E392)),""),"")</f>
        <v/>
      </c>
      <c r="AO392" s="6" t="str">
        <f t="shared" ref="AO392:AO436" si="292">IF($C392="Baird Creek",IF($I392="Fall",IF(LEFT($E392,1)="&lt;",VALUE(MID($E392,2,4)),IF(LEFT($E392,1)="&gt;",VALUE(MID($E392,2,4)),$E392)),""),"")</f>
        <v/>
      </c>
      <c r="AP392" s="3" t="str">
        <f t="shared" ref="AP392:AP436" si="293">IF($C392="Duck Creek",IF($I392="Spring",IF(LEFT($E392,1)="&lt;",VALUE(MID($E392,2,4)),IF(LEFT($E392,1)="&gt;",VALUE(MID($E392,2,4)),$E392)),""),"")</f>
        <v/>
      </c>
      <c r="AQ392" s="20" t="str">
        <f t="shared" ref="AQ392:AQ436" si="294">IF($C392="Duck Creek",IF($I392="Summer",IF(LEFT($E392,1)="&lt;",VALUE(MID($E392,2,4)),IF(LEFT($E392,1)="&gt;",VALUE(MID($E392,2,4)),$E392)),""),"")</f>
        <v/>
      </c>
      <c r="AR392" s="6" t="str">
        <f t="shared" ref="AR392:AR436" si="295">IF($C392="Duck Creek",IF($I392="Fall",IF(LEFT($E392,1)="&lt;",VALUE(MID($E392,2,4)),IF(LEFT($E392,1)="&gt;",VALUE(MID($E392,2,4)),$E392)),""),"")</f>
        <v/>
      </c>
      <c r="AS392" s="3" t="str">
        <f t="shared" ref="AS392:AS436" si="296">IF($C392="Spring Brook",IF($I392="Spring",IF(LEFT($E392,1)="&lt;",VALUE(MID($E392,2,4)),IF(LEFT($E392,1)="&gt;",VALUE(MID($E392,2,4)),$E392)),""),"")</f>
        <v/>
      </c>
      <c r="AT392" s="20" t="str">
        <f t="shared" ref="AT392:AT436" si="297">IF($C392="Spring Brook",IF($I392="Summer",IF(LEFT($E392,1)="&lt;",VALUE(MID($E392,2,4)),IF(LEFT($E392,1)="&gt;",VALUE(MID($E392,2,4)),$E392)),""),"")</f>
        <v/>
      </c>
      <c r="AU392" s="6">
        <f t="shared" ref="AU392:AU436" si="298">IF($C392="Spring Brook",IF($I392="Fall",IF(LEFT($E392,1)="&lt;",VALUE(MID($E392,2,4)),IF(LEFT($E392,1)="&gt;",VALUE(MID($E392,2,4)),$E392)),""),"")</f>
        <v>6.8</v>
      </c>
      <c r="AV392" s="3" t="str">
        <f t="shared" si="260"/>
        <v/>
      </c>
      <c r="AW392" s="20" t="str">
        <f t="shared" si="261"/>
        <v/>
      </c>
      <c r="AX392" s="6" t="str">
        <f t="shared" si="262"/>
        <v/>
      </c>
      <c r="AY392" s="3" t="str">
        <f t="shared" si="263"/>
        <v/>
      </c>
      <c r="AZ392" s="20" t="str">
        <f t="shared" si="264"/>
        <v/>
      </c>
      <c r="BA392" s="6" t="str">
        <f t="shared" si="265"/>
        <v/>
      </c>
    </row>
    <row r="393" spans="1:53" ht="13.5" thickBot="1" x14ac:dyDescent="0.25">
      <c r="A393" s="96">
        <v>40758</v>
      </c>
      <c r="B393" s="97" t="s">
        <v>23</v>
      </c>
      <c r="C393" s="97" t="s">
        <v>22</v>
      </c>
      <c r="D393" s="97" t="s">
        <v>3</v>
      </c>
      <c r="E393" s="97">
        <v>5.58</v>
      </c>
      <c r="F393" s="86">
        <f t="shared" si="277"/>
        <v>2</v>
      </c>
      <c r="G393" s="90">
        <f t="shared" ref="G393:G436" si="299">IF(A393="","",MONTH(A393))</f>
        <v>8</v>
      </c>
      <c r="H393" s="90">
        <f t="shared" si="278"/>
        <v>2011</v>
      </c>
      <c r="I393" s="2" t="str">
        <f t="shared" si="279"/>
        <v>Summer</v>
      </c>
      <c r="J393" s="86"/>
      <c r="K393" s="3" t="str">
        <f t="shared" si="266"/>
        <v/>
      </c>
      <c r="L393" s="20" t="str">
        <f t="shared" si="267"/>
        <v/>
      </c>
      <c r="M393" s="6" t="str">
        <f t="shared" si="268"/>
        <v/>
      </c>
      <c r="N393" s="3" t="str">
        <f t="shared" si="269"/>
        <v/>
      </c>
      <c r="O393" s="20" t="str">
        <f t="shared" si="270"/>
        <v/>
      </c>
      <c r="P393" s="6" t="str">
        <f t="shared" si="271"/>
        <v/>
      </c>
      <c r="Q393" s="3" t="str">
        <f t="shared" si="272"/>
        <v/>
      </c>
      <c r="R393" s="20" t="str">
        <f t="shared" si="273"/>
        <v/>
      </c>
      <c r="S393" s="6" t="str">
        <f t="shared" si="274"/>
        <v/>
      </c>
      <c r="T393" s="3" t="str">
        <f t="shared" si="275"/>
        <v/>
      </c>
      <c r="U393" s="20" t="str">
        <f t="shared" si="276"/>
        <v/>
      </c>
      <c r="V393" s="6" t="str">
        <f t="shared" si="280"/>
        <v/>
      </c>
      <c r="W393" s="3" t="str">
        <f t="shared" si="281"/>
        <v/>
      </c>
      <c r="X393" s="20" t="str">
        <f t="shared" si="282"/>
        <v>ns</v>
      </c>
      <c r="Y393" s="6" t="str">
        <f t="shared" si="283"/>
        <v/>
      </c>
      <c r="Z393" s="3" t="str">
        <f t="shared" ref="Z393:Z436" si="300">IF($C393="Dutchman Creek",IF($I393="Spring",IF(LEFT($D393,1)="&lt;",VALUE(MID($D393,2,4)),IF(LEFT($D393,1)="&gt;",VALUE(MID($D393,2,4)),$D393)),""),"")</f>
        <v/>
      </c>
      <c r="AA393" s="20" t="str">
        <f t="shared" ref="AA393:AA436" si="301">IF($C393="Dutchman Creek",IF($I393="Summer",IF(LEFT($D393,1)="&lt;",VALUE(MID($D393,2,4)),IF(LEFT($D393,1)="&gt;",VALUE(MID($D393,2,4)),$D393)),""),"")</f>
        <v/>
      </c>
      <c r="AB393" s="6" t="str">
        <f t="shared" ref="AB393:AB436" si="302">IF($C393="Dutchman Creek",IF($I393="Fall",IF(LEFT($D393,1)="&lt;",VALUE(MID($D393,2,4)),IF(LEFT($D393,1)="&gt;",VALUE(MID($D393,2,4)),$D393)),""),"")</f>
        <v/>
      </c>
      <c r="AC393" s="3" t="str">
        <f t="shared" ref="AC393:AC436" si="303">IF($C393="Trout Creek",IF($I393="Spring",IF(LEFT($D393,1)="&lt;",VALUE(MID($D393,2,4)),IF(LEFT($D393,1)="&gt;",VALUE(MID($D393,2,4)),$D393)),""),"")</f>
        <v/>
      </c>
      <c r="AD393" s="20" t="str">
        <f t="shared" ref="AD393:AD436" si="304">IF($C393="Trout Creek",IF($I393="Summer",IF(LEFT($D393,1)="&lt;",VALUE(MID($D393,2,4)),IF(LEFT($D393,1)="&gt;",VALUE(MID($D393,2,4)),$D393)),""),"")</f>
        <v/>
      </c>
      <c r="AE393" s="6" t="str">
        <f t="shared" ref="AE393:AE436" si="305">IF($C393="Trout Creek",IF($I393="Fall",IF(LEFT($D393,1)="&lt;",VALUE(MID($D393,2,4)),IF(LEFT($D393,1)="&gt;",VALUE(MID($D393,2,4)),$D393)),""),"")</f>
        <v/>
      </c>
      <c r="AG393" s="3" t="str">
        <f t="shared" si="284"/>
        <v/>
      </c>
      <c r="AH393" s="20" t="str">
        <f t="shared" si="285"/>
        <v/>
      </c>
      <c r="AI393" s="6" t="str">
        <f t="shared" si="286"/>
        <v/>
      </c>
      <c r="AJ393" s="3" t="str">
        <f t="shared" si="287"/>
        <v/>
      </c>
      <c r="AK393" s="20" t="str">
        <f t="shared" si="288"/>
        <v/>
      </c>
      <c r="AL393" s="6" t="str">
        <f t="shared" si="289"/>
        <v/>
      </c>
      <c r="AM393" s="3" t="str">
        <f t="shared" si="290"/>
        <v/>
      </c>
      <c r="AN393" s="20" t="str">
        <f t="shared" si="291"/>
        <v/>
      </c>
      <c r="AO393" s="6" t="str">
        <f t="shared" si="292"/>
        <v/>
      </c>
      <c r="AP393" s="3" t="str">
        <f t="shared" si="293"/>
        <v/>
      </c>
      <c r="AQ393" s="20" t="str">
        <f t="shared" si="294"/>
        <v/>
      </c>
      <c r="AR393" s="6" t="str">
        <f t="shared" si="295"/>
        <v/>
      </c>
      <c r="AS393" s="3" t="str">
        <f t="shared" si="296"/>
        <v/>
      </c>
      <c r="AT393" s="20">
        <f t="shared" si="297"/>
        <v>5.58</v>
      </c>
      <c r="AU393" s="6" t="str">
        <f t="shared" si="298"/>
        <v/>
      </c>
      <c r="AV393" s="3" t="str">
        <f t="shared" ref="AV393:AV436" si="306">IF($C393="Dutchman Creek",IF($I393="Spring",IF(LEFT($E393,1)="&lt;",VALUE(MID($E393,2,4)),IF(LEFT($E393,1)="&gt;",VALUE(MID($E393,2,4)),$E393)),""),"")</f>
        <v/>
      </c>
      <c r="AW393" s="20" t="str">
        <f t="shared" ref="AW393:AW436" si="307">IF($C393="Dutchman Creek",IF($I393="Summer",IF(LEFT($E393,1)="&lt;",VALUE(MID($E393,2,4)),IF(LEFT($E393,1)="&gt;",VALUE(MID($E393,2,4)),$E393)),""),"")</f>
        <v/>
      </c>
      <c r="AX393" s="6" t="str">
        <f t="shared" ref="AX393:AX436" si="308">IF($C393="Dutchman Creek",IF($I393="Fall",IF(LEFT($E393,1)="&lt;",VALUE(MID($E393,2,4)),IF(LEFT($E393,1)="&gt;",VALUE(MID($E393,2,4)),$E393)),""),"")</f>
        <v/>
      </c>
      <c r="AY393" s="3" t="str">
        <f t="shared" ref="AY393:AY436" si="309">IF($C393="Trout Creek",IF($I393="Spring",IF(LEFT($E393,1)="&lt;",VALUE(MID($E393,2,4)),IF(LEFT($E393,1)="&gt;",VALUE(MID($E393,2,4)),$E393)),""),"")</f>
        <v/>
      </c>
      <c r="AZ393" s="20" t="str">
        <f t="shared" ref="AZ393:AZ436" si="310">IF($C393="Trout Creek",IF($I393="Summer",IF(LEFT($E393,1)="&lt;",VALUE(MID($E393,2,4)),IF(LEFT($E393,1)="&gt;",VALUE(MID($E393,2,4)),$E393)),""),"")</f>
        <v/>
      </c>
      <c r="BA393" s="6" t="str">
        <f t="shared" ref="BA393:BA437" si="311">IF($C393="Trout Creek",IF($I393="Fall",IF(LEFT($E393,1)="&lt;",VALUE(MID($E393,2,4)),IF(LEFT($E393,1)="&gt;",VALUE(MID($E393,2,4)),$E393)),""),"")</f>
        <v/>
      </c>
    </row>
    <row r="394" spans="1:53" ht="13.5" thickBot="1" x14ac:dyDescent="0.25">
      <c r="A394" s="96">
        <v>40758</v>
      </c>
      <c r="B394" s="97" t="s">
        <v>23</v>
      </c>
      <c r="C394" s="97" t="s">
        <v>22</v>
      </c>
      <c r="D394" s="97">
        <v>714</v>
      </c>
      <c r="E394" s="97" t="s">
        <v>3</v>
      </c>
      <c r="F394" s="86">
        <f t="shared" si="277"/>
        <v>2</v>
      </c>
      <c r="G394" s="90">
        <f t="shared" si="299"/>
        <v>8</v>
      </c>
      <c r="H394" s="90">
        <f t="shared" si="278"/>
        <v>2011</v>
      </c>
      <c r="I394" s="2" t="str">
        <f t="shared" si="279"/>
        <v>Summer</v>
      </c>
      <c r="J394" s="86"/>
      <c r="K394" s="3" t="str">
        <f t="shared" si="266"/>
        <v/>
      </c>
      <c r="L394" s="20" t="str">
        <f t="shared" si="267"/>
        <v/>
      </c>
      <c r="M394" s="6" t="str">
        <f t="shared" si="268"/>
        <v/>
      </c>
      <c r="N394" s="3" t="str">
        <f t="shared" si="269"/>
        <v/>
      </c>
      <c r="O394" s="20" t="str">
        <f t="shared" si="270"/>
        <v/>
      </c>
      <c r="P394" s="6" t="str">
        <f t="shared" si="271"/>
        <v/>
      </c>
      <c r="Q394" s="3" t="str">
        <f t="shared" si="272"/>
        <v/>
      </c>
      <c r="R394" s="20" t="str">
        <f t="shared" si="273"/>
        <v/>
      </c>
      <c r="S394" s="6" t="str">
        <f t="shared" si="274"/>
        <v/>
      </c>
      <c r="T394" s="3" t="str">
        <f t="shared" si="275"/>
        <v/>
      </c>
      <c r="U394" s="20" t="str">
        <f t="shared" si="276"/>
        <v/>
      </c>
      <c r="V394" s="6" t="str">
        <f t="shared" si="280"/>
        <v/>
      </c>
      <c r="W394" s="3" t="str">
        <f t="shared" si="281"/>
        <v/>
      </c>
      <c r="X394" s="20">
        <f t="shared" si="282"/>
        <v>714</v>
      </c>
      <c r="Y394" s="6" t="str">
        <f t="shared" si="283"/>
        <v/>
      </c>
      <c r="Z394" s="3" t="str">
        <f t="shared" si="300"/>
        <v/>
      </c>
      <c r="AA394" s="20" t="str">
        <f t="shared" si="301"/>
        <v/>
      </c>
      <c r="AB394" s="6" t="str">
        <f t="shared" si="302"/>
        <v/>
      </c>
      <c r="AC394" s="3" t="str">
        <f t="shared" si="303"/>
        <v/>
      </c>
      <c r="AD394" s="20" t="str">
        <f t="shared" si="304"/>
        <v/>
      </c>
      <c r="AE394" s="6" t="str">
        <f t="shared" si="305"/>
        <v/>
      </c>
      <c r="AG394" s="3" t="str">
        <f t="shared" si="284"/>
        <v/>
      </c>
      <c r="AH394" s="20" t="str">
        <f t="shared" si="285"/>
        <v/>
      </c>
      <c r="AI394" s="6" t="str">
        <f t="shared" si="286"/>
        <v/>
      </c>
      <c r="AJ394" s="3" t="str">
        <f t="shared" si="287"/>
        <v/>
      </c>
      <c r="AK394" s="20" t="str">
        <f t="shared" si="288"/>
        <v/>
      </c>
      <c r="AL394" s="6" t="str">
        <f t="shared" si="289"/>
        <v/>
      </c>
      <c r="AM394" s="3" t="str">
        <f t="shared" si="290"/>
        <v/>
      </c>
      <c r="AN394" s="20" t="str">
        <f t="shared" si="291"/>
        <v/>
      </c>
      <c r="AO394" s="6" t="str">
        <f t="shared" si="292"/>
        <v/>
      </c>
      <c r="AP394" s="3" t="str">
        <f t="shared" si="293"/>
        <v/>
      </c>
      <c r="AQ394" s="20" t="str">
        <f t="shared" si="294"/>
        <v/>
      </c>
      <c r="AR394" s="6" t="str">
        <f t="shared" si="295"/>
        <v/>
      </c>
      <c r="AS394" s="3" t="str">
        <f t="shared" si="296"/>
        <v/>
      </c>
      <c r="AT394" s="20" t="str">
        <f t="shared" si="297"/>
        <v>ns</v>
      </c>
      <c r="AU394" s="6" t="str">
        <f t="shared" si="298"/>
        <v/>
      </c>
      <c r="AV394" s="3" t="str">
        <f t="shared" si="306"/>
        <v/>
      </c>
      <c r="AW394" s="20" t="str">
        <f t="shared" si="307"/>
        <v/>
      </c>
      <c r="AX394" s="6" t="str">
        <f t="shared" si="308"/>
        <v/>
      </c>
      <c r="AY394" s="3" t="str">
        <f t="shared" si="309"/>
        <v/>
      </c>
      <c r="AZ394" s="20" t="str">
        <f t="shared" si="310"/>
        <v/>
      </c>
      <c r="BA394" s="6" t="str">
        <f t="shared" si="311"/>
        <v/>
      </c>
    </row>
    <row r="395" spans="1:53" ht="13.5" thickBot="1" x14ac:dyDescent="0.25">
      <c r="A395" s="96">
        <v>40392</v>
      </c>
      <c r="B395" s="97" t="s">
        <v>23</v>
      </c>
      <c r="C395" s="97" t="s">
        <v>22</v>
      </c>
      <c r="D395" s="97">
        <v>1052</v>
      </c>
      <c r="E395" s="97">
        <v>9.6300000000000008</v>
      </c>
      <c r="F395" s="86">
        <f t="shared" si="277"/>
        <v>2</v>
      </c>
      <c r="G395" s="90">
        <f t="shared" si="299"/>
        <v>8</v>
      </c>
      <c r="H395" s="90">
        <f t="shared" si="278"/>
        <v>2010</v>
      </c>
      <c r="I395" s="2" t="str">
        <f t="shared" si="279"/>
        <v>Summer</v>
      </c>
      <c r="J395" s="86"/>
      <c r="K395" s="3" t="str">
        <f t="shared" si="266"/>
        <v/>
      </c>
      <c r="L395" s="20" t="str">
        <f t="shared" si="267"/>
        <v/>
      </c>
      <c r="M395" s="6" t="str">
        <f t="shared" si="268"/>
        <v/>
      </c>
      <c r="N395" s="3" t="str">
        <f t="shared" si="269"/>
        <v/>
      </c>
      <c r="O395" s="20" t="str">
        <f t="shared" si="270"/>
        <v/>
      </c>
      <c r="P395" s="6" t="str">
        <f t="shared" si="271"/>
        <v/>
      </c>
      <c r="Q395" s="3" t="str">
        <f t="shared" si="272"/>
        <v/>
      </c>
      <c r="R395" s="20" t="str">
        <f t="shared" si="273"/>
        <v/>
      </c>
      <c r="S395" s="6" t="str">
        <f t="shared" si="274"/>
        <v/>
      </c>
      <c r="T395" s="3" t="str">
        <f t="shared" si="275"/>
        <v/>
      </c>
      <c r="U395" s="20" t="str">
        <f t="shared" si="276"/>
        <v/>
      </c>
      <c r="V395" s="6" t="str">
        <f t="shared" si="280"/>
        <v/>
      </c>
      <c r="W395" s="3" t="str">
        <f t="shared" si="281"/>
        <v/>
      </c>
      <c r="X395" s="20">
        <f t="shared" si="282"/>
        <v>1052</v>
      </c>
      <c r="Y395" s="6" t="str">
        <f t="shared" si="283"/>
        <v/>
      </c>
      <c r="Z395" s="3" t="str">
        <f t="shared" si="300"/>
        <v/>
      </c>
      <c r="AA395" s="20" t="str">
        <f t="shared" si="301"/>
        <v/>
      </c>
      <c r="AB395" s="6" t="str">
        <f t="shared" si="302"/>
        <v/>
      </c>
      <c r="AC395" s="3" t="str">
        <f t="shared" si="303"/>
        <v/>
      </c>
      <c r="AD395" s="20" t="str">
        <f t="shared" si="304"/>
        <v/>
      </c>
      <c r="AE395" s="6" t="str">
        <f t="shared" si="305"/>
        <v/>
      </c>
      <c r="AG395" s="3" t="str">
        <f t="shared" si="284"/>
        <v/>
      </c>
      <c r="AH395" s="20" t="str">
        <f t="shared" si="285"/>
        <v/>
      </c>
      <c r="AI395" s="6" t="str">
        <f t="shared" si="286"/>
        <v/>
      </c>
      <c r="AJ395" s="3" t="str">
        <f t="shared" si="287"/>
        <v/>
      </c>
      <c r="AK395" s="20" t="str">
        <f t="shared" si="288"/>
        <v/>
      </c>
      <c r="AL395" s="6" t="str">
        <f t="shared" si="289"/>
        <v/>
      </c>
      <c r="AM395" s="3" t="str">
        <f t="shared" si="290"/>
        <v/>
      </c>
      <c r="AN395" s="20" t="str">
        <f t="shared" si="291"/>
        <v/>
      </c>
      <c r="AO395" s="6" t="str">
        <f t="shared" si="292"/>
        <v/>
      </c>
      <c r="AP395" s="3" t="str">
        <f t="shared" si="293"/>
        <v/>
      </c>
      <c r="AQ395" s="20" t="str">
        <f t="shared" si="294"/>
        <v/>
      </c>
      <c r="AR395" s="6" t="str">
        <f t="shared" si="295"/>
        <v/>
      </c>
      <c r="AS395" s="3" t="str">
        <f t="shared" si="296"/>
        <v/>
      </c>
      <c r="AT395" s="20">
        <f t="shared" si="297"/>
        <v>9.6300000000000008</v>
      </c>
      <c r="AU395" s="6" t="str">
        <f t="shared" si="298"/>
        <v/>
      </c>
      <c r="AV395" s="3" t="str">
        <f t="shared" si="306"/>
        <v/>
      </c>
      <c r="AW395" s="20" t="str">
        <f t="shared" si="307"/>
        <v/>
      </c>
      <c r="AX395" s="6" t="str">
        <f t="shared" si="308"/>
        <v/>
      </c>
      <c r="AY395" s="3" t="str">
        <f t="shared" si="309"/>
        <v/>
      </c>
      <c r="AZ395" s="20" t="str">
        <f t="shared" si="310"/>
        <v/>
      </c>
      <c r="BA395" s="6" t="str">
        <f t="shared" si="311"/>
        <v/>
      </c>
    </row>
    <row r="396" spans="1:53" ht="13.5" thickBot="1" x14ac:dyDescent="0.25">
      <c r="A396" s="96">
        <v>40304</v>
      </c>
      <c r="B396" s="97" t="s">
        <v>23</v>
      </c>
      <c r="C396" s="97" t="s">
        <v>22</v>
      </c>
      <c r="D396" s="97">
        <v>855</v>
      </c>
      <c r="E396" s="97">
        <v>17.190000000000001</v>
      </c>
      <c r="F396" s="86">
        <f t="shared" si="277"/>
        <v>2</v>
      </c>
      <c r="G396" s="90">
        <f t="shared" si="299"/>
        <v>5</v>
      </c>
      <c r="H396" s="90">
        <f t="shared" si="278"/>
        <v>2010</v>
      </c>
      <c r="I396" s="2" t="str">
        <f t="shared" si="279"/>
        <v>Spring</v>
      </c>
      <c r="J396" s="86"/>
      <c r="K396" s="3" t="str">
        <f t="shared" si="266"/>
        <v/>
      </c>
      <c r="L396" s="20" t="str">
        <f t="shared" si="267"/>
        <v/>
      </c>
      <c r="M396" s="6" t="str">
        <f t="shared" si="268"/>
        <v/>
      </c>
      <c r="N396" s="3" t="str">
        <f t="shared" si="269"/>
        <v/>
      </c>
      <c r="O396" s="20" t="str">
        <f t="shared" si="270"/>
        <v/>
      </c>
      <c r="P396" s="6" t="str">
        <f t="shared" si="271"/>
        <v/>
      </c>
      <c r="Q396" s="3" t="str">
        <f t="shared" si="272"/>
        <v/>
      </c>
      <c r="R396" s="20" t="str">
        <f t="shared" si="273"/>
        <v/>
      </c>
      <c r="S396" s="6" t="str">
        <f t="shared" si="274"/>
        <v/>
      </c>
      <c r="T396" s="3" t="str">
        <f t="shared" si="275"/>
        <v/>
      </c>
      <c r="U396" s="20" t="str">
        <f t="shared" si="276"/>
        <v/>
      </c>
      <c r="V396" s="6" t="str">
        <f t="shared" si="280"/>
        <v/>
      </c>
      <c r="W396" s="3">
        <f t="shared" si="281"/>
        <v>855</v>
      </c>
      <c r="X396" s="20" t="str">
        <f t="shared" si="282"/>
        <v/>
      </c>
      <c r="Y396" s="6" t="str">
        <f t="shared" si="283"/>
        <v/>
      </c>
      <c r="Z396" s="3" t="str">
        <f t="shared" si="300"/>
        <v/>
      </c>
      <c r="AA396" s="20" t="str">
        <f t="shared" si="301"/>
        <v/>
      </c>
      <c r="AB396" s="6" t="str">
        <f t="shared" si="302"/>
        <v/>
      </c>
      <c r="AC396" s="3" t="str">
        <f t="shared" si="303"/>
        <v/>
      </c>
      <c r="AD396" s="20" t="str">
        <f t="shared" si="304"/>
        <v/>
      </c>
      <c r="AE396" s="6" t="str">
        <f t="shared" si="305"/>
        <v/>
      </c>
      <c r="AG396" s="3" t="str">
        <f t="shared" si="284"/>
        <v/>
      </c>
      <c r="AH396" s="20" t="str">
        <f t="shared" si="285"/>
        <v/>
      </c>
      <c r="AI396" s="6" t="str">
        <f t="shared" si="286"/>
        <v/>
      </c>
      <c r="AJ396" s="3" t="str">
        <f t="shared" si="287"/>
        <v/>
      </c>
      <c r="AK396" s="20" t="str">
        <f t="shared" si="288"/>
        <v/>
      </c>
      <c r="AL396" s="6" t="str">
        <f t="shared" si="289"/>
        <v/>
      </c>
      <c r="AM396" s="3" t="str">
        <f t="shared" si="290"/>
        <v/>
      </c>
      <c r="AN396" s="20" t="str">
        <f t="shared" si="291"/>
        <v/>
      </c>
      <c r="AO396" s="6" t="str">
        <f t="shared" si="292"/>
        <v/>
      </c>
      <c r="AP396" s="3" t="str">
        <f t="shared" si="293"/>
        <v/>
      </c>
      <c r="AQ396" s="20" t="str">
        <f t="shared" si="294"/>
        <v/>
      </c>
      <c r="AR396" s="6" t="str">
        <f t="shared" si="295"/>
        <v/>
      </c>
      <c r="AS396" s="3">
        <f t="shared" si="296"/>
        <v>17.190000000000001</v>
      </c>
      <c r="AT396" s="20" t="str">
        <f t="shared" si="297"/>
        <v/>
      </c>
      <c r="AU396" s="6" t="str">
        <f t="shared" si="298"/>
        <v/>
      </c>
      <c r="AV396" s="3" t="str">
        <f t="shared" si="306"/>
        <v/>
      </c>
      <c r="AW396" s="20" t="str">
        <f t="shared" si="307"/>
        <v/>
      </c>
      <c r="AX396" s="6" t="str">
        <f t="shared" si="308"/>
        <v/>
      </c>
      <c r="AY396" s="3" t="str">
        <f t="shared" si="309"/>
        <v/>
      </c>
      <c r="AZ396" s="20" t="str">
        <f t="shared" si="310"/>
        <v/>
      </c>
      <c r="BA396" s="6" t="str">
        <f t="shared" si="311"/>
        <v/>
      </c>
    </row>
    <row r="397" spans="1:53" ht="13.5" thickBot="1" x14ac:dyDescent="0.25">
      <c r="A397" s="96">
        <v>40038</v>
      </c>
      <c r="B397" s="97" t="s">
        <v>23</v>
      </c>
      <c r="C397" s="97" t="s">
        <v>22</v>
      </c>
      <c r="D397" s="97">
        <v>640</v>
      </c>
      <c r="E397" s="97">
        <v>4.9000000000000004</v>
      </c>
      <c r="F397" s="86">
        <f t="shared" si="277"/>
        <v>2</v>
      </c>
      <c r="G397" s="90">
        <f t="shared" si="299"/>
        <v>8</v>
      </c>
      <c r="H397" s="90">
        <f t="shared" si="278"/>
        <v>2009</v>
      </c>
      <c r="I397" s="2" t="str">
        <f t="shared" si="279"/>
        <v>Summer</v>
      </c>
      <c r="J397" s="86"/>
      <c r="K397" s="3" t="str">
        <f t="shared" si="266"/>
        <v/>
      </c>
      <c r="L397" s="20" t="str">
        <f t="shared" si="267"/>
        <v/>
      </c>
      <c r="M397" s="6" t="str">
        <f t="shared" si="268"/>
        <v/>
      </c>
      <c r="N397" s="3" t="str">
        <f t="shared" si="269"/>
        <v/>
      </c>
      <c r="O397" s="20" t="str">
        <f t="shared" si="270"/>
        <v/>
      </c>
      <c r="P397" s="6" t="str">
        <f t="shared" si="271"/>
        <v/>
      </c>
      <c r="Q397" s="3" t="str">
        <f t="shared" si="272"/>
        <v/>
      </c>
      <c r="R397" s="20" t="str">
        <f t="shared" si="273"/>
        <v/>
      </c>
      <c r="S397" s="6" t="str">
        <f t="shared" si="274"/>
        <v/>
      </c>
      <c r="T397" s="3" t="str">
        <f t="shared" si="275"/>
        <v/>
      </c>
      <c r="U397" s="20" t="str">
        <f t="shared" si="276"/>
        <v/>
      </c>
      <c r="V397" s="6" t="str">
        <f t="shared" si="280"/>
        <v/>
      </c>
      <c r="W397" s="3" t="str">
        <f t="shared" si="281"/>
        <v/>
      </c>
      <c r="X397" s="20">
        <f t="shared" si="282"/>
        <v>640</v>
      </c>
      <c r="Y397" s="6" t="str">
        <f t="shared" si="283"/>
        <v/>
      </c>
      <c r="Z397" s="3" t="str">
        <f t="shared" si="300"/>
        <v/>
      </c>
      <c r="AA397" s="20" t="str">
        <f t="shared" si="301"/>
        <v/>
      </c>
      <c r="AB397" s="6" t="str">
        <f t="shared" si="302"/>
        <v/>
      </c>
      <c r="AC397" s="3" t="str">
        <f t="shared" si="303"/>
        <v/>
      </c>
      <c r="AD397" s="20" t="str">
        <f t="shared" si="304"/>
        <v/>
      </c>
      <c r="AE397" s="6" t="str">
        <f t="shared" si="305"/>
        <v/>
      </c>
      <c r="AG397" s="3" t="str">
        <f t="shared" si="284"/>
        <v/>
      </c>
      <c r="AH397" s="20" t="str">
        <f t="shared" si="285"/>
        <v/>
      </c>
      <c r="AI397" s="6" t="str">
        <f t="shared" si="286"/>
        <v/>
      </c>
      <c r="AJ397" s="3" t="str">
        <f t="shared" si="287"/>
        <v/>
      </c>
      <c r="AK397" s="20" t="str">
        <f t="shared" si="288"/>
        <v/>
      </c>
      <c r="AL397" s="6" t="str">
        <f t="shared" si="289"/>
        <v/>
      </c>
      <c r="AM397" s="3" t="str">
        <f t="shared" si="290"/>
        <v/>
      </c>
      <c r="AN397" s="20" t="str">
        <f t="shared" si="291"/>
        <v/>
      </c>
      <c r="AO397" s="6" t="str">
        <f t="shared" si="292"/>
        <v/>
      </c>
      <c r="AP397" s="3" t="str">
        <f t="shared" si="293"/>
        <v/>
      </c>
      <c r="AQ397" s="20" t="str">
        <f t="shared" si="294"/>
        <v/>
      </c>
      <c r="AR397" s="6" t="str">
        <f t="shared" si="295"/>
        <v/>
      </c>
      <c r="AS397" s="3" t="str">
        <f t="shared" si="296"/>
        <v/>
      </c>
      <c r="AT397" s="20">
        <f t="shared" si="297"/>
        <v>4.9000000000000004</v>
      </c>
      <c r="AU397" s="6" t="str">
        <f t="shared" si="298"/>
        <v/>
      </c>
      <c r="AV397" s="3" t="str">
        <f t="shared" si="306"/>
        <v/>
      </c>
      <c r="AW397" s="20" t="str">
        <f t="shared" si="307"/>
        <v/>
      </c>
      <c r="AX397" s="6" t="str">
        <f t="shared" si="308"/>
        <v/>
      </c>
      <c r="AY397" s="3" t="str">
        <f t="shared" si="309"/>
        <v/>
      </c>
      <c r="AZ397" s="20" t="str">
        <f t="shared" si="310"/>
        <v/>
      </c>
      <c r="BA397" s="6" t="str">
        <f t="shared" si="311"/>
        <v/>
      </c>
    </row>
    <row r="398" spans="1:53" ht="13.5" thickBot="1" x14ac:dyDescent="0.25">
      <c r="A398" s="96">
        <v>39947</v>
      </c>
      <c r="B398" s="97" t="s">
        <v>23</v>
      </c>
      <c r="C398" s="97" t="s">
        <v>22</v>
      </c>
      <c r="D398" s="97">
        <v>684</v>
      </c>
      <c r="E398" s="97">
        <v>6.93</v>
      </c>
      <c r="F398" s="86">
        <f t="shared" si="277"/>
        <v>2</v>
      </c>
      <c r="G398" s="90">
        <f t="shared" si="299"/>
        <v>5</v>
      </c>
      <c r="H398" s="90">
        <f t="shared" si="278"/>
        <v>2009</v>
      </c>
      <c r="I398" s="2" t="str">
        <f t="shared" si="279"/>
        <v>Spring</v>
      </c>
      <c r="J398" s="86"/>
      <c r="K398" s="3" t="str">
        <f t="shared" si="266"/>
        <v/>
      </c>
      <c r="L398" s="20" t="str">
        <f t="shared" si="267"/>
        <v/>
      </c>
      <c r="M398" s="6" t="str">
        <f t="shared" si="268"/>
        <v/>
      </c>
      <c r="N398" s="3" t="str">
        <f t="shared" si="269"/>
        <v/>
      </c>
      <c r="O398" s="20" t="str">
        <f t="shared" si="270"/>
        <v/>
      </c>
      <c r="P398" s="6" t="str">
        <f t="shared" si="271"/>
        <v/>
      </c>
      <c r="Q398" s="3" t="str">
        <f t="shared" si="272"/>
        <v/>
      </c>
      <c r="R398" s="20" t="str">
        <f t="shared" si="273"/>
        <v/>
      </c>
      <c r="S398" s="6" t="str">
        <f t="shared" si="274"/>
        <v/>
      </c>
      <c r="T398" s="3" t="str">
        <f t="shared" si="275"/>
        <v/>
      </c>
      <c r="U398" s="20" t="str">
        <f t="shared" si="276"/>
        <v/>
      </c>
      <c r="V398" s="6" t="str">
        <f t="shared" si="280"/>
        <v/>
      </c>
      <c r="W398" s="3">
        <f t="shared" si="281"/>
        <v>684</v>
      </c>
      <c r="X398" s="20" t="str">
        <f t="shared" si="282"/>
        <v/>
      </c>
      <c r="Y398" s="6" t="str">
        <f t="shared" si="283"/>
        <v/>
      </c>
      <c r="Z398" s="3" t="str">
        <f t="shared" si="300"/>
        <v/>
      </c>
      <c r="AA398" s="20" t="str">
        <f t="shared" si="301"/>
        <v/>
      </c>
      <c r="AB398" s="6" t="str">
        <f t="shared" si="302"/>
        <v/>
      </c>
      <c r="AC398" s="3" t="str">
        <f t="shared" si="303"/>
        <v/>
      </c>
      <c r="AD398" s="20" t="str">
        <f t="shared" si="304"/>
        <v/>
      </c>
      <c r="AE398" s="6" t="str">
        <f t="shared" si="305"/>
        <v/>
      </c>
      <c r="AG398" s="3" t="str">
        <f t="shared" si="284"/>
        <v/>
      </c>
      <c r="AH398" s="20" t="str">
        <f t="shared" si="285"/>
        <v/>
      </c>
      <c r="AI398" s="6" t="str">
        <f t="shared" si="286"/>
        <v/>
      </c>
      <c r="AJ398" s="3" t="str">
        <f t="shared" si="287"/>
        <v/>
      </c>
      <c r="AK398" s="20" t="str">
        <f t="shared" si="288"/>
        <v/>
      </c>
      <c r="AL398" s="6" t="str">
        <f t="shared" si="289"/>
        <v/>
      </c>
      <c r="AM398" s="3" t="str">
        <f t="shared" si="290"/>
        <v/>
      </c>
      <c r="AN398" s="20" t="str">
        <f t="shared" si="291"/>
        <v/>
      </c>
      <c r="AO398" s="6" t="str">
        <f t="shared" si="292"/>
        <v/>
      </c>
      <c r="AP398" s="3" t="str">
        <f t="shared" si="293"/>
        <v/>
      </c>
      <c r="AQ398" s="20" t="str">
        <f t="shared" si="294"/>
        <v/>
      </c>
      <c r="AR398" s="6" t="str">
        <f t="shared" si="295"/>
        <v/>
      </c>
      <c r="AS398" s="3">
        <f t="shared" si="296"/>
        <v>6.93</v>
      </c>
      <c r="AT398" s="20" t="str">
        <f t="shared" si="297"/>
        <v/>
      </c>
      <c r="AU398" s="6" t="str">
        <f t="shared" si="298"/>
        <v/>
      </c>
      <c r="AV398" s="3" t="str">
        <f t="shared" si="306"/>
        <v/>
      </c>
      <c r="AW398" s="20" t="str">
        <f t="shared" si="307"/>
        <v/>
      </c>
      <c r="AX398" s="6" t="str">
        <f t="shared" si="308"/>
        <v/>
      </c>
      <c r="AY398" s="3" t="str">
        <f t="shared" si="309"/>
        <v/>
      </c>
      <c r="AZ398" s="20" t="str">
        <f t="shared" si="310"/>
        <v/>
      </c>
      <c r="BA398" s="6" t="str">
        <f t="shared" si="311"/>
        <v/>
      </c>
    </row>
    <row r="399" spans="1:53" ht="13.5" thickBot="1" x14ac:dyDescent="0.25">
      <c r="A399" s="96">
        <v>39726</v>
      </c>
      <c r="B399" s="97" t="s">
        <v>23</v>
      </c>
      <c r="C399" s="97" t="s">
        <v>22</v>
      </c>
      <c r="D399" s="97" t="s">
        <v>24</v>
      </c>
      <c r="E399" s="97">
        <v>5.5</v>
      </c>
      <c r="F399" s="86">
        <f t="shared" si="277"/>
        <v>2</v>
      </c>
      <c r="G399" s="90">
        <f t="shared" si="299"/>
        <v>10</v>
      </c>
      <c r="H399" s="90">
        <f t="shared" si="278"/>
        <v>2008</v>
      </c>
      <c r="I399" s="2" t="str">
        <f t="shared" si="279"/>
        <v>Fall</v>
      </c>
      <c r="J399" s="86"/>
      <c r="K399" s="3" t="str">
        <f t="shared" si="266"/>
        <v/>
      </c>
      <c r="L399" s="20" t="str">
        <f t="shared" si="267"/>
        <v/>
      </c>
      <c r="M399" s="6" t="str">
        <f t="shared" si="268"/>
        <v/>
      </c>
      <c r="N399" s="3" t="str">
        <f t="shared" si="269"/>
        <v/>
      </c>
      <c r="O399" s="20" t="str">
        <f t="shared" si="270"/>
        <v/>
      </c>
      <c r="P399" s="6" t="str">
        <f t="shared" si="271"/>
        <v/>
      </c>
      <c r="Q399" s="3" t="str">
        <f t="shared" si="272"/>
        <v/>
      </c>
      <c r="R399" s="20" t="str">
        <f t="shared" si="273"/>
        <v/>
      </c>
      <c r="S399" s="6" t="str">
        <f t="shared" si="274"/>
        <v/>
      </c>
      <c r="T399" s="3" t="str">
        <f t="shared" si="275"/>
        <v/>
      </c>
      <c r="U399" s="20" t="str">
        <f t="shared" si="276"/>
        <v/>
      </c>
      <c r="V399" s="6" t="str">
        <f t="shared" si="280"/>
        <v/>
      </c>
      <c r="W399" s="3" t="str">
        <f t="shared" si="281"/>
        <v/>
      </c>
      <c r="X399" s="20" t="str">
        <f t="shared" si="282"/>
        <v/>
      </c>
      <c r="Y399" s="6" t="str">
        <f t="shared" si="283"/>
        <v>NS</v>
      </c>
      <c r="Z399" s="3" t="str">
        <f t="shared" si="300"/>
        <v/>
      </c>
      <c r="AA399" s="20" t="str">
        <f t="shared" si="301"/>
        <v/>
      </c>
      <c r="AB399" s="6" t="str">
        <f t="shared" si="302"/>
        <v/>
      </c>
      <c r="AC399" s="3" t="str">
        <f t="shared" si="303"/>
        <v/>
      </c>
      <c r="AD399" s="20" t="str">
        <f t="shared" si="304"/>
        <v/>
      </c>
      <c r="AE399" s="6" t="str">
        <f t="shared" si="305"/>
        <v/>
      </c>
      <c r="AG399" s="3" t="str">
        <f t="shared" si="284"/>
        <v/>
      </c>
      <c r="AH399" s="20" t="str">
        <f t="shared" si="285"/>
        <v/>
      </c>
      <c r="AI399" s="6" t="str">
        <f t="shared" si="286"/>
        <v/>
      </c>
      <c r="AJ399" s="3" t="str">
        <f t="shared" si="287"/>
        <v/>
      </c>
      <c r="AK399" s="20" t="str">
        <f t="shared" si="288"/>
        <v/>
      </c>
      <c r="AL399" s="6" t="str">
        <f t="shared" si="289"/>
        <v/>
      </c>
      <c r="AM399" s="3" t="str">
        <f t="shared" si="290"/>
        <v/>
      </c>
      <c r="AN399" s="20" t="str">
        <f t="shared" si="291"/>
        <v/>
      </c>
      <c r="AO399" s="6" t="str">
        <f t="shared" si="292"/>
        <v/>
      </c>
      <c r="AP399" s="3" t="str">
        <f t="shared" si="293"/>
        <v/>
      </c>
      <c r="AQ399" s="20" t="str">
        <f t="shared" si="294"/>
        <v/>
      </c>
      <c r="AR399" s="6" t="str">
        <f t="shared" si="295"/>
        <v/>
      </c>
      <c r="AS399" s="3" t="str">
        <f t="shared" si="296"/>
        <v/>
      </c>
      <c r="AT399" s="20" t="str">
        <f t="shared" si="297"/>
        <v/>
      </c>
      <c r="AU399" s="6">
        <f t="shared" si="298"/>
        <v>5.5</v>
      </c>
      <c r="AV399" s="3" t="str">
        <f t="shared" si="306"/>
        <v/>
      </c>
      <c r="AW399" s="20" t="str">
        <f t="shared" si="307"/>
        <v/>
      </c>
      <c r="AX399" s="6" t="str">
        <f t="shared" si="308"/>
        <v/>
      </c>
      <c r="AY399" s="3" t="str">
        <f t="shared" si="309"/>
        <v/>
      </c>
      <c r="AZ399" s="20" t="str">
        <f t="shared" si="310"/>
        <v/>
      </c>
      <c r="BA399" s="6" t="str">
        <f t="shared" si="311"/>
        <v/>
      </c>
    </row>
    <row r="400" spans="1:53" ht="13.5" thickBot="1" x14ac:dyDescent="0.25">
      <c r="A400" s="96">
        <v>39643</v>
      </c>
      <c r="B400" s="97" t="s">
        <v>23</v>
      </c>
      <c r="C400" s="97" t="s">
        <v>22</v>
      </c>
      <c r="D400" s="97">
        <v>793</v>
      </c>
      <c r="E400" s="97">
        <v>8.4600000000000009</v>
      </c>
      <c r="F400" s="86">
        <f t="shared" si="277"/>
        <v>2</v>
      </c>
      <c r="G400" s="90">
        <f t="shared" si="299"/>
        <v>7</v>
      </c>
      <c r="H400" s="90">
        <f t="shared" si="278"/>
        <v>2008</v>
      </c>
      <c r="I400" s="2" t="str">
        <f t="shared" si="279"/>
        <v>Summer</v>
      </c>
      <c r="J400" s="86"/>
      <c r="K400" s="3" t="str">
        <f t="shared" si="266"/>
        <v/>
      </c>
      <c r="L400" s="20" t="str">
        <f t="shared" si="267"/>
        <v/>
      </c>
      <c r="M400" s="6" t="str">
        <f t="shared" si="268"/>
        <v/>
      </c>
      <c r="N400" s="3" t="str">
        <f t="shared" si="269"/>
        <v/>
      </c>
      <c r="O400" s="20" t="str">
        <f t="shared" si="270"/>
        <v/>
      </c>
      <c r="P400" s="6" t="str">
        <f t="shared" si="271"/>
        <v/>
      </c>
      <c r="Q400" s="3" t="str">
        <f t="shared" si="272"/>
        <v/>
      </c>
      <c r="R400" s="20" t="str">
        <f t="shared" si="273"/>
        <v/>
      </c>
      <c r="S400" s="6" t="str">
        <f t="shared" si="274"/>
        <v/>
      </c>
      <c r="T400" s="3" t="str">
        <f t="shared" si="275"/>
        <v/>
      </c>
      <c r="U400" s="20" t="str">
        <f t="shared" si="276"/>
        <v/>
      </c>
      <c r="V400" s="6" t="str">
        <f t="shared" si="280"/>
        <v/>
      </c>
      <c r="W400" s="3" t="str">
        <f t="shared" si="281"/>
        <v/>
      </c>
      <c r="X400" s="20">
        <f t="shared" si="282"/>
        <v>793</v>
      </c>
      <c r="Y400" s="6" t="str">
        <f t="shared" si="283"/>
        <v/>
      </c>
      <c r="Z400" s="3" t="str">
        <f t="shared" si="300"/>
        <v/>
      </c>
      <c r="AA400" s="20" t="str">
        <f t="shared" si="301"/>
        <v/>
      </c>
      <c r="AB400" s="6" t="str">
        <f t="shared" si="302"/>
        <v/>
      </c>
      <c r="AC400" s="3" t="str">
        <f t="shared" si="303"/>
        <v/>
      </c>
      <c r="AD400" s="20" t="str">
        <f t="shared" si="304"/>
        <v/>
      </c>
      <c r="AE400" s="6" t="str">
        <f t="shared" si="305"/>
        <v/>
      </c>
      <c r="AG400" s="3" t="str">
        <f t="shared" si="284"/>
        <v/>
      </c>
      <c r="AH400" s="20" t="str">
        <f t="shared" si="285"/>
        <v/>
      </c>
      <c r="AI400" s="6" t="str">
        <f t="shared" si="286"/>
        <v/>
      </c>
      <c r="AJ400" s="3" t="str">
        <f t="shared" si="287"/>
        <v/>
      </c>
      <c r="AK400" s="20" t="str">
        <f t="shared" si="288"/>
        <v/>
      </c>
      <c r="AL400" s="6" t="str">
        <f t="shared" si="289"/>
        <v/>
      </c>
      <c r="AM400" s="3" t="str">
        <f t="shared" si="290"/>
        <v/>
      </c>
      <c r="AN400" s="20" t="str">
        <f t="shared" si="291"/>
        <v/>
      </c>
      <c r="AO400" s="6" t="str">
        <f t="shared" si="292"/>
        <v/>
      </c>
      <c r="AP400" s="3" t="str">
        <f t="shared" si="293"/>
        <v/>
      </c>
      <c r="AQ400" s="20" t="str">
        <f t="shared" si="294"/>
        <v/>
      </c>
      <c r="AR400" s="6" t="str">
        <f t="shared" si="295"/>
        <v/>
      </c>
      <c r="AS400" s="3" t="str">
        <f t="shared" si="296"/>
        <v/>
      </c>
      <c r="AT400" s="20">
        <f t="shared" si="297"/>
        <v>8.4600000000000009</v>
      </c>
      <c r="AU400" s="6" t="str">
        <f t="shared" si="298"/>
        <v/>
      </c>
      <c r="AV400" s="3" t="str">
        <f t="shared" si="306"/>
        <v/>
      </c>
      <c r="AW400" s="20" t="str">
        <f t="shared" si="307"/>
        <v/>
      </c>
      <c r="AX400" s="6" t="str">
        <f t="shared" si="308"/>
        <v/>
      </c>
      <c r="AY400" s="3" t="str">
        <f t="shared" si="309"/>
        <v/>
      </c>
      <c r="AZ400" s="20" t="str">
        <f t="shared" si="310"/>
        <v/>
      </c>
      <c r="BA400" s="6" t="str">
        <f t="shared" si="311"/>
        <v/>
      </c>
    </row>
    <row r="401" spans="1:53" ht="13.5" thickBot="1" x14ac:dyDescent="0.25">
      <c r="A401" s="96">
        <v>39353</v>
      </c>
      <c r="B401" s="97" t="s">
        <v>23</v>
      </c>
      <c r="C401" s="97" t="s">
        <v>22</v>
      </c>
      <c r="D401" s="97">
        <v>1636</v>
      </c>
      <c r="E401" s="97">
        <v>8</v>
      </c>
      <c r="F401" s="90">
        <f t="shared" si="277"/>
        <v>2</v>
      </c>
      <c r="G401" s="90">
        <f t="shared" si="299"/>
        <v>9</v>
      </c>
      <c r="H401" s="90">
        <f t="shared" si="278"/>
        <v>2007</v>
      </c>
      <c r="I401" s="2" t="str">
        <f t="shared" si="279"/>
        <v>Fall</v>
      </c>
      <c r="K401" s="3" t="str">
        <f t="shared" si="266"/>
        <v/>
      </c>
      <c r="L401" s="20" t="str">
        <f t="shared" si="267"/>
        <v/>
      </c>
      <c r="M401" s="6" t="str">
        <f t="shared" si="268"/>
        <v/>
      </c>
      <c r="N401" s="3" t="str">
        <f t="shared" si="269"/>
        <v/>
      </c>
      <c r="O401" s="20" t="str">
        <f t="shared" si="270"/>
        <v/>
      </c>
      <c r="P401" s="6" t="str">
        <f t="shared" si="271"/>
        <v/>
      </c>
      <c r="Q401" s="3" t="str">
        <f t="shared" si="272"/>
        <v/>
      </c>
      <c r="R401" s="20" t="str">
        <f t="shared" si="273"/>
        <v/>
      </c>
      <c r="S401" s="6" t="str">
        <f t="shared" si="274"/>
        <v/>
      </c>
      <c r="T401" s="3" t="str">
        <f t="shared" si="275"/>
        <v/>
      </c>
      <c r="U401" s="20" t="str">
        <f t="shared" si="276"/>
        <v/>
      </c>
      <c r="V401" s="6" t="str">
        <f t="shared" si="280"/>
        <v/>
      </c>
      <c r="W401" s="3" t="str">
        <f t="shared" si="281"/>
        <v/>
      </c>
      <c r="X401" s="20" t="str">
        <f t="shared" si="282"/>
        <v/>
      </c>
      <c r="Y401" s="6">
        <f t="shared" si="283"/>
        <v>1636</v>
      </c>
      <c r="Z401" s="3" t="str">
        <f t="shared" si="300"/>
        <v/>
      </c>
      <c r="AA401" s="20" t="str">
        <f t="shared" si="301"/>
        <v/>
      </c>
      <c r="AB401" s="6" t="str">
        <f t="shared" si="302"/>
        <v/>
      </c>
      <c r="AC401" s="3" t="str">
        <f t="shared" si="303"/>
        <v/>
      </c>
      <c r="AD401" s="20" t="str">
        <f t="shared" si="304"/>
        <v/>
      </c>
      <c r="AE401" s="6" t="str">
        <f t="shared" si="305"/>
        <v/>
      </c>
      <c r="AG401" s="3" t="str">
        <f t="shared" si="284"/>
        <v/>
      </c>
      <c r="AH401" s="20" t="str">
        <f t="shared" si="285"/>
        <v/>
      </c>
      <c r="AI401" s="6" t="str">
        <f t="shared" si="286"/>
        <v/>
      </c>
      <c r="AJ401" s="3" t="str">
        <f t="shared" si="287"/>
        <v/>
      </c>
      <c r="AK401" s="20" t="str">
        <f t="shared" si="288"/>
        <v/>
      </c>
      <c r="AL401" s="6" t="str">
        <f t="shared" si="289"/>
        <v/>
      </c>
      <c r="AM401" s="3" t="str">
        <f t="shared" si="290"/>
        <v/>
      </c>
      <c r="AN401" s="20" t="str">
        <f t="shared" si="291"/>
        <v/>
      </c>
      <c r="AO401" s="6" t="str">
        <f t="shared" si="292"/>
        <v/>
      </c>
      <c r="AP401" s="3" t="str">
        <f t="shared" si="293"/>
        <v/>
      </c>
      <c r="AQ401" s="20" t="str">
        <f t="shared" si="294"/>
        <v/>
      </c>
      <c r="AR401" s="6" t="str">
        <f t="shared" si="295"/>
        <v/>
      </c>
      <c r="AS401" s="3" t="str">
        <f t="shared" si="296"/>
        <v/>
      </c>
      <c r="AT401" s="20" t="str">
        <f t="shared" si="297"/>
        <v/>
      </c>
      <c r="AU401" s="6">
        <f t="shared" si="298"/>
        <v>8</v>
      </c>
      <c r="AV401" s="3" t="str">
        <f t="shared" si="306"/>
        <v/>
      </c>
      <c r="AW401" s="20" t="str">
        <f t="shared" si="307"/>
        <v/>
      </c>
      <c r="AX401" s="6" t="str">
        <f t="shared" si="308"/>
        <v/>
      </c>
      <c r="AY401" s="3" t="str">
        <f t="shared" si="309"/>
        <v/>
      </c>
      <c r="AZ401" s="20" t="str">
        <f t="shared" si="310"/>
        <v/>
      </c>
      <c r="BA401" s="6" t="str">
        <f t="shared" si="311"/>
        <v/>
      </c>
    </row>
    <row r="402" spans="1:53" ht="13.5" thickBot="1" x14ac:dyDescent="0.25">
      <c r="A402" s="96">
        <v>39219</v>
      </c>
      <c r="B402" s="97" t="s">
        <v>23</v>
      </c>
      <c r="C402" s="97" t="s">
        <v>22</v>
      </c>
      <c r="D402" s="97">
        <v>895</v>
      </c>
      <c r="E402" s="97">
        <v>10.08</v>
      </c>
      <c r="F402" s="90">
        <f t="shared" si="277"/>
        <v>2</v>
      </c>
      <c r="G402" s="90">
        <f t="shared" si="299"/>
        <v>5</v>
      </c>
      <c r="H402" s="90">
        <f t="shared" si="278"/>
        <v>2007</v>
      </c>
      <c r="I402" s="2" t="str">
        <f t="shared" si="279"/>
        <v>Spring</v>
      </c>
      <c r="K402" s="3" t="str">
        <f t="shared" si="266"/>
        <v/>
      </c>
      <c r="L402" s="20" t="str">
        <f t="shared" si="267"/>
        <v/>
      </c>
      <c r="M402" s="6" t="str">
        <f t="shared" si="268"/>
        <v/>
      </c>
      <c r="N402" s="3" t="str">
        <f t="shared" si="269"/>
        <v/>
      </c>
      <c r="O402" s="20" t="str">
        <f t="shared" si="270"/>
        <v/>
      </c>
      <c r="P402" s="6" t="str">
        <f t="shared" si="271"/>
        <v/>
      </c>
      <c r="Q402" s="3" t="str">
        <f t="shared" si="272"/>
        <v/>
      </c>
      <c r="R402" s="20" t="str">
        <f t="shared" si="273"/>
        <v/>
      </c>
      <c r="S402" s="6" t="str">
        <f t="shared" si="274"/>
        <v/>
      </c>
      <c r="T402" s="3" t="str">
        <f t="shared" si="275"/>
        <v/>
      </c>
      <c r="U402" s="20" t="str">
        <f t="shared" si="276"/>
        <v/>
      </c>
      <c r="V402" s="6" t="str">
        <f t="shared" si="280"/>
        <v/>
      </c>
      <c r="W402" s="3">
        <f t="shared" si="281"/>
        <v>895</v>
      </c>
      <c r="X402" s="20" t="str">
        <f t="shared" si="282"/>
        <v/>
      </c>
      <c r="Y402" s="6" t="str">
        <f t="shared" si="283"/>
        <v/>
      </c>
      <c r="Z402" s="3" t="str">
        <f t="shared" si="300"/>
        <v/>
      </c>
      <c r="AA402" s="20" t="str">
        <f t="shared" si="301"/>
        <v/>
      </c>
      <c r="AB402" s="6" t="str">
        <f t="shared" si="302"/>
        <v/>
      </c>
      <c r="AC402" s="3" t="str">
        <f t="shared" si="303"/>
        <v/>
      </c>
      <c r="AD402" s="20" t="str">
        <f t="shared" si="304"/>
        <v/>
      </c>
      <c r="AE402" s="6" t="str">
        <f t="shared" si="305"/>
        <v/>
      </c>
      <c r="AG402" s="3" t="str">
        <f t="shared" si="284"/>
        <v/>
      </c>
      <c r="AH402" s="20" t="str">
        <f t="shared" si="285"/>
        <v/>
      </c>
      <c r="AI402" s="6" t="str">
        <f t="shared" si="286"/>
        <v/>
      </c>
      <c r="AJ402" s="3" t="str">
        <f t="shared" si="287"/>
        <v/>
      </c>
      <c r="AK402" s="20" t="str">
        <f t="shared" si="288"/>
        <v/>
      </c>
      <c r="AL402" s="6" t="str">
        <f t="shared" si="289"/>
        <v/>
      </c>
      <c r="AM402" s="3" t="str">
        <f t="shared" si="290"/>
        <v/>
      </c>
      <c r="AN402" s="20" t="str">
        <f t="shared" si="291"/>
        <v/>
      </c>
      <c r="AO402" s="6" t="str">
        <f t="shared" si="292"/>
        <v/>
      </c>
      <c r="AP402" s="3" t="str">
        <f t="shared" si="293"/>
        <v/>
      </c>
      <c r="AQ402" s="20" t="str">
        <f t="shared" si="294"/>
        <v/>
      </c>
      <c r="AR402" s="6" t="str">
        <f t="shared" si="295"/>
        <v/>
      </c>
      <c r="AS402" s="3">
        <f t="shared" si="296"/>
        <v>10.08</v>
      </c>
      <c r="AT402" s="20" t="str">
        <f t="shared" si="297"/>
        <v/>
      </c>
      <c r="AU402" s="6" t="str">
        <f t="shared" si="298"/>
        <v/>
      </c>
      <c r="AV402" s="3" t="str">
        <f t="shared" si="306"/>
        <v/>
      </c>
      <c r="AW402" s="20" t="str">
        <f t="shared" si="307"/>
        <v/>
      </c>
      <c r="AX402" s="6" t="str">
        <f t="shared" si="308"/>
        <v/>
      </c>
      <c r="AY402" s="3" t="str">
        <f t="shared" si="309"/>
        <v/>
      </c>
      <c r="AZ402" s="20" t="str">
        <f t="shared" si="310"/>
        <v/>
      </c>
      <c r="BA402" s="6" t="str">
        <f t="shared" si="311"/>
        <v/>
      </c>
    </row>
    <row r="403" spans="1:53" ht="13.5" thickBot="1" x14ac:dyDescent="0.25">
      <c r="A403" s="96">
        <v>39004</v>
      </c>
      <c r="B403" s="97" t="s">
        <v>23</v>
      </c>
      <c r="C403" s="97" t="s">
        <v>22</v>
      </c>
      <c r="D403" s="97">
        <v>581</v>
      </c>
      <c r="E403" s="97">
        <v>10.67</v>
      </c>
      <c r="F403" s="90">
        <f t="shared" si="277"/>
        <v>2</v>
      </c>
      <c r="G403" s="90">
        <f t="shared" si="299"/>
        <v>10</v>
      </c>
      <c r="H403" s="90">
        <f t="shared" si="278"/>
        <v>2006</v>
      </c>
      <c r="I403" s="2" t="str">
        <f t="shared" si="279"/>
        <v>Fall</v>
      </c>
      <c r="K403" s="3" t="str">
        <f t="shared" si="266"/>
        <v/>
      </c>
      <c r="L403" s="20" t="str">
        <f t="shared" si="267"/>
        <v/>
      </c>
      <c r="M403" s="6" t="str">
        <f t="shared" si="268"/>
        <v/>
      </c>
      <c r="N403" s="3" t="str">
        <f t="shared" si="269"/>
        <v/>
      </c>
      <c r="O403" s="20" t="str">
        <f t="shared" si="270"/>
        <v/>
      </c>
      <c r="P403" s="6" t="str">
        <f t="shared" si="271"/>
        <v/>
      </c>
      <c r="Q403" s="3" t="str">
        <f t="shared" si="272"/>
        <v/>
      </c>
      <c r="R403" s="20" t="str">
        <f t="shared" si="273"/>
        <v/>
      </c>
      <c r="S403" s="6" t="str">
        <f t="shared" si="274"/>
        <v/>
      </c>
      <c r="T403" s="3" t="str">
        <f t="shared" si="275"/>
        <v/>
      </c>
      <c r="U403" s="20" t="str">
        <f t="shared" si="276"/>
        <v/>
      </c>
      <c r="V403" s="6" t="str">
        <f t="shared" si="280"/>
        <v/>
      </c>
      <c r="W403" s="3" t="str">
        <f t="shared" si="281"/>
        <v/>
      </c>
      <c r="X403" s="20" t="str">
        <f t="shared" si="282"/>
        <v/>
      </c>
      <c r="Y403" s="6">
        <f t="shared" si="283"/>
        <v>581</v>
      </c>
      <c r="Z403" s="3" t="str">
        <f t="shared" si="300"/>
        <v/>
      </c>
      <c r="AA403" s="20" t="str">
        <f t="shared" si="301"/>
        <v/>
      </c>
      <c r="AB403" s="6" t="str">
        <f t="shared" si="302"/>
        <v/>
      </c>
      <c r="AC403" s="3" t="str">
        <f t="shared" si="303"/>
        <v/>
      </c>
      <c r="AD403" s="20" t="str">
        <f t="shared" si="304"/>
        <v/>
      </c>
      <c r="AE403" s="6" t="str">
        <f t="shared" si="305"/>
        <v/>
      </c>
      <c r="AG403" s="3" t="str">
        <f t="shared" si="284"/>
        <v/>
      </c>
      <c r="AH403" s="20" t="str">
        <f t="shared" si="285"/>
        <v/>
      </c>
      <c r="AI403" s="6" t="str">
        <f t="shared" si="286"/>
        <v/>
      </c>
      <c r="AJ403" s="3" t="str">
        <f t="shared" si="287"/>
        <v/>
      </c>
      <c r="AK403" s="20" t="str">
        <f t="shared" si="288"/>
        <v/>
      </c>
      <c r="AL403" s="6" t="str">
        <f t="shared" si="289"/>
        <v/>
      </c>
      <c r="AM403" s="3" t="str">
        <f t="shared" si="290"/>
        <v/>
      </c>
      <c r="AN403" s="20" t="str">
        <f t="shared" si="291"/>
        <v/>
      </c>
      <c r="AO403" s="6" t="str">
        <f t="shared" si="292"/>
        <v/>
      </c>
      <c r="AP403" s="3" t="str">
        <f t="shared" si="293"/>
        <v/>
      </c>
      <c r="AQ403" s="20" t="str">
        <f t="shared" si="294"/>
        <v/>
      </c>
      <c r="AR403" s="6" t="str">
        <f t="shared" si="295"/>
        <v/>
      </c>
      <c r="AS403" s="3" t="str">
        <f t="shared" si="296"/>
        <v/>
      </c>
      <c r="AT403" s="20" t="str">
        <f t="shared" si="297"/>
        <v/>
      </c>
      <c r="AU403" s="6">
        <f t="shared" si="298"/>
        <v>10.67</v>
      </c>
      <c r="AV403" s="3" t="str">
        <f t="shared" si="306"/>
        <v/>
      </c>
      <c r="AW403" s="20" t="str">
        <f t="shared" si="307"/>
        <v/>
      </c>
      <c r="AX403" s="6" t="str">
        <f t="shared" si="308"/>
        <v/>
      </c>
      <c r="AY403" s="3" t="str">
        <f t="shared" si="309"/>
        <v/>
      </c>
      <c r="AZ403" s="20" t="str">
        <f t="shared" si="310"/>
        <v/>
      </c>
      <c r="BA403" s="6" t="str">
        <f t="shared" si="311"/>
        <v/>
      </c>
    </row>
    <row r="404" spans="1:53" ht="13.5" thickBot="1" x14ac:dyDescent="0.25">
      <c r="A404" s="96">
        <v>38922</v>
      </c>
      <c r="B404" s="97" t="s">
        <v>23</v>
      </c>
      <c r="C404" s="97" t="s">
        <v>22</v>
      </c>
      <c r="D404" s="97">
        <v>556</v>
      </c>
      <c r="E404" s="97">
        <v>0.83</v>
      </c>
      <c r="F404" s="90">
        <f t="shared" si="277"/>
        <v>2</v>
      </c>
      <c r="G404" s="90">
        <f t="shared" si="299"/>
        <v>7</v>
      </c>
      <c r="H404" s="90">
        <f t="shared" si="278"/>
        <v>2006</v>
      </c>
      <c r="I404" s="2" t="str">
        <f t="shared" si="279"/>
        <v>Summer</v>
      </c>
      <c r="K404" s="3" t="str">
        <f t="shared" si="266"/>
        <v/>
      </c>
      <c r="L404" s="20" t="str">
        <f t="shared" si="267"/>
        <v/>
      </c>
      <c r="M404" s="6" t="str">
        <f t="shared" si="268"/>
        <v/>
      </c>
      <c r="N404" s="3" t="str">
        <f t="shared" si="269"/>
        <v/>
      </c>
      <c r="O404" s="20" t="str">
        <f t="shared" si="270"/>
        <v/>
      </c>
      <c r="P404" s="6" t="str">
        <f t="shared" si="271"/>
        <v/>
      </c>
      <c r="Q404" s="3" t="str">
        <f t="shared" si="272"/>
        <v/>
      </c>
      <c r="R404" s="20" t="str">
        <f t="shared" si="273"/>
        <v/>
      </c>
      <c r="S404" s="6" t="str">
        <f t="shared" si="274"/>
        <v/>
      </c>
      <c r="T404" s="3" t="str">
        <f t="shared" si="275"/>
        <v/>
      </c>
      <c r="U404" s="20" t="str">
        <f t="shared" si="276"/>
        <v/>
      </c>
      <c r="V404" s="6" t="str">
        <f t="shared" si="280"/>
        <v/>
      </c>
      <c r="W404" s="3" t="str">
        <f t="shared" si="281"/>
        <v/>
      </c>
      <c r="X404" s="20">
        <f t="shared" si="282"/>
        <v>556</v>
      </c>
      <c r="Y404" s="6" t="str">
        <f t="shared" si="283"/>
        <v/>
      </c>
      <c r="Z404" s="3" t="str">
        <f t="shared" si="300"/>
        <v/>
      </c>
      <c r="AA404" s="20" t="str">
        <f t="shared" si="301"/>
        <v/>
      </c>
      <c r="AB404" s="6" t="str">
        <f t="shared" si="302"/>
        <v/>
      </c>
      <c r="AC404" s="3" t="str">
        <f t="shared" si="303"/>
        <v/>
      </c>
      <c r="AD404" s="20" t="str">
        <f t="shared" si="304"/>
        <v/>
      </c>
      <c r="AE404" s="6" t="str">
        <f t="shared" si="305"/>
        <v/>
      </c>
      <c r="AG404" s="3" t="str">
        <f t="shared" si="284"/>
        <v/>
      </c>
      <c r="AH404" s="20" t="str">
        <f t="shared" si="285"/>
        <v/>
      </c>
      <c r="AI404" s="6" t="str">
        <f t="shared" si="286"/>
        <v/>
      </c>
      <c r="AJ404" s="3" t="str">
        <f t="shared" si="287"/>
        <v/>
      </c>
      <c r="AK404" s="20" t="str">
        <f t="shared" si="288"/>
        <v/>
      </c>
      <c r="AL404" s="6" t="str">
        <f t="shared" si="289"/>
        <v/>
      </c>
      <c r="AM404" s="3" t="str">
        <f t="shared" si="290"/>
        <v/>
      </c>
      <c r="AN404" s="20" t="str">
        <f t="shared" si="291"/>
        <v/>
      </c>
      <c r="AO404" s="6" t="str">
        <f t="shared" si="292"/>
        <v/>
      </c>
      <c r="AP404" s="3" t="str">
        <f t="shared" si="293"/>
        <v/>
      </c>
      <c r="AQ404" s="20" t="str">
        <f t="shared" si="294"/>
        <v/>
      </c>
      <c r="AR404" s="6" t="str">
        <f t="shared" si="295"/>
        <v/>
      </c>
      <c r="AS404" s="3" t="str">
        <f t="shared" si="296"/>
        <v/>
      </c>
      <c r="AT404" s="20">
        <f t="shared" si="297"/>
        <v>0.83</v>
      </c>
      <c r="AU404" s="6" t="str">
        <f t="shared" si="298"/>
        <v/>
      </c>
      <c r="AV404" s="3" t="str">
        <f t="shared" si="306"/>
        <v/>
      </c>
      <c r="AW404" s="20" t="str">
        <f t="shared" si="307"/>
        <v/>
      </c>
      <c r="AX404" s="6" t="str">
        <f t="shared" si="308"/>
        <v/>
      </c>
      <c r="AY404" s="3" t="str">
        <f t="shared" si="309"/>
        <v/>
      </c>
      <c r="AZ404" s="20" t="str">
        <f t="shared" si="310"/>
        <v/>
      </c>
      <c r="BA404" s="6" t="str">
        <f t="shared" si="311"/>
        <v/>
      </c>
    </row>
    <row r="405" spans="1:53" ht="13.5" thickBot="1" x14ac:dyDescent="0.25">
      <c r="A405" s="96">
        <v>38850</v>
      </c>
      <c r="B405" s="97" t="s">
        <v>23</v>
      </c>
      <c r="C405" s="97" t="s">
        <v>22</v>
      </c>
      <c r="D405" s="97">
        <v>1135</v>
      </c>
      <c r="E405" s="97">
        <v>9.9600000000000009</v>
      </c>
      <c r="F405" s="90">
        <f t="shared" si="277"/>
        <v>2</v>
      </c>
      <c r="G405" s="90">
        <f t="shared" si="299"/>
        <v>5</v>
      </c>
      <c r="H405" s="90">
        <f t="shared" si="278"/>
        <v>2006</v>
      </c>
      <c r="I405" s="2" t="str">
        <f t="shared" si="279"/>
        <v>Spring</v>
      </c>
      <c r="K405" s="3" t="str">
        <f t="shared" si="266"/>
        <v/>
      </c>
      <c r="L405" s="20" t="str">
        <f t="shared" si="267"/>
        <v/>
      </c>
      <c r="M405" s="6" t="str">
        <f t="shared" si="268"/>
        <v/>
      </c>
      <c r="N405" s="3" t="str">
        <f t="shared" si="269"/>
        <v/>
      </c>
      <c r="O405" s="20" t="str">
        <f t="shared" si="270"/>
        <v/>
      </c>
      <c r="P405" s="6" t="str">
        <f t="shared" si="271"/>
        <v/>
      </c>
      <c r="Q405" s="3" t="str">
        <f t="shared" si="272"/>
        <v/>
      </c>
      <c r="R405" s="20" t="str">
        <f t="shared" si="273"/>
        <v/>
      </c>
      <c r="S405" s="6" t="str">
        <f t="shared" si="274"/>
        <v/>
      </c>
      <c r="T405" s="3" t="str">
        <f t="shared" si="275"/>
        <v/>
      </c>
      <c r="U405" s="20" t="str">
        <f t="shared" si="276"/>
        <v/>
      </c>
      <c r="V405" s="6" t="str">
        <f t="shared" si="280"/>
        <v/>
      </c>
      <c r="W405" s="3">
        <f t="shared" si="281"/>
        <v>1135</v>
      </c>
      <c r="X405" s="20" t="str">
        <f t="shared" si="282"/>
        <v/>
      </c>
      <c r="Y405" s="6" t="str">
        <f t="shared" si="283"/>
        <v/>
      </c>
      <c r="Z405" s="3" t="str">
        <f t="shared" si="300"/>
        <v/>
      </c>
      <c r="AA405" s="20" t="str">
        <f t="shared" si="301"/>
        <v/>
      </c>
      <c r="AB405" s="6" t="str">
        <f t="shared" si="302"/>
        <v/>
      </c>
      <c r="AC405" s="3" t="str">
        <f t="shared" si="303"/>
        <v/>
      </c>
      <c r="AD405" s="20" t="str">
        <f t="shared" si="304"/>
        <v/>
      </c>
      <c r="AE405" s="6" t="str">
        <f t="shared" si="305"/>
        <v/>
      </c>
      <c r="AG405" s="3" t="str">
        <f t="shared" si="284"/>
        <v/>
      </c>
      <c r="AH405" s="20" t="str">
        <f t="shared" si="285"/>
        <v/>
      </c>
      <c r="AI405" s="6" t="str">
        <f t="shared" si="286"/>
        <v/>
      </c>
      <c r="AJ405" s="3" t="str">
        <f t="shared" si="287"/>
        <v/>
      </c>
      <c r="AK405" s="20" t="str">
        <f t="shared" si="288"/>
        <v/>
      </c>
      <c r="AL405" s="6" t="str">
        <f t="shared" si="289"/>
        <v/>
      </c>
      <c r="AM405" s="3" t="str">
        <f t="shared" si="290"/>
        <v/>
      </c>
      <c r="AN405" s="20" t="str">
        <f t="shared" si="291"/>
        <v/>
      </c>
      <c r="AO405" s="6" t="str">
        <f t="shared" si="292"/>
        <v/>
      </c>
      <c r="AP405" s="3" t="str">
        <f t="shared" si="293"/>
        <v/>
      </c>
      <c r="AQ405" s="20" t="str">
        <f t="shared" si="294"/>
        <v/>
      </c>
      <c r="AR405" s="6" t="str">
        <f t="shared" si="295"/>
        <v/>
      </c>
      <c r="AS405" s="3">
        <f t="shared" si="296"/>
        <v>9.9600000000000009</v>
      </c>
      <c r="AT405" s="20" t="str">
        <f t="shared" si="297"/>
        <v/>
      </c>
      <c r="AU405" s="6" t="str">
        <f t="shared" si="298"/>
        <v/>
      </c>
      <c r="AV405" s="3" t="str">
        <f t="shared" si="306"/>
        <v/>
      </c>
      <c r="AW405" s="20" t="str">
        <f t="shared" si="307"/>
        <v/>
      </c>
      <c r="AX405" s="6" t="str">
        <f t="shared" si="308"/>
        <v/>
      </c>
      <c r="AY405" s="3" t="str">
        <f t="shared" si="309"/>
        <v/>
      </c>
      <c r="AZ405" s="20" t="str">
        <f t="shared" si="310"/>
        <v/>
      </c>
      <c r="BA405" s="6" t="str">
        <f t="shared" si="311"/>
        <v/>
      </c>
    </row>
    <row r="406" spans="1:53" ht="13.5" thickBot="1" x14ac:dyDescent="0.25">
      <c r="A406" s="96">
        <v>38633</v>
      </c>
      <c r="B406" s="97" t="s">
        <v>23</v>
      </c>
      <c r="C406" s="97" t="s">
        <v>22</v>
      </c>
      <c r="D406" s="97">
        <v>580.4</v>
      </c>
      <c r="E406" s="97">
        <v>9.31</v>
      </c>
      <c r="F406" s="90">
        <f t="shared" si="277"/>
        <v>2</v>
      </c>
      <c r="G406" s="90">
        <f t="shared" si="299"/>
        <v>10</v>
      </c>
      <c r="H406" s="90">
        <f t="shared" si="278"/>
        <v>2005</v>
      </c>
      <c r="I406" s="2" t="str">
        <f t="shared" si="279"/>
        <v>Fall</v>
      </c>
      <c r="K406" s="3" t="str">
        <f t="shared" si="266"/>
        <v/>
      </c>
      <c r="L406" s="20" t="str">
        <f t="shared" si="267"/>
        <v/>
      </c>
      <c r="M406" s="6" t="str">
        <f t="shared" si="268"/>
        <v/>
      </c>
      <c r="N406" s="3" t="str">
        <f t="shared" si="269"/>
        <v/>
      </c>
      <c r="O406" s="20" t="str">
        <f t="shared" si="270"/>
        <v/>
      </c>
      <c r="P406" s="6" t="str">
        <f t="shared" si="271"/>
        <v/>
      </c>
      <c r="Q406" s="3" t="str">
        <f t="shared" si="272"/>
        <v/>
      </c>
      <c r="R406" s="20" t="str">
        <f t="shared" si="273"/>
        <v/>
      </c>
      <c r="S406" s="6" t="str">
        <f t="shared" si="274"/>
        <v/>
      </c>
      <c r="T406" s="3" t="str">
        <f t="shared" si="275"/>
        <v/>
      </c>
      <c r="U406" s="20" t="str">
        <f t="shared" si="276"/>
        <v/>
      </c>
      <c r="V406" s="6" t="str">
        <f t="shared" si="280"/>
        <v/>
      </c>
      <c r="W406" s="3" t="str">
        <f t="shared" si="281"/>
        <v/>
      </c>
      <c r="X406" s="20" t="str">
        <f t="shared" si="282"/>
        <v/>
      </c>
      <c r="Y406" s="6">
        <f t="shared" si="283"/>
        <v>580.4</v>
      </c>
      <c r="Z406" s="3" t="str">
        <f t="shared" si="300"/>
        <v/>
      </c>
      <c r="AA406" s="20" t="str">
        <f t="shared" si="301"/>
        <v/>
      </c>
      <c r="AB406" s="6" t="str">
        <f t="shared" si="302"/>
        <v/>
      </c>
      <c r="AC406" s="3" t="str">
        <f t="shared" si="303"/>
        <v/>
      </c>
      <c r="AD406" s="20" t="str">
        <f t="shared" si="304"/>
        <v/>
      </c>
      <c r="AE406" s="6" t="str">
        <f t="shared" si="305"/>
        <v/>
      </c>
      <c r="AG406" s="3" t="str">
        <f t="shared" si="284"/>
        <v/>
      </c>
      <c r="AH406" s="20" t="str">
        <f t="shared" si="285"/>
        <v/>
      </c>
      <c r="AI406" s="6" t="str">
        <f t="shared" si="286"/>
        <v/>
      </c>
      <c r="AJ406" s="3" t="str">
        <f t="shared" si="287"/>
        <v/>
      </c>
      <c r="AK406" s="20" t="str">
        <f t="shared" si="288"/>
        <v/>
      </c>
      <c r="AL406" s="6" t="str">
        <f t="shared" si="289"/>
        <v/>
      </c>
      <c r="AM406" s="3" t="str">
        <f t="shared" si="290"/>
        <v/>
      </c>
      <c r="AN406" s="20" t="str">
        <f t="shared" si="291"/>
        <v/>
      </c>
      <c r="AO406" s="6" t="str">
        <f t="shared" si="292"/>
        <v/>
      </c>
      <c r="AP406" s="3" t="str">
        <f t="shared" si="293"/>
        <v/>
      </c>
      <c r="AQ406" s="20" t="str">
        <f t="shared" si="294"/>
        <v/>
      </c>
      <c r="AR406" s="6" t="str">
        <f t="shared" si="295"/>
        <v/>
      </c>
      <c r="AS406" s="3" t="str">
        <f t="shared" si="296"/>
        <v/>
      </c>
      <c r="AT406" s="20" t="str">
        <f t="shared" si="297"/>
        <v/>
      </c>
      <c r="AU406" s="6">
        <f t="shared" si="298"/>
        <v>9.31</v>
      </c>
      <c r="AV406" s="3" t="str">
        <f t="shared" si="306"/>
        <v/>
      </c>
      <c r="AW406" s="20" t="str">
        <f t="shared" si="307"/>
        <v/>
      </c>
      <c r="AX406" s="6" t="str">
        <f t="shared" si="308"/>
        <v/>
      </c>
      <c r="AY406" s="3" t="str">
        <f t="shared" si="309"/>
        <v/>
      </c>
      <c r="AZ406" s="20" t="str">
        <f t="shared" si="310"/>
        <v/>
      </c>
      <c r="BA406" s="6" t="str">
        <f t="shared" si="311"/>
        <v/>
      </c>
    </row>
    <row r="407" spans="1:53" ht="13.5" thickBot="1" x14ac:dyDescent="0.25">
      <c r="A407" s="96">
        <v>38545</v>
      </c>
      <c r="B407" s="97" t="s">
        <v>23</v>
      </c>
      <c r="C407" s="97" t="s">
        <v>22</v>
      </c>
      <c r="D407" s="97">
        <v>579.20000000000005</v>
      </c>
      <c r="E407" s="97">
        <v>5.73</v>
      </c>
      <c r="F407" s="90">
        <f t="shared" si="277"/>
        <v>2</v>
      </c>
      <c r="G407" s="90">
        <f t="shared" si="299"/>
        <v>7</v>
      </c>
      <c r="H407" s="90">
        <f t="shared" si="278"/>
        <v>2005</v>
      </c>
      <c r="I407" s="2" t="str">
        <f t="shared" si="279"/>
        <v>Summer</v>
      </c>
      <c r="K407" s="3" t="str">
        <f t="shared" si="266"/>
        <v/>
      </c>
      <c r="L407" s="20" t="str">
        <f t="shared" si="267"/>
        <v/>
      </c>
      <c r="M407" s="6" t="str">
        <f t="shared" si="268"/>
        <v/>
      </c>
      <c r="N407" s="3" t="str">
        <f t="shared" si="269"/>
        <v/>
      </c>
      <c r="O407" s="20" t="str">
        <f t="shared" si="270"/>
        <v/>
      </c>
      <c r="P407" s="6" t="str">
        <f t="shared" si="271"/>
        <v/>
      </c>
      <c r="Q407" s="3" t="str">
        <f t="shared" si="272"/>
        <v/>
      </c>
      <c r="R407" s="20" t="str">
        <f t="shared" si="273"/>
        <v/>
      </c>
      <c r="S407" s="6" t="str">
        <f t="shared" si="274"/>
        <v/>
      </c>
      <c r="T407" s="3" t="str">
        <f t="shared" si="275"/>
        <v/>
      </c>
      <c r="U407" s="20" t="str">
        <f t="shared" si="276"/>
        <v/>
      </c>
      <c r="V407" s="6" t="str">
        <f t="shared" si="280"/>
        <v/>
      </c>
      <c r="W407" s="3" t="str">
        <f t="shared" si="281"/>
        <v/>
      </c>
      <c r="X407" s="20">
        <f t="shared" si="282"/>
        <v>579.20000000000005</v>
      </c>
      <c r="Y407" s="6" t="str">
        <f t="shared" si="283"/>
        <v/>
      </c>
      <c r="Z407" s="3" t="str">
        <f t="shared" si="300"/>
        <v/>
      </c>
      <c r="AA407" s="20" t="str">
        <f t="shared" si="301"/>
        <v/>
      </c>
      <c r="AB407" s="6" t="str">
        <f t="shared" si="302"/>
        <v/>
      </c>
      <c r="AC407" s="3" t="str">
        <f t="shared" si="303"/>
        <v/>
      </c>
      <c r="AD407" s="20" t="str">
        <f t="shared" si="304"/>
        <v/>
      </c>
      <c r="AE407" s="6" t="str">
        <f t="shared" si="305"/>
        <v/>
      </c>
      <c r="AG407" s="3" t="str">
        <f t="shared" si="284"/>
        <v/>
      </c>
      <c r="AH407" s="20" t="str">
        <f t="shared" si="285"/>
        <v/>
      </c>
      <c r="AI407" s="6" t="str">
        <f t="shared" si="286"/>
        <v/>
      </c>
      <c r="AJ407" s="3" t="str">
        <f t="shared" si="287"/>
        <v/>
      </c>
      <c r="AK407" s="20" t="str">
        <f t="shared" si="288"/>
        <v/>
      </c>
      <c r="AL407" s="6" t="str">
        <f t="shared" si="289"/>
        <v/>
      </c>
      <c r="AM407" s="3" t="str">
        <f t="shared" si="290"/>
        <v/>
      </c>
      <c r="AN407" s="20" t="str">
        <f t="shared" si="291"/>
        <v/>
      </c>
      <c r="AO407" s="6" t="str">
        <f t="shared" si="292"/>
        <v/>
      </c>
      <c r="AP407" s="3" t="str">
        <f t="shared" si="293"/>
        <v/>
      </c>
      <c r="AQ407" s="20" t="str">
        <f t="shared" si="294"/>
        <v/>
      </c>
      <c r="AR407" s="6" t="str">
        <f t="shared" si="295"/>
        <v/>
      </c>
      <c r="AS407" s="3" t="str">
        <f t="shared" si="296"/>
        <v/>
      </c>
      <c r="AT407" s="20">
        <f t="shared" si="297"/>
        <v>5.73</v>
      </c>
      <c r="AU407" s="6" t="str">
        <f t="shared" si="298"/>
        <v/>
      </c>
      <c r="AV407" s="3" t="str">
        <f t="shared" si="306"/>
        <v/>
      </c>
      <c r="AW407" s="20" t="str">
        <f t="shared" si="307"/>
        <v/>
      </c>
      <c r="AX407" s="6" t="str">
        <f t="shared" si="308"/>
        <v/>
      </c>
      <c r="AY407" s="3" t="str">
        <f t="shared" si="309"/>
        <v/>
      </c>
      <c r="AZ407" s="20" t="str">
        <f t="shared" si="310"/>
        <v/>
      </c>
      <c r="BA407" s="6" t="str">
        <f t="shared" si="311"/>
        <v/>
      </c>
    </row>
    <row r="408" spans="1:53" ht="13.5" thickBot="1" x14ac:dyDescent="0.25">
      <c r="A408" s="96">
        <v>38486</v>
      </c>
      <c r="B408" s="97" t="s">
        <v>23</v>
      </c>
      <c r="C408" s="97" t="s">
        <v>22</v>
      </c>
      <c r="D408" s="97">
        <v>748</v>
      </c>
      <c r="E408" s="97">
        <v>11.79</v>
      </c>
      <c r="F408" s="90">
        <f t="shared" si="277"/>
        <v>2</v>
      </c>
      <c r="G408" s="90">
        <f t="shared" si="299"/>
        <v>5</v>
      </c>
      <c r="H408" s="90">
        <f t="shared" si="278"/>
        <v>2005</v>
      </c>
      <c r="I408" s="2" t="str">
        <f t="shared" si="279"/>
        <v>Spring</v>
      </c>
      <c r="K408" s="3" t="str">
        <f t="shared" si="266"/>
        <v/>
      </c>
      <c r="L408" s="20" t="str">
        <f t="shared" si="267"/>
        <v/>
      </c>
      <c r="M408" s="6" t="str">
        <f t="shared" si="268"/>
        <v/>
      </c>
      <c r="N408" s="3" t="str">
        <f t="shared" si="269"/>
        <v/>
      </c>
      <c r="O408" s="20" t="str">
        <f t="shared" si="270"/>
        <v/>
      </c>
      <c r="P408" s="6" t="str">
        <f t="shared" si="271"/>
        <v/>
      </c>
      <c r="Q408" s="3" t="str">
        <f t="shared" si="272"/>
        <v/>
      </c>
      <c r="R408" s="20" t="str">
        <f t="shared" si="273"/>
        <v/>
      </c>
      <c r="S408" s="6" t="str">
        <f t="shared" si="274"/>
        <v/>
      </c>
      <c r="T408" s="3" t="str">
        <f t="shared" si="275"/>
        <v/>
      </c>
      <c r="U408" s="20" t="str">
        <f t="shared" si="276"/>
        <v/>
      </c>
      <c r="V408" s="6" t="str">
        <f t="shared" si="280"/>
        <v/>
      </c>
      <c r="W408" s="3">
        <f t="shared" si="281"/>
        <v>748</v>
      </c>
      <c r="X408" s="20" t="str">
        <f t="shared" si="282"/>
        <v/>
      </c>
      <c r="Y408" s="6" t="str">
        <f t="shared" si="283"/>
        <v/>
      </c>
      <c r="Z408" s="3" t="str">
        <f t="shared" si="300"/>
        <v/>
      </c>
      <c r="AA408" s="20" t="str">
        <f t="shared" si="301"/>
        <v/>
      </c>
      <c r="AB408" s="6" t="str">
        <f t="shared" si="302"/>
        <v/>
      </c>
      <c r="AC408" s="3" t="str">
        <f t="shared" si="303"/>
        <v/>
      </c>
      <c r="AD408" s="20" t="str">
        <f t="shared" si="304"/>
        <v/>
      </c>
      <c r="AE408" s="6" t="str">
        <f t="shared" si="305"/>
        <v/>
      </c>
      <c r="AG408" s="3" t="str">
        <f t="shared" si="284"/>
        <v/>
      </c>
      <c r="AH408" s="20" t="str">
        <f t="shared" si="285"/>
        <v/>
      </c>
      <c r="AI408" s="6" t="str">
        <f t="shared" si="286"/>
        <v/>
      </c>
      <c r="AJ408" s="3" t="str">
        <f t="shared" si="287"/>
        <v/>
      </c>
      <c r="AK408" s="20" t="str">
        <f t="shared" si="288"/>
        <v/>
      </c>
      <c r="AL408" s="6" t="str">
        <f t="shared" si="289"/>
        <v/>
      </c>
      <c r="AM408" s="3" t="str">
        <f t="shared" si="290"/>
        <v/>
      </c>
      <c r="AN408" s="20" t="str">
        <f t="shared" si="291"/>
        <v/>
      </c>
      <c r="AO408" s="6" t="str">
        <f t="shared" si="292"/>
        <v/>
      </c>
      <c r="AP408" s="3" t="str">
        <f t="shared" si="293"/>
        <v/>
      </c>
      <c r="AQ408" s="20" t="str">
        <f t="shared" si="294"/>
        <v/>
      </c>
      <c r="AR408" s="6" t="str">
        <f t="shared" si="295"/>
        <v/>
      </c>
      <c r="AS408" s="3">
        <f t="shared" si="296"/>
        <v>11.79</v>
      </c>
      <c r="AT408" s="20" t="str">
        <f t="shared" si="297"/>
        <v/>
      </c>
      <c r="AU408" s="6" t="str">
        <f t="shared" si="298"/>
        <v/>
      </c>
      <c r="AV408" s="3" t="str">
        <f t="shared" si="306"/>
        <v/>
      </c>
      <c r="AW408" s="20" t="str">
        <f t="shared" si="307"/>
        <v/>
      </c>
      <c r="AX408" s="6" t="str">
        <f t="shared" si="308"/>
        <v/>
      </c>
      <c r="AY408" s="3" t="str">
        <f t="shared" si="309"/>
        <v/>
      </c>
      <c r="AZ408" s="20" t="str">
        <f t="shared" si="310"/>
        <v/>
      </c>
      <c r="BA408" s="6" t="str">
        <f t="shared" si="311"/>
        <v/>
      </c>
    </row>
    <row r="409" spans="1:53" ht="13.5" thickBot="1" x14ac:dyDescent="0.25">
      <c r="A409" s="96">
        <v>38255</v>
      </c>
      <c r="B409" s="97" t="s">
        <v>23</v>
      </c>
      <c r="C409" s="97" t="s">
        <v>22</v>
      </c>
      <c r="D409" s="97">
        <v>514</v>
      </c>
      <c r="E409" s="97">
        <v>8.98</v>
      </c>
      <c r="F409" s="90">
        <f t="shared" si="277"/>
        <v>2</v>
      </c>
      <c r="G409" s="90">
        <f t="shared" si="299"/>
        <v>9</v>
      </c>
      <c r="H409" s="90">
        <f t="shared" si="278"/>
        <v>2004</v>
      </c>
      <c r="I409" s="2" t="str">
        <f t="shared" si="279"/>
        <v>Fall</v>
      </c>
      <c r="K409" s="3" t="str">
        <f t="shared" si="266"/>
        <v/>
      </c>
      <c r="L409" s="20" t="str">
        <f t="shared" si="267"/>
        <v/>
      </c>
      <c r="M409" s="6" t="str">
        <f t="shared" si="268"/>
        <v/>
      </c>
      <c r="N409" s="3" t="str">
        <f t="shared" si="269"/>
        <v/>
      </c>
      <c r="O409" s="20" t="str">
        <f t="shared" si="270"/>
        <v/>
      </c>
      <c r="P409" s="6" t="str">
        <f t="shared" si="271"/>
        <v/>
      </c>
      <c r="Q409" s="3" t="str">
        <f t="shared" si="272"/>
        <v/>
      </c>
      <c r="R409" s="20" t="str">
        <f t="shared" si="273"/>
        <v/>
      </c>
      <c r="S409" s="6" t="str">
        <f t="shared" si="274"/>
        <v/>
      </c>
      <c r="T409" s="3" t="str">
        <f t="shared" si="275"/>
        <v/>
      </c>
      <c r="U409" s="20" t="str">
        <f t="shared" si="276"/>
        <v/>
      </c>
      <c r="V409" s="6" t="str">
        <f t="shared" si="280"/>
        <v/>
      </c>
      <c r="W409" s="3" t="str">
        <f t="shared" si="281"/>
        <v/>
      </c>
      <c r="X409" s="20" t="str">
        <f t="shared" si="282"/>
        <v/>
      </c>
      <c r="Y409" s="6">
        <f t="shared" si="283"/>
        <v>514</v>
      </c>
      <c r="Z409" s="3" t="str">
        <f t="shared" si="300"/>
        <v/>
      </c>
      <c r="AA409" s="20" t="str">
        <f t="shared" si="301"/>
        <v/>
      </c>
      <c r="AB409" s="6" t="str">
        <f t="shared" si="302"/>
        <v/>
      </c>
      <c r="AC409" s="3" t="str">
        <f t="shared" si="303"/>
        <v/>
      </c>
      <c r="AD409" s="20" t="str">
        <f t="shared" si="304"/>
        <v/>
      </c>
      <c r="AE409" s="6" t="str">
        <f t="shared" si="305"/>
        <v/>
      </c>
      <c r="AG409" s="3" t="str">
        <f t="shared" si="284"/>
        <v/>
      </c>
      <c r="AH409" s="20" t="str">
        <f t="shared" si="285"/>
        <v/>
      </c>
      <c r="AI409" s="6" t="str">
        <f t="shared" si="286"/>
        <v/>
      </c>
      <c r="AJ409" s="3" t="str">
        <f t="shared" si="287"/>
        <v/>
      </c>
      <c r="AK409" s="20" t="str">
        <f t="shared" si="288"/>
        <v/>
      </c>
      <c r="AL409" s="6" t="str">
        <f t="shared" si="289"/>
        <v/>
      </c>
      <c r="AM409" s="3" t="str">
        <f t="shared" si="290"/>
        <v/>
      </c>
      <c r="AN409" s="20" t="str">
        <f t="shared" si="291"/>
        <v/>
      </c>
      <c r="AO409" s="6" t="str">
        <f t="shared" si="292"/>
        <v/>
      </c>
      <c r="AP409" s="3" t="str">
        <f t="shared" si="293"/>
        <v/>
      </c>
      <c r="AQ409" s="20" t="str">
        <f t="shared" si="294"/>
        <v/>
      </c>
      <c r="AR409" s="6" t="str">
        <f t="shared" si="295"/>
        <v/>
      </c>
      <c r="AS409" s="3" t="str">
        <f t="shared" si="296"/>
        <v/>
      </c>
      <c r="AT409" s="20" t="str">
        <f t="shared" si="297"/>
        <v/>
      </c>
      <c r="AU409" s="6">
        <f t="shared" si="298"/>
        <v>8.98</v>
      </c>
      <c r="AV409" s="3" t="str">
        <f t="shared" si="306"/>
        <v/>
      </c>
      <c r="AW409" s="20" t="str">
        <f t="shared" si="307"/>
        <v/>
      </c>
      <c r="AX409" s="6" t="str">
        <f t="shared" si="308"/>
        <v/>
      </c>
      <c r="AY409" s="3" t="str">
        <f t="shared" si="309"/>
        <v/>
      </c>
      <c r="AZ409" s="20" t="str">
        <f t="shared" si="310"/>
        <v/>
      </c>
      <c r="BA409" s="6" t="str">
        <f t="shared" si="311"/>
        <v/>
      </c>
    </row>
    <row r="410" spans="1:53" ht="13.5" thickBot="1" x14ac:dyDescent="0.25">
      <c r="A410" s="96">
        <v>38197</v>
      </c>
      <c r="B410" s="97" t="s">
        <v>23</v>
      </c>
      <c r="C410" s="97" t="s">
        <v>22</v>
      </c>
      <c r="D410" s="97">
        <v>603</v>
      </c>
      <c r="E410" s="97">
        <v>12.25</v>
      </c>
      <c r="F410" s="90">
        <f t="shared" si="277"/>
        <v>2</v>
      </c>
      <c r="G410" s="90">
        <f t="shared" si="299"/>
        <v>7</v>
      </c>
      <c r="H410" s="90">
        <f t="shared" si="278"/>
        <v>2004</v>
      </c>
      <c r="I410" s="2" t="str">
        <f t="shared" si="279"/>
        <v>Summer</v>
      </c>
      <c r="K410" s="3" t="str">
        <f t="shared" si="266"/>
        <v/>
      </c>
      <c r="L410" s="20" t="str">
        <f t="shared" si="267"/>
        <v/>
      </c>
      <c r="M410" s="6" t="str">
        <f t="shared" si="268"/>
        <v/>
      </c>
      <c r="N410" s="3" t="str">
        <f t="shared" si="269"/>
        <v/>
      </c>
      <c r="O410" s="20" t="str">
        <f t="shared" si="270"/>
        <v/>
      </c>
      <c r="P410" s="6" t="str">
        <f t="shared" si="271"/>
        <v/>
      </c>
      <c r="Q410" s="3" t="str">
        <f t="shared" si="272"/>
        <v/>
      </c>
      <c r="R410" s="20" t="str">
        <f t="shared" si="273"/>
        <v/>
      </c>
      <c r="S410" s="6" t="str">
        <f t="shared" si="274"/>
        <v/>
      </c>
      <c r="T410" s="3" t="str">
        <f t="shared" si="275"/>
        <v/>
      </c>
      <c r="U410" s="20" t="str">
        <f t="shared" si="276"/>
        <v/>
      </c>
      <c r="V410" s="6" t="str">
        <f t="shared" si="280"/>
        <v/>
      </c>
      <c r="W410" s="3" t="str">
        <f t="shared" si="281"/>
        <v/>
      </c>
      <c r="X410" s="20">
        <f t="shared" si="282"/>
        <v>603</v>
      </c>
      <c r="Y410" s="6" t="str">
        <f t="shared" si="283"/>
        <v/>
      </c>
      <c r="Z410" s="3" t="str">
        <f t="shared" si="300"/>
        <v/>
      </c>
      <c r="AA410" s="20" t="str">
        <f t="shared" si="301"/>
        <v/>
      </c>
      <c r="AB410" s="6" t="str">
        <f t="shared" si="302"/>
        <v/>
      </c>
      <c r="AC410" s="3" t="str">
        <f t="shared" si="303"/>
        <v/>
      </c>
      <c r="AD410" s="20" t="str">
        <f t="shared" si="304"/>
        <v/>
      </c>
      <c r="AE410" s="6" t="str">
        <f t="shared" si="305"/>
        <v/>
      </c>
      <c r="AG410" s="3" t="str">
        <f t="shared" si="284"/>
        <v/>
      </c>
      <c r="AH410" s="20" t="str">
        <f t="shared" si="285"/>
        <v/>
      </c>
      <c r="AI410" s="6" t="str">
        <f t="shared" si="286"/>
        <v/>
      </c>
      <c r="AJ410" s="3" t="str">
        <f t="shared" si="287"/>
        <v/>
      </c>
      <c r="AK410" s="20" t="str">
        <f t="shared" si="288"/>
        <v/>
      </c>
      <c r="AL410" s="6" t="str">
        <f t="shared" si="289"/>
        <v/>
      </c>
      <c r="AM410" s="3" t="str">
        <f t="shared" si="290"/>
        <v/>
      </c>
      <c r="AN410" s="20" t="str">
        <f t="shared" si="291"/>
        <v/>
      </c>
      <c r="AO410" s="6" t="str">
        <f t="shared" si="292"/>
        <v/>
      </c>
      <c r="AP410" s="3" t="str">
        <f t="shared" si="293"/>
        <v/>
      </c>
      <c r="AQ410" s="20" t="str">
        <f t="shared" si="294"/>
        <v/>
      </c>
      <c r="AR410" s="6" t="str">
        <f t="shared" si="295"/>
        <v/>
      </c>
      <c r="AS410" s="3" t="str">
        <f t="shared" si="296"/>
        <v/>
      </c>
      <c r="AT410" s="20">
        <f t="shared" si="297"/>
        <v>12.25</v>
      </c>
      <c r="AU410" s="6" t="str">
        <f t="shared" si="298"/>
        <v/>
      </c>
      <c r="AV410" s="3" t="str">
        <f t="shared" si="306"/>
        <v/>
      </c>
      <c r="AW410" s="20" t="str">
        <f t="shared" si="307"/>
        <v/>
      </c>
      <c r="AX410" s="6" t="str">
        <f t="shared" si="308"/>
        <v/>
      </c>
      <c r="AY410" s="3" t="str">
        <f t="shared" si="309"/>
        <v/>
      </c>
      <c r="AZ410" s="20" t="str">
        <f t="shared" si="310"/>
        <v/>
      </c>
      <c r="BA410" s="6" t="str">
        <f t="shared" si="311"/>
        <v/>
      </c>
    </row>
    <row r="411" spans="1:53" ht="13.5" thickBot="1" x14ac:dyDescent="0.25">
      <c r="A411" s="96">
        <v>38159</v>
      </c>
      <c r="B411" s="97" t="s">
        <v>23</v>
      </c>
      <c r="C411" s="97" t="s">
        <v>22</v>
      </c>
      <c r="D411" s="97">
        <v>919</v>
      </c>
      <c r="E411" s="97">
        <v>7.53</v>
      </c>
      <c r="F411" s="90">
        <f t="shared" si="277"/>
        <v>2</v>
      </c>
      <c r="G411" s="90">
        <f t="shared" si="299"/>
        <v>6</v>
      </c>
      <c r="H411" s="90">
        <f t="shared" si="278"/>
        <v>2004</v>
      </c>
      <c r="I411" s="2" t="str">
        <f t="shared" si="279"/>
        <v>Spring</v>
      </c>
      <c r="K411" s="3" t="str">
        <f t="shared" ref="K411:K436" si="312">IF($C411="Apple Creek",IF($I411="Spring",IF(LEFT($D411,1)="&lt;",VALUE(MID($D411,2,4)),IF(LEFT($D411,1)="&gt;",VALUE(MID($D411,2,4)),$D411)),""),"")</f>
        <v/>
      </c>
      <c r="L411" s="20" t="str">
        <f t="shared" ref="L411:L436" si="313">IF($C411="Apple Creek",IF($I411="Summer",IF(LEFT($D411,1)="&lt;",VALUE(MID($D411,2,4)),IF(LEFT($D411,1)="&gt;",VALUE(MID($D411,2,4)),$D411)),""),"")</f>
        <v/>
      </c>
      <c r="M411" s="6" t="str">
        <f t="shared" ref="M411:M436" si="314">IF($C411="Apple Creek",IF($I411="Fall",IF(LEFT($D411,1)="&lt;",VALUE(MID($D411,2,4)),IF(LEFT($D411,1)="&gt;",VALUE(MID($D411,2,4)),$D411)),""),"")</f>
        <v/>
      </c>
      <c r="N411" s="3" t="str">
        <f t="shared" ref="N411:N436" si="315">IF($C411="Ashwaubenon Creek",IF($I411="Spring",IF(LEFT($D411,1)="&lt;",VALUE(MID($D411,2,4)),IF(LEFT($D411,1)="&gt;",VALUE(MID($D411,2,4)),$D411)),""),"")</f>
        <v/>
      </c>
      <c r="O411" s="20" t="str">
        <f t="shared" ref="O411:O436" si="316">IF($C411="Ashwaubenon Creek",IF($I411="Summer",IF(LEFT($D411,1)="&lt;",VALUE(MID($D411,2,4)),IF(LEFT($D411,1)="&gt;",VALUE(MID($D411,2,4)),$D411)),""),"")</f>
        <v/>
      </c>
      <c r="P411" s="6" t="str">
        <f t="shared" ref="P411:P436" si="317">IF($C411="Ashwaubenon Creek",IF($I411="Fall",IF(LEFT($D411,1)="&lt;",VALUE(MID($D411,2,4)),IF(LEFT($D411,1)="&gt;",VALUE(MID($D411,2,4)),$D411)),""),"")</f>
        <v/>
      </c>
      <c r="Q411" s="3" t="str">
        <f t="shared" ref="Q411:Q436" si="318">IF($C411="Baird Creek",IF($I411="Spring",IF(LEFT($D411,1)="&lt;",VALUE(MID($D411,2,4)),IF(LEFT($D411,1)="&gt;",VALUE(MID($D411,2,4)),$D411)),""),"")</f>
        <v/>
      </c>
      <c r="R411" s="20" t="str">
        <f t="shared" ref="R411:R436" si="319">IF($C411="Baird Creek",IF($I411="Summer",IF(LEFT($D411,1)="&lt;",VALUE(MID($D411,2,4)),IF(LEFT($D411,1)="&gt;",VALUE(MID($D411,2,4)),$D411)),""),"")</f>
        <v/>
      </c>
      <c r="S411" s="6" t="str">
        <f t="shared" ref="S411:S436" si="320">IF($C411="Baird Creek",IF($I411="Fall",IF(LEFT($D411,1)="&lt;",VALUE(MID($D411,2,4)),IF(LEFT($D411,1)="&gt;",VALUE(MID($D411,2,4)),$D411)),""),"")</f>
        <v/>
      </c>
      <c r="T411" s="3" t="str">
        <f t="shared" ref="T411:T436" si="321">IF($C411="Duck Creek",IF($I411="Spring",IF(LEFT($D411,1)="&lt;",VALUE(MID($D411,2,4)),IF(LEFT($D411,1)="&gt;",VALUE(MID($D411,2,4)),$D411)),""),"")</f>
        <v/>
      </c>
      <c r="U411" s="20" t="str">
        <f t="shared" ref="U411:U436" si="322">IF($C411="Duck Creek",IF($I411="Summer",IF(LEFT($D411,1)="&lt;",VALUE(MID($D411,2,4)),IF(LEFT($D411,1)="&gt;",VALUE(MID($D411,2,4)),$D411)),""),"")</f>
        <v/>
      </c>
      <c r="V411" s="6" t="str">
        <f t="shared" si="280"/>
        <v/>
      </c>
      <c r="W411" s="3">
        <f t="shared" si="281"/>
        <v>919</v>
      </c>
      <c r="X411" s="20" t="str">
        <f t="shared" si="282"/>
        <v/>
      </c>
      <c r="Y411" s="6" t="str">
        <f t="shared" si="283"/>
        <v/>
      </c>
      <c r="Z411" s="3" t="str">
        <f t="shared" si="300"/>
        <v/>
      </c>
      <c r="AA411" s="20" t="str">
        <f t="shared" si="301"/>
        <v/>
      </c>
      <c r="AB411" s="6" t="str">
        <f t="shared" si="302"/>
        <v/>
      </c>
      <c r="AC411" s="3" t="str">
        <f t="shared" si="303"/>
        <v/>
      </c>
      <c r="AD411" s="20" t="str">
        <f t="shared" si="304"/>
        <v/>
      </c>
      <c r="AE411" s="6" t="str">
        <f t="shared" si="305"/>
        <v/>
      </c>
      <c r="AG411" s="3" t="str">
        <f t="shared" si="284"/>
        <v/>
      </c>
      <c r="AH411" s="20" t="str">
        <f t="shared" si="285"/>
        <v/>
      </c>
      <c r="AI411" s="6" t="str">
        <f t="shared" si="286"/>
        <v/>
      </c>
      <c r="AJ411" s="3" t="str">
        <f t="shared" si="287"/>
        <v/>
      </c>
      <c r="AK411" s="20" t="str">
        <f t="shared" si="288"/>
        <v/>
      </c>
      <c r="AL411" s="6" t="str">
        <f t="shared" si="289"/>
        <v/>
      </c>
      <c r="AM411" s="3" t="str">
        <f t="shared" si="290"/>
        <v/>
      </c>
      <c r="AN411" s="20" t="str">
        <f t="shared" si="291"/>
        <v/>
      </c>
      <c r="AO411" s="6" t="str">
        <f t="shared" si="292"/>
        <v/>
      </c>
      <c r="AP411" s="3" t="str">
        <f t="shared" si="293"/>
        <v/>
      </c>
      <c r="AQ411" s="20" t="str">
        <f t="shared" si="294"/>
        <v/>
      </c>
      <c r="AR411" s="6" t="str">
        <f t="shared" si="295"/>
        <v/>
      </c>
      <c r="AS411" s="3">
        <f t="shared" si="296"/>
        <v>7.53</v>
      </c>
      <c r="AT411" s="20" t="str">
        <f t="shared" si="297"/>
        <v/>
      </c>
      <c r="AU411" s="6" t="str">
        <f t="shared" si="298"/>
        <v/>
      </c>
      <c r="AV411" s="3" t="str">
        <f t="shared" si="306"/>
        <v/>
      </c>
      <c r="AW411" s="20" t="str">
        <f t="shared" si="307"/>
        <v/>
      </c>
      <c r="AX411" s="6" t="str">
        <f t="shared" si="308"/>
        <v/>
      </c>
      <c r="AY411" s="3" t="str">
        <f t="shared" si="309"/>
        <v/>
      </c>
      <c r="AZ411" s="20" t="str">
        <f t="shared" si="310"/>
        <v/>
      </c>
      <c r="BA411" s="6" t="str">
        <f t="shared" si="311"/>
        <v/>
      </c>
    </row>
    <row r="412" spans="1:53" ht="13.5" thickBot="1" x14ac:dyDescent="0.25">
      <c r="A412" s="96">
        <v>38125</v>
      </c>
      <c r="B412" s="97" t="s">
        <v>23</v>
      </c>
      <c r="C412" s="97" t="s">
        <v>22</v>
      </c>
      <c r="D412" s="97" t="s">
        <v>24</v>
      </c>
      <c r="E412" s="97" t="s">
        <v>24</v>
      </c>
      <c r="F412" s="90">
        <f t="shared" ref="F412:F436" si="323">IF(A412="","",VLOOKUP(B412,$CY$2:$CZ$16,2,FALSE))</f>
        <v>2</v>
      </c>
      <c r="G412" s="90">
        <f t="shared" si="299"/>
        <v>5</v>
      </c>
      <c r="H412" s="90">
        <f t="shared" si="278"/>
        <v>2004</v>
      </c>
      <c r="I412" s="2" t="str">
        <f t="shared" si="279"/>
        <v>Spring</v>
      </c>
      <c r="K412" s="3" t="str">
        <f t="shared" si="312"/>
        <v/>
      </c>
      <c r="L412" s="20" t="str">
        <f t="shared" si="313"/>
        <v/>
      </c>
      <c r="M412" s="6" t="str">
        <f t="shared" si="314"/>
        <v/>
      </c>
      <c r="N412" s="3" t="str">
        <f t="shared" si="315"/>
        <v/>
      </c>
      <c r="O412" s="20" t="str">
        <f t="shared" si="316"/>
        <v/>
      </c>
      <c r="P412" s="6" t="str">
        <f t="shared" si="317"/>
        <v/>
      </c>
      <c r="Q412" s="3" t="str">
        <f t="shared" si="318"/>
        <v/>
      </c>
      <c r="R412" s="20" t="str">
        <f t="shared" si="319"/>
        <v/>
      </c>
      <c r="S412" s="6" t="str">
        <f t="shared" si="320"/>
        <v/>
      </c>
      <c r="T412" s="3" t="str">
        <f t="shared" si="321"/>
        <v/>
      </c>
      <c r="U412" s="20" t="str">
        <f t="shared" si="322"/>
        <v/>
      </c>
      <c r="V412" s="6" t="str">
        <f t="shared" si="280"/>
        <v/>
      </c>
      <c r="W412" s="3" t="str">
        <f t="shared" si="281"/>
        <v>NS</v>
      </c>
      <c r="X412" s="20" t="str">
        <f t="shared" si="282"/>
        <v/>
      </c>
      <c r="Y412" s="6" t="str">
        <f t="shared" si="283"/>
        <v/>
      </c>
      <c r="Z412" s="3" t="str">
        <f t="shared" si="300"/>
        <v/>
      </c>
      <c r="AA412" s="20" t="str">
        <f t="shared" si="301"/>
        <v/>
      </c>
      <c r="AB412" s="6" t="str">
        <f t="shared" si="302"/>
        <v/>
      </c>
      <c r="AC412" s="3" t="str">
        <f t="shared" si="303"/>
        <v/>
      </c>
      <c r="AD412" s="20" t="str">
        <f t="shared" si="304"/>
        <v/>
      </c>
      <c r="AE412" s="6" t="str">
        <f t="shared" si="305"/>
        <v/>
      </c>
      <c r="AG412" s="3" t="str">
        <f t="shared" si="284"/>
        <v/>
      </c>
      <c r="AH412" s="20" t="str">
        <f t="shared" si="285"/>
        <v/>
      </c>
      <c r="AI412" s="6" t="str">
        <f t="shared" si="286"/>
        <v/>
      </c>
      <c r="AJ412" s="3" t="str">
        <f t="shared" si="287"/>
        <v/>
      </c>
      <c r="AK412" s="20" t="str">
        <f t="shared" si="288"/>
        <v/>
      </c>
      <c r="AL412" s="6" t="str">
        <f t="shared" si="289"/>
        <v/>
      </c>
      <c r="AM412" s="3" t="str">
        <f t="shared" si="290"/>
        <v/>
      </c>
      <c r="AN412" s="20" t="str">
        <f t="shared" si="291"/>
        <v/>
      </c>
      <c r="AO412" s="6" t="str">
        <f t="shared" si="292"/>
        <v/>
      </c>
      <c r="AP412" s="3" t="str">
        <f t="shared" si="293"/>
        <v/>
      </c>
      <c r="AQ412" s="20" t="str">
        <f t="shared" si="294"/>
        <v/>
      </c>
      <c r="AR412" s="6" t="str">
        <f t="shared" si="295"/>
        <v/>
      </c>
      <c r="AS412" s="3" t="str">
        <f t="shared" si="296"/>
        <v>NS</v>
      </c>
      <c r="AT412" s="20" t="str">
        <f t="shared" si="297"/>
        <v/>
      </c>
      <c r="AU412" s="6" t="str">
        <f t="shared" si="298"/>
        <v/>
      </c>
      <c r="AV412" s="3" t="str">
        <f t="shared" si="306"/>
        <v/>
      </c>
      <c r="AW412" s="20" t="str">
        <f t="shared" si="307"/>
        <v/>
      </c>
      <c r="AX412" s="6" t="str">
        <f t="shared" si="308"/>
        <v/>
      </c>
      <c r="AY412" s="3" t="str">
        <f t="shared" si="309"/>
        <v/>
      </c>
      <c r="AZ412" s="20" t="str">
        <f t="shared" si="310"/>
        <v/>
      </c>
      <c r="BA412" s="6" t="str">
        <f t="shared" si="311"/>
        <v/>
      </c>
    </row>
    <row r="413" spans="1:53" ht="13.5" thickBot="1" x14ac:dyDescent="0.25">
      <c r="A413" s="96">
        <v>38122</v>
      </c>
      <c r="B413" s="97" t="s">
        <v>23</v>
      </c>
      <c r="C413" s="97" t="s">
        <v>22</v>
      </c>
      <c r="D413" s="97">
        <v>836</v>
      </c>
      <c r="E413" s="97">
        <v>12.15</v>
      </c>
      <c r="F413" s="90">
        <f t="shared" si="323"/>
        <v>2</v>
      </c>
      <c r="G413" s="90">
        <f t="shared" si="299"/>
        <v>5</v>
      </c>
      <c r="H413" s="90">
        <f t="shared" si="278"/>
        <v>2004</v>
      </c>
      <c r="I413" s="2" t="str">
        <f t="shared" si="279"/>
        <v>Spring</v>
      </c>
      <c r="K413" s="3" t="str">
        <f t="shared" si="312"/>
        <v/>
      </c>
      <c r="L413" s="20" t="str">
        <f t="shared" si="313"/>
        <v/>
      </c>
      <c r="M413" s="6" t="str">
        <f t="shared" si="314"/>
        <v/>
      </c>
      <c r="N413" s="3" t="str">
        <f t="shared" si="315"/>
        <v/>
      </c>
      <c r="O413" s="20" t="str">
        <f t="shared" si="316"/>
        <v/>
      </c>
      <c r="P413" s="6" t="str">
        <f t="shared" si="317"/>
        <v/>
      </c>
      <c r="Q413" s="3" t="str">
        <f t="shared" si="318"/>
        <v/>
      </c>
      <c r="R413" s="20" t="str">
        <f t="shared" si="319"/>
        <v/>
      </c>
      <c r="S413" s="6" t="str">
        <f t="shared" si="320"/>
        <v/>
      </c>
      <c r="T413" s="3" t="str">
        <f t="shared" si="321"/>
        <v/>
      </c>
      <c r="U413" s="20" t="str">
        <f t="shared" si="322"/>
        <v/>
      </c>
      <c r="V413" s="6" t="str">
        <f t="shared" si="280"/>
        <v/>
      </c>
      <c r="W413" s="3">
        <f t="shared" si="281"/>
        <v>836</v>
      </c>
      <c r="X413" s="20" t="str">
        <f t="shared" si="282"/>
        <v/>
      </c>
      <c r="Y413" s="6" t="str">
        <f t="shared" si="283"/>
        <v/>
      </c>
      <c r="Z413" s="3" t="str">
        <f t="shared" si="300"/>
        <v/>
      </c>
      <c r="AA413" s="20" t="str">
        <f t="shared" si="301"/>
        <v/>
      </c>
      <c r="AB413" s="6" t="str">
        <f t="shared" si="302"/>
        <v/>
      </c>
      <c r="AC413" s="3" t="str">
        <f t="shared" si="303"/>
        <v/>
      </c>
      <c r="AD413" s="20" t="str">
        <f t="shared" si="304"/>
        <v/>
      </c>
      <c r="AE413" s="6" t="str">
        <f t="shared" si="305"/>
        <v/>
      </c>
      <c r="AG413" s="3" t="str">
        <f t="shared" si="284"/>
        <v/>
      </c>
      <c r="AH413" s="20" t="str">
        <f t="shared" si="285"/>
        <v/>
      </c>
      <c r="AI413" s="6" t="str">
        <f t="shared" si="286"/>
        <v/>
      </c>
      <c r="AJ413" s="3" t="str">
        <f t="shared" si="287"/>
        <v/>
      </c>
      <c r="AK413" s="20" t="str">
        <f t="shared" si="288"/>
        <v/>
      </c>
      <c r="AL413" s="6" t="str">
        <f t="shared" si="289"/>
        <v/>
      </c>
      <c r="AM413" s="3" t="str">
        <f t="shared" si="290"/>
        <v/>
      </c>
      <c r="AN413" s="20" t="str">
        <f t="shared" si="291"/>
        <v/>
      </c>
      <c r="AO413" s="6" t="str">
        <f t="shared" si="292"/>
        <v/>
      </c>
      <c r="AP413" s="3" t="str">
        <f t="shared" si="293"/>
        <v/>
      </c>
      <c r="AQ413" s="20" t="str">
        <f t="shared" si="294"/>
        <v/>
      </c>
      <c r="AR413" s="6" t="str">
        <f t="shared" si="295"/>
        <v/>
      </c>
      <c r="AS413" s="3">
        <f t="shared" si="296"/>
        <v>12.15</v>
      </c>
      <c r="AT413" s="20" t="str">
        <f t="shared" si="297"/>
        <v/>
      </c>
      <c r="AU413" s="6" t="str">
        <f t="shared" si="298"/>
        <v/>
      </c>
      <c r="AV413" s="3" t="str">
        <f t="shared" si="306"/>
        <v/>
      </c>
      <c r="AW413" s="20" t="str">
        <f t="shared" si="307"/>
        <v/>
      </c>
      <c r="AX413" s="6" t="str">
        <f t="shared" si="308"/>
        <v/>
      </c>
      <c r="AY413" s="3" t="str">
        <f t="shared" si="309"/>
        <v/>
      </c>
      <c r="AZ413" s="20" t="str">
        <f t="shared" si="310"/>
        <v/>
      </c>
      <c r="BA413" s="6" t="str">
        <f t="shared" si="311"/>
        <v/>
      </c>
    </row>
    <row r="414" spans="1:53" ht="13.5" thickBot="1" x14ac:dyDescent="0.25">
      <c r="A414" s="96">
        <v>37905</v>
      </c>
      <c r="B414" s="97" t="s">
        <v>23</v>
      </c>
      <c r="C414" s="97" t="s">
        <v>22</v>
      </c>
      <c r="D414" s="97">
        <v>527</v>
      </c>
      <c r="E414" s="97" t="s">
        <v>77</v>
      </c>
      <c r="F414" s="90">
        <f t="shared" si="323"/>
        <v>2</v>
      </c>
      <c r="G414" s="90">
        <f t="shared" si="299"/>
        <v>10</v>
      </c>
      <c r="H414" s="90">
        <f t="shared" si="278"/>
        <v>2003</v>
      </c>
      <c r="I414" s="2" t="str">
        <f t="shared" si="279"/>
        <v>Fall</v>
      </c>
      <c r="K414" s="3" t="str">
        <f t="shared" si="312"/>
        <v/>
      </c>
      <c r="L414" s="20" t="str">
        <f t="shared" si="313"/>
        <v/>
      </c>
      <c r="M414" s="6" t="str">
        <f t="shared" si="314"/>
        <v/>
      </c>
      <c r="N414" s="3" t="str">
        <f t="shared" si="315"/>
        <v/>
      </c>
      <c r="O414" s="20" t="str">
        <f t="shared" si="316"/>
        <v/>
      </c>
      <c r="P414" s="6" t="str">
        <f t="shared" si="317"/>
        <v/>
      </c>
      <c r="Q414" s="3" t="str">
        <f t="shared" si="318"/>
        <v/>
      </c>
      <c r="R414" s="20" t="str">
        <f t="shared" si="319"/>
        <v/>
      </c>
      <c r="S414" s="6" t="str">
        <f t="shared" si="320"/>
        <v/>
      </c>
      <c r="T414" s="3" t="str">
        <f t="shared" si="321"/>
        <v/>
      </c>
      <c r="U414" s="20" t="str">
        <f t="shared" si="322"/>
        <v/>
      </c>
      <c r="V414" s="6" t="str">
        <f t="shared" si="280"/>
        <v/>
      </c>
      <c r="W414" s="3" t="str">
        <f t="shared" si="281"/>
        <v/>
      </c>
      <c r="X414" s="20" t="str">
        <f t="shared" si="282"/>
        <v/>
      </c>
      <c r="Y414" s="6">
        <f t="shared" si="283"/>
        <v>527</v>
      </c>
      <c r="Z414" s="3" t="str">
        <f t="shared" si="300"/>
        <v/>
      </c>
      <c r="AA414" s="20" t="str">
        <f t="shared" si="301"/>
        <v/>
      </c>
      <c r="AB414" s="6" t="str">
        <f t="shared" si="302"/>
        <v/>
      </c>
      <c r="AC414" s="3" t="str">
        <f t="shared" si="303"/>
        <v/>
      </c>
      <c r="AD414" s="20" t="str">
        <f t="shared" si="304"/>
        <v/>
      </c>
      <c r="AE414" s="6" t="str">
        <f t="shared" si="305"/>
        <v/>
      </c>
      <c r="AG414" s="3" t="str">
        <f t="shared" si="284"/>
        <v/>
      </c>
      <c r="AH414" s="20" t="str">
        <f t="shared" si="285"/>
        <v/>
      </c>
      <c r="AI414" s="6" t="str">
        <f t="shared" si="286"/>
        <v/>
      </c>
      <c r="AJ414" s="3" t="str">
        <f t="shared" si="287"/>
        <v/>
      </c>
      <c r="AK414" s="20" t="str">
        <f t="shared" si="288"/>
        <v/>
      </c>
      <c r="AL414" s="6" t="str">
        <f t="shared" si="289"/>
        <v/>
      </c>
      <c r="AM414" s="3" t="str">
        <f t="shared" si="290"/>
        <v/>
      </c>
      <c r="AN414" s="20" t="str">
        <f t="shared" si="291"/>
        <v/>
      </c>
      <c r="AO414" s="6" t="str">
        <f t="shared" si="292"/>
        <v/>
      </c>
      <c r="AP414" s="3" t="str">
        <f t="shared" si="293"/>
        <v/>
      </c>
      <c r="AQ414" s="20" t="str">
        <f t="shared" si="294"/>
        <v/>
      </c>
      <c r="AR414" s="6" t="str">
        <f t="shared" si="295"/>
        <v/>
      </c>
      <c r="AS414" s="3" t="str">
        <f t="shared" si="296"/>
        <v/>
      </c>
      <c r="AT414" s="20" t="str">
        <f t="shared" si="297"/>
        <v/>
      </c>
      <c r="AU414" s="6" t="str">
        <f t="shared" si="298"/>
        <v>AD</v>
      </c>
      <c r="AV414" s="3" t="str">
        <f t="shared" si="306"/>
        <v/>
      </c>
      <c r="AW414" s="20" t="str">
        <f t="shared" si="307"/>
        <v/>
      </c>
      <c r="AX414" s="6" t="str">
        <f t="shared" si="308"/>
        <v/>
      </c>
      <c r="AY414" s="3" t="str">
        <f t="shared" si="309"/>
        <v/>
      </c>
      <c r="AZ414" s="20" t="str">
        <f t="shared" si="310"/>
        <v/>
      </c>
      <c r="BA414" s="6" t="str">
        <f t="shared" si="311"/>
        <v/>
      </c>
    </row>
    <row r="415" spans="1:53" ht="13.5" thickBot="1" x14ac:dyDescent="0.25">
      <c r="A415" s="96">
        <v>42270</v>
      </c>
      <c r="B415" s="97" t="s">
        <v>62</v>
      </c>
      <c r="C415" s="97" t="s">
        <v>60</v>
      </c>
      <c r="D415" s="97">
        <v>824.2</v>
      </c>
      <c r="E415" s="97">
        <v>9.32</v>
      </c>
      <c r="F415" s="90">
        <f t="shared" si="323"/>
        <v>1</v>
      </c>
      <c r="G415" s="90">
        <f t="shared" si="299"/>
        <v>9</v>
      </c>
      <c r="H415" s="90">
        <f t="shared" si="278"/>
        <v>2015</v>
      </c>
      <c r="I415" s="2" t="str">
        <f t="shared" si="279"/>
        <v>Fall</v>
      </c>
      <c r="K415" s="3" t="str">
        <f t="shared" si="312"/>
        <v/>
      </c>
      <c r="L415" s="20" t="str">
        <f t="shared" si="313"/>
        <v/>
      </c>
      <c r="M415" s="6" t="str">
        <f t="shared" si="314"/>
        <v/>
      </c>
      <c r="N415" s="3" t="str">
        <f t="shared" si="315"/>
        <v/>
      </c>
      <c r="O415" s="20" t="str">
        <f t="shared" si="316"/>
        <v/>
      </c>
      <c r="P415" s="6" t="str">
        <f t="shared" si="317"/>
        <v/>
      </c>
      <c r="Q415" s="3" t="str">
        <f t="shared" si="318"/>
        <v/>
      </c>
      <c r="R415" s="20" t="str">
        <f t="shared" si="319"/>
        <v/>
      </c>
      <c r="S415" s="6" t="str">
        <f t="shared" si="320"/>
        <v/>
      </c>
      <c r="T415" s="3" t="str">
        <f t="shared" si="321"/>
        <v/>
      </c>
      <c r="U415" s="20" t="str">
        <f t="shared" si="322"/>
        <v/>
      </c>
      <c r="V415" s="6" t="str">
        <f t="shared" si="280"/>
        <v/>
      </c>
      <c r="W415" s="3" t="str">
        <f t="shared" si="281"/>
        <v/>
      </c>
      <c r="X415" s="20" t="str">
        <f t="shared" si="282"/>
        <v/>
      </c>
      <c r="Y415" s="6" t="str">
        <f t="shared" si="283"/>
        <v/>
      </c>
      <c r="Z415" s="3" t="str">
        <f t="shared" si="300"/>
        <v/>
      </c>
      <c r="AA415" s="20" t="str">
        <f t="shared" si="301"/>
        <v/>
      </c>
      <c r="AB415" s="6" t="str">
        <f t="shared" si="302"/>
        <v/>
      </c>
      <c r="AC415" s="3" t="str">
        <f t="shared" si="303"/>
        <v/>
      </c>
      <c r="AD415" s="20" t="str">
        <f t="shared" si="304"/>
        <v/>
      </c>
      <c r="AE415" s="6">
        <f t="shared" si="305"/>
        <v>824.2</v>
      </c>
      <c r="AG415" s="3" t="str">
        <f t="shared" si="284"/>
        <v/>
      </c>
      <c r="AH415" s="20" t="str">
        <f t="shared" si="285"/>
        <v/>
      </c>
      <c r="AI415" s="6" t="str">
        <f t="shared" si="286"/>
        <v/>
      </c>
      <c r="AJ415" s="3" t="str">
        <f t="shared" si="287"/>
        <v/>
      </c>
      <c r="AK415" s="20" t="str">
        <f t="shared" si="288"/>
        <v/>
      </c>
      <c r="AL415" s="6" t="str">
        <f t="shared" si="289"/>
        <v/>
      </c>
      <c r="AM415" s="3" t="str">
        <f t="shared" si="290"/>
        <v/>
      </c>
      <c r="AN415" s="20" t="str">
        <f t="shared" si="291"/>
        <v/>
      </c>
      <c r="AO415" s="6" t="str">
        <f t="shared" si="292"/>
        <v/>
      </c>
      <c r="AP415" s="3" t="str">
        <f t="shared" si="293"/>
        <v/>
      </c>
      <c r="AQ415" s="20" t="str">
        <f t="shared" si="294"/>
        <v/>
      </c>
      <c r="AR415" s="6" t="str">
        <f t="shared" si="295"/>
        <v/>
      </c>
      <c r="AS415" s="3" t="str">
        <f t="shared" si="296"/>
        <v/>
      </c>
      <c r="AT415" s="20" t="str">
        <f t="shared" si="297"/>
        <v/>
      </c>
      <c r="AU415" s="6" t="str">
        <f t="shared" si="298"/>
        <v/>
      </c>
      <c r="AV415" s="3" t="str">
        <f t="shared" si="306"/>
        <v/>
      </c>
      <c r="AW415" s="20" t="str">
        <f t="shared" si="307"/>
        <v/>
      </c>
      <c r="AX415" s="6" t="str">
        <f t="shared" si="308"/>
        <v/>
      </c>
      <c r="AY415" s="3" t="str">
        <f t="shared" si="309"/>
        <v/>
      </c>
      <c r="AZ415" s="20" t="str">
        <f t="shared" si="310"/>
        <v/>
      </c>
      <c r="BA415" s="6">
        <f t="shared" si="311"/>
        <v>9.32</v>
      </c>
    </row>
    <row r="416" spans="1:53" ht="13.5" thickBot="1" x14ac:dyDescent="0.25">
      <c r="A416" s="96">
        <v>42215</v>
      </c>
      <c r="B416" s="97" t="s">
        <v>62</v>
      </c>
      <c r="C416" s="97" t="s">
        <v>60</v>
      </c>
      <c r="D416" s="97">
        <v>767.5</v>
      </c>
      <c r="E416" s="97" t="s">
        <v>24</v>
      </c>
      <c r="F416" s="90">
        <f t="shared" si="323"/>
        <v>1</v>
      </c>
      <c r="G416" s="90">
        <f t="shared" si="299"/>
        <v>7</v>
      </c>
      <c r="H416" s="90">
        <f t="shared" si="278"/>
        <v>2015</v>
      </c>
      <c r="I416" s="2" t="str">
        <f t="shared" si="279"/>
        <v>Summer</v>
      </c>
      <c r="K416" s="3" t="str">
        <f t="shared" si="312"/>
        <v/>
      </c>
      <c r="L416" s="20" t="str">
        <f t="shared" si="313"/>
        <v/>
      </c>
      <c r="M416" s="6" t="str">
        <f t="shared" si="314"/>
        <v/>
      </c>
      <c r="N416" s="3" t="str">
        <f t="shared" si="315"/>
        <v/>
      </c>
      <c r="O416" s="20" t="str">
        <f t="shared" si="316"/>
        <v/>
      </c>
      <c r="P416" s="6" t="str">
        <f t="shared" si="317"/>
        <v/>
      </c>
      <c r="Q416" s="3" t="str">
        <f t="shared" si="318"/>
        <v/>
      </c>
      <c r="R416" s="20" t="str">
        <f t="shared" si="319"/>
        <v/>
      </c>
      <c r="S416" s="6" t="str">
        <f t="shared" si="320"/>
        <v/>
      </c>
      <c r="T416" s="3" t="str">
        <f t="shared" si="321"/>
        <v/>
      </c>
      <c r="U416" s="20" t="str">
        <f t="shared" si="322"/>
        <v/>
      </c>
      <c r="V416" s="6" t="str">
        <f t="shared" si="280"/>
        <v/>
      </c>
      <c r="W416" s="3" t="str">
        <f t="shared" si="281"/>
        <v/>
      </c>
      <c r="X416" s="20" t="str">
        <f t="shared" si="282"/>
        <v/>
      </c>
      <c r="Y416" s="6" t="str">
        <f t="shared" si="283"/>
        <v/>
      </c>
      <c r="Z416" s="3" t="str">
        <f t="shared" si="300"/>
        <v/>
      </c>
      <c r="AA416" s="20" t="str">
        <f t="shared" si="301"/>
        <v/>
      </c>
      <c r="AB416" s="6" t="str">
        <f t="shared" si="302"/>
        <v/>
      </c>
      <c r="AC416" s="3" t="str">
        <f t="shared" si="303"/>
        <v/>
      </c>
      <c r="AD416" s="20">
        <f t="shared" si="304"/>
        <v>767.5</v>
      </c>
      <c r="AE416" s="6" t="str">
        <f t="shared" si="305"/>
        <v/>
      </c>
      <c r="AG416" s="3" t="str">
        <f t="shared" si="284"/>
        <v/>
      </c>
      <c r="AH416" s="20" t="str">
        <f t="shared" si="285"/>
        <v/>
      </c>
      <c r="AI416" s="6" t="str">
        <f t="shared" si="286"/>
        <v/>
      </c>
      <c r="AJ416" s="3" t="str">
        <f t="shared" si="287"/>
        <v/>
      </c>
      <c r="AK416" s="20" t="str">
        <f t="shared" si="288"/>
        <v/>
      </c>
      <c r="AL416" s="6" t="str">
        <f t="shared" si="289"/>
        <v/>
      </c>
      <c r="AM416" s="3" t="str">
        <f t="shared" si="290"/>
        <v/>
      </c>
      <c r="AN416" s="20" t="str">
        <f t="shared" si="291"/>
        <v/>
      </c>
      <c r="AO416" s="6" t="str">
        <f t="shared" si="292"/>
        <v/>
      </c>
      <c r="AP416" s="3" t="str">
        <f t="shared" si="293"/>
        <v/>
      </c>
      <c r="AQ416" s="20" t="str">
        <f t="shared" si="294"/>
        <v/>
      </c>
      <c r="AR416" s="6" t="str">
        <f t="shared" si="295"/>
        <v/>
      </c>
      <c r="AS416" s="3" t="str">
        <f t="shared" si="296"/>
        <v/>
      </c>
      <c r="AT416" s="20" t="str">
        <f t="shared" si="297"/>
        <v/>
      </c>
      <c r="AU416" s="6" t="str">
        <f t="shared" si="298"/>
        <v/>
      </c>
      <c r="AV416" s="3" t="str">
        <f t="shared" si="306"/>
        <v/>
      </c>
      <c r="AW416" s="20" t="str">
        <f t="shared" si="307"/>
        <v/>
      </c>
      <c r="AX416" s="6" t="str">
        <f t="shared" si="308"/>
        <v/>
      </c>
      <c r="AY416" s="3" t="str">
        <f t="shared" si="309"/>
        <v/>
      </c>
      <c r="AZ416" s="20" t="str">
        <f t="shared" si="310"/>
        <v>NS</v>
      </c>
      <c r="BA416" s="6" t="str">
        <f t="shared" si="311"/>
        <v/>
      </c>
    </row>
    <row r="417" spans="1:53" ht="13.5" thickBot="1" x14ac:dyDescent="0.25">
      <c r="A417" s="96">
        <v>42136</v>
      </c>
      <c r="B417" s="97" t="s">
        <v>62</v>
      </c>
      <c r="C417" s="97" t="s">
        <v>60</v>
      </c>
      <c r="D417" s="97" t="s">
        <v>77</v>
      </c>
      <c r="E417" s="97" t="s">
        <v>24</v>
      </c>
      <c r="F417" s="90">
        <f t="shared" si="323"/>
        <v>1</v>
      </c>
      <c r="G417" s="90">
        <f t="shared" si="299"/>
        <v>5</v>
      </c>
      <c r="H417" s="90">
        <f t="shared" si="278"/>
        <v>2015</v>
      </c>
      <c r="I417" s="2" t="str">
        <f t="shared" si="279"/>
        <v>Spring</v>
      </c>
      <c r="K417" s="3" t="str">
        <f t="shared" si="312"/>
        <v/>
      </c>
      <c r="L417" s="20" t="str">
        <f t="shared" si="313"/>
        <v/>
      </c>
      <c r="M417" s="6" t="str">
        <f t="shared" si="314"/>
        <v/>
      </c>
      <c r="N417" s="3" t="str">
        <f t="shared" si="315"/>
        <v/>
      </c>
      <c r="O417" s="20" t="str">
        <f t="shared" si="316"/>
        <v/>
      </c>
      <c r="P417" s="6" t="str">
        <f t="shared" si="317"/>
        <v/>
      </c>
      <c r="Q417" s="3" t="str">
        <f t="shared" si="318"/>
        <v/>
      </c>
      <c r="R417" s="20" t="str">
        <f t="shared" si="319"/>
        <v/>
      </c>
      <c r="S417" s="6" t="str">
        <f t="shared" si="320"/>
        <v/>
      </c>
      <c r="T417" s="3" t="str">
        <f t="shared" si="321"/>
        <v/>
      </c>
      <c r="U417" s="20" t="str">
        <f t="shared" si="322"/>
        <v/>
      </c>
      <c r="V417" s="6" t="str">
        <f t="shared" si="280"/>
        <v/>
      </c>
      <c r="W417" s="3" t="str">
        <f t="shared" si="281"/>
        <v/>
      </c>
      <c r="X417" s="20" t="str">
        <f t="shared" si="282"/>
        <v/>
      </c>
      <c r="Y417" s="6" t="str">
        <f t="shared" si="283"/>
        <v/>
      </c>
      <c r="Z417" s="3" t="str">
        <f t="shared" si="300"/>
        <v/>
      </c>
      <c r="AA417" s="20" t="str">
        <f t="shared" si="301"/>
        <v/>
      </c>
      <c r="AB417" s="6" t="str">
        <f t="shared" si="302"/>
        <v/>
      </c>
      <c r="AC417" s="3" t="str">
        <f t="shared" si="303"/>
        <v>AD</v>
      </c>
      <c r="AD417" s="20" t="str">
        <f t="shared" si="304"/>
        <v/>
      </c>
      <c r="AE417" s="6" t="str">
        <f t="shared" si="305"/>
        <v/>
      </c>
      <c r="AG417" s="3" t="str">
        <f t="shared" si="284"/>
        <v/>
      </c>
      <c r="AH417" s="20" t="str">
        <f t="shared" si="285"/>
        <v/>
      </c>
      <c r="AI417" s="6" t="str">
        <f t="shared" si="286"/>
        <v/>
      </c>
      <c r="AJ417" s="3" t="str">
        <f t="shared" si="287"/>
        <v/>
      </c>
      <c r="AK417" s="20" t="str">
        <f t="shared" si="288"/>
        <v/>
      </c>
      <c r="AL417" s="6" t="str">
        <f t="shared" si="289"/>
        <v/>
      </c>
      <c r="AM417" s="3" t="str">
        <f t="shared" si="290"/>
        <v/>
      </c>
      <c r="AN417" s="20" t="str">
        <f t="shared" si="291"/>
        <v/>
      </c>
      <c r="AO417" s="6" t="str">
        <f t="shared" si="292"/>
        <v/>
      </c>
      <c r="AP417" s="3" t="str">
        <f t="shared" si="293"/>
        <v/>
      </c>
      <c r="AQ417" s="20" t="str">
        <f t="shared" si="294"/>
        <v/>
      </c>
      <c r="AR417" s="6" t="str">
        <f t="shared" si="295"/>
        <v/>
      </c>
      <c r="AS417" s="3" t="str">
        <f t="shared" si="296"/>
        <v/>
      </c>
      <c r="AT417" s="20" t="str">
        <f t="shared" si="297"/>
        <v/>
      </c>
      <c r="AU417" s="6" t="str">
        <f t="shared" si="298"/>
        <v/>
      </c>
      <c r="AV417" s="3" t="str">
        <f t="shared" si="306"/>
        <v/>
      </c>
      <c r="AW417" s="20" t="str">
        <f t="shared" si="307"/>
        <v/>
      </c>
      <c r="AX417" s="6" t="str">
        <f t="shared" si="308"/>
        <v/>
      </c>
      <c r="AY417" s="3" t="str">
        <f t="shared" si="309"/>
        <v>NS</v>
      </c>
      <c r="AZ417" s="20" t="str">
        <f t="shared" si="310"/>
        <v/>
      </c>
      <c r="BA417" s="6" t="str">
        <f t="shared" si="311"/>
        <v/>
      </c>
    </row>
    <row r="418" spans="1:53" ht="13.5" thickBot="1" x14ac:dyDescent="0.25">
      <c r="A418" s="96">
        <v>41904</v>
      </c>
      <c r="B418" s="97" t="s">
        <v>62</v>
      </c>
      <c r="C418" s="97" t="s">
        <v>60</v>
      </c>
      <c r="D418" s="97">
        <v>717.8</v>
      </c>
      <c r="E418" s="97">
        <v>10.31</v>
      </c>
      <c r="F418" s="90">
        <f t="shared" si="323"/>
        <v>1</v>
      </c>
      <c r="G418" s="90">
        <f t="shared" si="299"/>
        <v>9</v>
      </c>
      <c r="H418" s="90">
        <f t="shared" si="278"/>
        <v>2014</v>
      </c>
      <c r="I418" s="2" t="str">
        <f t="shared" si="279"/>
        <v>Fall</v>
      </c>
      <c r="K418" s="3" t="str">
        <f t="shared" si="312"/>
        <v/>
      </c>
      <c r="L418" s="20" t="str">
        <f t="shared" si="313"/>
        <v/>
      </c>
      <c r="M418" s="6" t="str">
        <f t="shared" si="314"/>
        <v/>
      </c>
      <c r="N418" s="3" t="str">
        <f t="shared" si="315"/>
        <v/>
      </c>
      <c r="O418" s="20" t="str">
        <f t="shared" si="316"/>
        <v/>
      </c>
      <c r="P418" s="6" t="str">
        <f t="shared" si="317"/>
        <v/>
      </c>
      <c r="Q418" s="3" t="str">
        <f t="shared" si="318"/>
        <v/>
      </c>
      <c r="R418" s="20" t="str">
        <f t="shared" si="319"/>
        <v/>
      </c>
      <c r="S418" s="6" t="str">
        <f t="shared" si="320"/>
        <v/>
      </c>
      <c r="T418" s="3" t="str">
        <f t="shared" si="321"/>
        <v/>
      </c>
      <c r="U418" s="20" t="str">
        <f t="shared" si="322"/>
        <v/>
      </c>
      <c r="V418" s="6" t="str">
        <f t="shared" si="280"/>
        <v/>
      </c>
      <c r="W418" s="3" t="str">
        <f t="shared" si="281"/>
        <v/>
      </c>
      <c r="X418" s="20" t="str">
        <f t="shared" si="282"/>
        <v/>
      </c>
      <c r="Y418" s="6" t="str">
        <f t="shared" si="283"/>
        <v/>
      </c>
      <c r="Z418" s="3" t="str">
        <f t="shared" si="300"/>
        <v/>
      </c>
      <c r="AA418" s="20" t="str">
        <f t="shared" si="301"/>
        <v/>
      </c>
      <c r="AB418" s="6" t="str">
        <f t="shared" si="302"/>
        <v/>
      </c>
      <c r="AC418" s="3" t="str">
        <f t="shared" si="303"/>
        <v/>
      </c>
      <c r="AD418" s="20" t="str">
        <f t="shared" si="304"/>
        <v/>
      </c>
      <c r="AE418" s="6">
        <f t="shared" si="305"/>
        <v>717.8</v>
      </c>
      <c r="AG418" s="3" t="str">
        <f t="shared" si="284"/>
        <v/>
      </c>
      <c r="AH418" s="20" t="str">
        <f t="shared" si="285"/>
        <v/>
      </c>
      <c r="AI418" s="6" t="str">
        <f t="shared" si="286"/>
        <v/>
      </c>
      <c r="AJ418" s="3" t="str">
        <f t="shared" si="287"/>
        <v/>
      </c>
      <c r="AK418" s="20" t="str">
        <f t="shared" si="288"/>
        <v/>
      </c>
      <c r="AL418" s="6" t="str">
        <f t="shared" si="289"/>
        <v/>
      </c>
      <c r="AM418" s="3" t="str">
        <f t="shared" si="290"/>
        <v/>
      </c>
      <c r="AN418" s="20" t="str">
        <f t="shared" si="291"/>
        <v/>
      </c>
      <c r="AO418" s="6" t="str">
        <f t="shared" si="292"/>
        <v/>
      </c>
      <c r="AP418" s="3" t="str">
        <f t="shared" si="293"/>
        <v/>
      </c>
      <c r="AQ418" s="20" t="str">
        <f t="shared" si="294"/>
        <v/>
      </c>
      <c r="AR418" s="6" t="str">
        <f t="shared" si="295"/>
        <v/>
      </c>
      <c r="AS418" s="3" t="str">
        <f t="shared" si="296"/>
        <v/>
      </c>
      <c r="AT418" s="20" t="str">
        <f t="shared" si="297"/>
        <v/>
      </c>
      <c r="AU418" s="6" t="str">
        <f t="shared" si="298"/>
        <v/>
      </c>
      <c r="AV418" s="3" t="str">
        <f t="shared" si="306"/>
        <v/>
      </c>
      <c r="AW418" s="20" t="str">
        <f t="shared" si="307"/>
        <v/>
      </c>
      <c r="AX418" s="6" t="str">
        <f t="shared" si="308"/>
        <v/>
      </c>
      <c r="AY418" s="3" t="str">
        <f t="shared" si="309"/>
        <v/>
      </c>
      <c r="AZ418" s="20" t="str">
        <f t="shared" si="310"/>
        <v/>
      </c>
      <c r="BA418" s="6">
        <f t="shared" si="311"/>
        <v>10.31</v>
      </c>
    </row>
    <row r="419" spans="1:53" ht="13.5" thickBot="1" x14ac:dyDescent="0.25">
      <c r="A419" s="96">
        <v>41843</v>
      </c>
      <c r="B419" s="97" t="s">
        <v>62</v>
      </c>
      <c r="C419" s="97" t="s">
        <v>60</v>
      </c>
      <c r="D419" s="97">
        <v>854</v>
      </c>
      <c r="E419" s="97">
        <v>8.99</v>
      </c>
      <c r="F419" s="90">
        <f t="shared" si="323"/>
        <v>1</v>
      </c>
      <c r="G419" s="90">
        <f t="shared" si="299"/>
        <v>7</v>
      </c>
      <c r="H419" s="90">
        <f t="shared" si="278"/>
        <v>2014</v>
      </c>
      <c r="I419" s="2" t="str">
        <f t="shared" si="279"/>
        <v>Summer</v>
      </c>
      <c r="K419" s="3" t="str">
        <f t="shared" si="312"/>
        <v/>
      </c>
      <c r="L419" s="20" t="str">
        <f t="shared" si="313"/>
        <v/>
      </c>
      <c r="M419" s="6" t="str">
        <f t="shared" si="314"/>
        <v/>
      </c>
      <c r="N419" s="3" t="str">
        <f t="shared" si="315"/>
        <v/>
      </c>
      <c r="O419" s="20" t="str">
        <f t="shared" si="316"/>
        <v/>
      </c>
      <c r="P419" s="6" t="str">
        <f t="shared" si="317"/>
        <v/>
      </c>
      <c r="Q419" s="3" t="str">
        <f t="shared" si="318"/>
        <v/>
      </c>
      <c r="R419" s="20" t="str">
        <f t="shared" si="319"/>
        <v/>
      </c>
      <c r="S419" s="6" t="str">
        <f t="shared" si="320"/>
        <v/>
      </c>
      <c r="T419" s="3" t="str">
        <f t="shared" si="321"/>
        <v/>
      </c>
      <c r="U419" s="20" t="str">
        <f t="shared" si="322"/>
        <v/>
      </c>
      <c r="V419" s="6" t="str">
        <f t="shared" si="280"/>
        <v/>
      </c>
      <c r="W419" s="3" t="str">
        <f t="shared" si="281"/>
        <v/>
      </c>
      <c r="X419" s="20" t="str">
        <f t="shared" si="282"/>
        <v/>
      </c>
      <c r="Y419" s="6" t="str">
        <f t="shared" si="283"/>
        <v/>
      </c>
      <c r="Z419" s="3" t="str">
        <f t="shared" si="300"/>
        <v/>
      </c>
      <c r="AA419" s="20" t="str">
        <f t="shared" si="301"/>
        <v/>
      </c>
      <c r="AB419" s="6" t="str">
        <f t="shared" si="302"/>
        <v/>
      </c>
      <c r="AC419" s="3" t="str">
        <f t="shared" si="303"/>
        <v/>
      </c>
      <c r="AD419" s="20">
        <f t="shared" si="304"/>
        <v>854</v>
      </c>
      <c r="AE419" s="6" t="str">
        <f t="shared" si="305"/>
        <v/>
      </c>
      <c r="AG419" s="3" t="str">
        <f t="shared" si="284"/>
        <v/>
      </c>
      <c r="AH419" s="20" t="str">
        <f t="shared" si="285"/>
        <v/>
      </c>
      <c r="AI419" s="6" t="str">
        <f t="shared" si="286"/>
        <v/>
      </c>
      <c r="AJ419" s="3" t="str">
        <f t="shared" si="287"/>
        <v/>
      </c>
      <c r="AK419" s="20" t="str">
        <f t="shared" si="288"/>
        <v/>
      </c>
      <c r="AL419" s="6" t="str">
        <f t="shared" si="289"/>
        <v/>
      </c>
      <c r="AM419" s="3" t="str">
        <f t="shared" si="290"/>
        <v/>
      </c>
      <c r="AN419" s="20" t="str">
        <f t="shared" si="291"/>
        <v/>
      </c>
      <c r="AO419" s="6" t="str">
        <f t="shared" si="292"/>
        <v/>
      </c>
      <c r="AP419" s="3" t="str">
        <f t="shared" si="293"/>
        <v/>
      </c>
      <c r="AQ419" s="20" t="str">
        <f t="shared" si="294"/>
        <v/>
      </c>
      <c r="AR419" s="6" t="str">
        <f t="shared" si="295"/>
        <v/>
      </c>
      <c r="AS419" s="3" t="str">
        <f t="shared" si="296"/>
        <v/>
      </c>
      <c r="AT419" s="20" t="str">
        <f t="shared" si="297"/>
        <v/>
      </c>
      <c r="AU419" s="6" t="str">
        <f t="shared" si="298"/>
        <v/>
      </c>
      <c r="AV419" s="3" t="str">
        <f t="shared" si="306"/>
        <v/>
      </c>
      <c r="AW419" s="20" t="str">
        <f t="shared" si="307"/>
        <v/>
      </c>
      <c r="AX419" s="6" t="str">
        <f t="shared" si="308"/>
        <v/>
      </c>
      <c r="AY419" s="3" t="str">
        <f t="shared" si="309"/>
        <v/>
      </c>
      <c r="AZ419" s="20">
        <f t="shared" si="310"/>
        <v>8.99</v>
      </c>
      <c r="BA419" s="6" t="str">
        <f t="shared" si="311"/>
        <v/>
      </c>
    </row>
    <row r="420" spans="1:53" ht="13.5" thickBot="1" x14ac:dyDescent="0.25">
      <c r="A420" s="96">
        <v>41771</v>
      </c>
      <c r="B420" s="97" t="s">
        <v>62</v>
      </c>
      <c r="C420" s="97" t="s">
        <v>60</v>
      </c>
      <c r="D420" s="97">
        <v>544</v>
      </c>
      <c r="E420" s="97">
        <v>1.92</v>
      </c>
      <c r="F420" s="90">
        <f t="shared" si="323"/>
        <v>1</v>
      </c>
      <c r="G420" s="90">
        <f t="shared" si="299"/>
        <v>5</v>
      </c>
      <c r="H420" s="90">
        <f t="shared" si="278"/>
        <v>2014</v>
      </c>
      <c r="I420" s="2" t="str">
        <f t="shared" si="279"/>
        <v>Spring</v>
      </c>
      <c r="K420" s="3" t="str">
        <f t="shared" si="312"/>
        <v/>
      </c>
      <c r="L420" s="20" t="str">
        <f t="shared" si="313"/>
        <v/>
      </c>
      <c r="M420" s="6" t="str">
        <f t="shared" si="314"/>
        <v/>
      </c>
      <c r="N420" s="3" t="str">
        <f t="shared" si="315"/>
        <v/>
      </c>
      <c r="O420" s="20" t="str">
        <f t="shared" si="316"/>
        <v/>
      </c>
      <c r="P420" s="6" t="str">
        <f t="shared" si="317"/>
        <v/>
      </c>
      <c r="Q420" s="3" t="str">
        <f t="shared" si="318"/>
        <v/>
      </c>
      <c r="R420" s="20" t="str">
        <f t="shared" si="319"/>
        <v/>
      </c>
      <c r="S420" s="6" t="str">
        <f t="shared" si="320"/>
        <v/>
      </c>
      <c r="T420" s="3" t="str">
        <f t="shared" si="321"/>
        <v/>
      </c>
      <c r="U420" s="20" t="str">
        <f t="shared" si="322"/>
        <v/>
      </c>
      <c r="V420" s="6" t="str">
        <f t="shared" si="280"/>
        <v/>
      </c>
      <c r="W420" s="3" t="str">
        <f t="shared" si="281"/>
        <v/>
      </c>
      <c r="X420" s="20" t="str">
        <f t="shared" si="282"/>
        <v/>
      </c>
      <c r="Y420" s="6" t="str">
        <f t="shared" si="283"/>
        <v/>
      </c>
      <c r="Z420" s="3" t="str">
        <f t="shared" si="300"/>
        <v/>
      </c>
      <c r="AA420" s="20" t="str">
        <f t="shared" si="301"/>
        <v/>
      </c>
      <c r="AB420" s="6" t="str">
        <f t="shared" si="302"/>
        <v/>
      </c>
      <c r="AC420" s="3">
        <f t="shared" si="303"/>
        <v>544</v>
      </c>
      <c r="AD420" s="20" t="str">
        <f t="shared" si="304"/>
        <v/>
      </c>
      <c r="AE420" s="6" t="str">
        <f t="shared" si="305"/>
        <v/>
      </c>
      <c r="AG420" s="3" t="str">
        <f t="shared" si="284"/>
        <v/>
      </c>
      <c r="AH420" s="20" t="str">
        <f t="shared" si="285"/>
        <v/>
      </c>
      <c r="AI420" s="6" t="str">
        <f t="shared" si="286"/>
        <v/>
      </c>
      <c r="AJ420" s="3" t="str">
        <f t="shared" si="287"/>
        <v/>
      </c>
      <c r="AK420" s="20" t="str">
        <f t="shared" si="288"/>
        <v/>
      </c>
      <c r="AL420" s="6" t="str">
        <f t="shared" si="289"/>
        <v/>
      </c>
      <c r="AM420" s="3" t="str">
        <f t="shared" si="290"/>
        <v/>
      </c>
      <c r="AN420" s="20" t="str">
        <f t="shared" si="291"/>
        <v/>
      </c>
      <c r="AO420" s="6" t="str">
        <f t="shared" si="292"/>
        <v/>
      </c>
      <c r="AP420" s="3" t="str">
        <f t="shared" si="293"/>
        <v/>
      </c>
      <c r="AQ420" s="20" t="str">
        <f t="shared" si="294"/>
        <v/>
      </c>
      <c r="AR420" s="6" t="str">
        <f t="shared" si="295"/>
        <v/>
      </c>
      <c r="AS420" s="3" t="str">
        <f t="shared" si="296"/>
        <v/>
      </c>
      <c r="AT420" s="20" t="str">
        <f t="shared" si="297"/>
        <v/>
      </c>
      <c r="AU420" s="6" t="str">
        <f t="shared" si="298"/>
        <v/>
      </c>
      <c r="AV420" s="3" t="str">
        <f t="shared" si="306"/>
        <v/>
      </c>
      <c r="AW420" s="20" t="str">
        <f t="shared" si="307"/>
        <v/>
      </c>
      <c r="AX420" s="6" t="str">
        <f t="shared" si="308"/>
        <v/>
      </c>
      <c r="AY420" s="3">
        <f t="shared" si="309"/>
        <v>1.92</v>
      </c>
      <c r="AZ420" s="20" t="str">
        <f t="shared" si="310"/>
        <v/>
      </c>
      <c r="BA420" s="6" t="str">
        <f t="shared" si="311"/>
        <v/>
      </c>
    </row>
    <row r="421" spans="1:53" ht="13.5" thickBot="1" x14ac:dyDescent="0.25">
      <c r="A421" s="96">
        <v>41556</v>
      </c>
      <c r="B421" s="97" t="s">
        <v>62</v>
      </c>
      <c r="C421" s="97" t="s">
        <v>60</v>
      </c>
      <c r="D421" s="97">
        <v>858</v>
      </c>
      <c r="E421" s="97">
        <v>8.3800000000000008</v>
      </c>
      <c r="F421" s="90">
        <f t="shared" si="323"/>
        <v>1</v>
      </c>
      <c r="G421" s="90">
        <f t="shared" si="299"/>
        <v>10</v>
      </c>
      <c r="H421" s="90">
        <f t="shared" si="278"/>
        <v>2013</v>
      </c>
      <c r="I421" s="2" t="str">
        <f t="shared" si="279"/>
        <v>Fall</v>
      </c>
      <c r="K421" s="3" t="str">
        <f t="shared" si="312"/>
        <v/>
      </c>
      <c r="L421" s="20" t="str">
        <f t="shared" si="313"/>
        <v/>
      </c>
      <c r="M421" s="6" t="str">
        <f t="shared" si="314"/>
        <v/>
      </c>
      <c r="N421" s="3" t="str">
        <f t="shared" si="315"/>
        <v/>
      </c>
      <c r="O421" s="20" t="str">
        <f t="shared" si="316"/>
        <v/>
      </c>
      <c r="P421" s="6" t="str">
        <f t="shared" si="317"/>
        <v/>
      </c>
      <c r="Q421" s="3" t="str">
        <f t="shared" si="318"/>
        <v/>
      </c>
      <c r="R421" s="20" t="str">
        <f t="shared" si="319"/>
        <v/>
      </c>
      <c r="S421" s="6" t="str">
        <f t="shared" si="320"/>
        <v/>
      </c>
      <c r="T421" s="3" t="str">
        <f t="shared" si="321"/>
        <v/>
      </c>
      <c r="U421" s="20" t="str">
        <f t="shared" si="322"/>
        <v/>
      </c>
      <c r="V421" s="6" t="str">
        <f t="shared" si="280"/>
        <v/>
      </c>
      <c r="W421" s="3" t="str">
        <f t="shared" si="281"/>
        <v/>
      </c>
      <c r="X421" s="20" t="str">
        <f t="shared" si="282"/>
        <v/>
      </c>
      <c r="Y421" s="6" t="str">
        <f t="shared" si="283"/>
        <v/>
      </c>
      <c r="Z421" s="3" t="str">
        <f t="shared" si="300"/>
        <v/>
      </c>
      <c r="AA421" s="20" t="str">
        <f t="shared" si="301"/>
        <v/>
      </c>
      <c r="AB421" s="6" t="str">
        <f t="shared" si="302"/>
        <v/>
      </c>
      <c r="AC421" s="3" t="str">
        <f t="shared" si="303"/>
        <v/>
      </c>
      <c r="AD421" s="20" t="str">
        <f t="shared" si="304"/>
        <v/>
      </c>
      <c r="AE421" s="6">
        <f t="shared" si="305"/>
        <v>858</v>
      </c>
      <c r="AG421" s="3" t="str">
        <f t="shared" si="284"/>
        <v/>
      </c>
      <c r="AH421" s="20" t="str">
        <f t="shared" si="285"/>
        <v/>
      </c>
      <c r="AI421" s="6" t="str">
        <f t="shared" si="286"/>
        <v/>
      </c>
      <c r="AJ421" s="3" t="str">
        <f t="shared" si="287"/>
        <v/>
      </c>
      <c r="AK421" s="20" t="str">
        <f t="shared" si="288"/>
        <v/>
      </c>
      <c r="AL421" s="6" t="str">
        <f t="shared" si="289"/>
        <v/>
      </c>
      <c r="AM421" s="3" t="str">
        <f t="shared" si="290"/>
        <v/>
      </c>
      <c r="AN421" s="20" t="str">
        <f t="shared" si="291"/>
        <v/>
      </c>
      <c r="AO421" s="6" t="str">
        <f t="shared" si="292"/>
        <v/>
      </c>
      <c r="AP421" s="3" t="str">
        <f t="shared" si="293"/>
        <v/>
      </c>
      <c r="AQ421" s="20" t="str">
        <f t="shared" si="294"/>
        <v/>
      </c>
      <c r="AR421" s="6" t="str">
        <f t="shared" si="295"/>
        <v/>
      </c>
      <c r="AS421" s="3" t="str">
        <f t="shared" si="296"/>
        <v/>
      </c>
      <c r="AT421" s="20" t="str">
        <f t="shared" si="297"/>
        <v/>
      </c>
      <c r="AU421" s="6" t="str">
        <f t="shared" si="298"/>
        <v/>
      </c>
      <c r="AV421" s="3" t="str">
        <f t="shared" si="306"/>
        <v/>
      </c>
      <c r="AW421" s="20" t="str">
        <f t="shared" si="307"/>
        <v/>
      </c>
      <c r="AX421" s="6" t="str">
        <f t="shared" si="308"/>
        <v/>
      </c>
      <c r="AY421" s="3" t="str">
        <f t="shared" si="309"/>
        <v/>
      </c>
      <c r="AZ421" s="20" t="str">
        <f t="shared" si="310"/>
        <v/>
      </c>
      <c r="BA421" s="6">
        <f t="shared" si="311"/>
        <v>8.3800000000000008</v>
      </c>
    </row>
    <row r="422" spans="1:53" ht="13.5" thickBot="1" x14ac:dyDescent="0.25">
      <c r="A422" s="96">
        <v>41486</v>
      </c>
      <c r="B422" s="97" t="s">
        <v>62</v>
      </c>
      <c r="C422" s="97" t="s">
        <v>60</v>
      </c>
      <c r="D422" s="97">
        <v>820</v>
      </c>
      <c r="E422" s="97">
        <v>9.08</v>
      </c>
      <c r="F422" s="90">
        <f t="shared" si="323"/>
        <v>1</v>
      </c>
      <c r="G422" s="90">
        <f t="shared" si="299"/>
        <v>7</v>
      </c>
      <c r="H422" s="90">
        <f t="shared" si="278"/>
        <v>2013</v>
      </c>
      <c r="I422" s="2" t="str">
        <f t="shared" si="279"/>
        <v>Summer</v>
      </c>
      <c r="K422" s="3" t="str">
        <f t="shared" si="312"/>
        <v/>
      </c>
      <c r="L422" s="20" t="str">
        <f t="shared" si="313"/>
        <v/>
      </c>
      <c r="M422" s="6" t="str">
        <f t="shared" si="314"/>
        <v/>
      </c>
      <c r="N422" s="3" t="str">
        <f t="shared" si="315"/>
        <v/>
      </c>
      <c r="O422" s="20" t="str">
        <f t="shared" si="316"/>
        <v/>
      </c>
      <c r="P422" s="6" t="str">
        <f t="shared" si="317"/>
        <v/>
      </c>
      <c r="Q422" s="3" t="str">
        <f t="shared" si="318"/>
        <v/>
      </c>
      <c r="R422" s="20" t="str">
        <f t="shared" si="319"/>
        <v/>
      </c>
      <c r="S422" s="6" t="str">
        <f t="shared" si="320"/>
        <v/>
      </c>
      <c r="T422" s="3" t="str">
        <f t="shared" si="321"/>
        <v/>
      </c>
      <c r="U422" s="20" t="str">
        <f t="shared" si="322"/>
        <v/>
      </c>
      <c r="V422" s="6" t="str">
        <f t="shared" si="280"/>
        <v/>
      </c>
      <c r="W422" s="3" t="str">
        <f t="shared" si="281"/>
        <v/>
      </c>
      <c r="X422" s="20" t="str">
        <f t="shared" si="282"/>
        <v/>
      </c>
      <c r="Y422" s="6" t="str">
        <f t="shared" si="283"/>
        <v/>
      </c>
      <c r="Z422" s="3" t="str">
        <f t="shared" si="300"/>
        <v/>
      </c>
      <c r="AA422" s="20" t="str">
        <f t="shared" si="301"/>
        <v/>
      </c>
      <c r="AB422" s="6" t="str">
        <f t="shared" si="302"/>
        <v/>
      </c>
      <c r="AC422" s="3" t="str">
        <f t="shared" si="303"/>
        <v/>
      </c>
      <c r="AD422" s="20">
        <f t="shared" si="304"/>
        <v>820</v>
      </c>
      <c r="AE422" s="6" t="str">
        <f t="shared" si="305"/>
        <v/>
      </c>
      <c r="AG422" s="3" t="str">
        <f t="shared" si="284"/>
        <v/>
      </c>
      <c r="AH422" s="20" t="str">
        <f t="shared" si="285"/>
        <v/>
      </c>
      <c r="AI422" s="6" t="str">
        <f t="shared" si="286"/>
        <v/>
      </c>
      <c r="AJ422" s="3" t="str">
        <f t="shared" si="287"/>
        <v/>
      </c>
      <c r="AK422" s="20" t="str">
        <f t="shared" si="288"/>
        <v/>
      </c>
      <c r="AL422" s="6" t="str">
        <f t="shared" si="289"/>
        <v/>
      </c>
      <c r="AM422" s="3" t="str">
        <f t="shared" si="290"/>
        <v/>
      </c>
      <c r="AN422" s="20" t="str">
        <f t="shared" si="291"/>
        <v/>
      </c>
      <c r="AO422" s="6" t="str">
        <f t="shared" si="292"/>
        <v/>
      </c>
      <c r="AP422" s="3" t="str">
        <f t="shared" si="293"/>
        <v/>
      </c>
      <c r="AQ422" s="20" t="str">
        <f t="shared" si="294"/>
        <v/>
      </c>
      <c r="AR422" s="6" t="str">
        <f t="shared" si="295"/>
        <v/>
      </c>
      <c r="AS422" s="3" t="str">
        <f t="shared" si="296"/>
        <v/>
      </c>
      <c r="AT422" s="20" t="str">
        <f t="shared" si="297"/>
        <v/>
      </c>
      <c r="AU422" s="6" t="str">
        <f t="shared" si="298"/>
        <v/>
      </c>
      <c r="AV422" s="3" t="str">
        <f t="shared" si="306"/>
        <v/>
      </c>
      <c r="AW422" s="20" t="str">
        <f t="shared" si="307"/>
        <v/>
      </c>
      <c r="AX422" s="6" t="str">
        <f t="shared" si="308"/>
        <v/>
      </c>
      <c r="AY422" s="3" t="str">
        <f t="shared" si="309"/>
        <v/>
      </c>
      <c r="AZ422" s="20">
        <f t="shared" si="310"/>
        <v>9.08</v>
      </c>
      <c r="BA422" s="6" t="str">
        <f t="shared" si="311"/>
        <v/>
      </c>
    </row>
    <row r="423" spans="1:53" ht="13.5" thickBot="1" x14ac:dyDescent="0.25">
      <c r="A423" s="96">
        <v>41398</v>
      </c>
      <c r="B423" s="97" t="s">
        <v>62</v>
      </c>
      <c r="C423" s="97" t="s">
        <v>60</v>
      </c>
      <c r="D423" s="97">
        <v>470</v>
      </c>
      <c r="E423" s="97" t="s">
        <v>76</v>
      </c>
      <c r="F423" s="90">
        <f t="shared" si="323"/>
        <v>1</v>
      </c>
      <c r="G423" s="90">
        <f t="shared" si="299"/>
        <v>5</v>
      </c>
      <c r="H423" s="90">
        <f t="shared" si="278"/>
        <v>2013</v>
      </c>
      <c r="I423" s="2" t="str">
        <f t="shared" si="279"/>
        <v>Spring</v>
      </c>
      <c r="K423" s="3" t="str">
        <f t="shared" si="312"/>
        <v/>
      </c>
      <c r="L423" s="20" t="str">
        <f t="shared" si="313"/>
        <v/>
      </c>
      <c r="M423" s="6" t="str">
        <f t="shared" si="314"/>
        <v/>
      </c>
      <c r="N423" s="3" t="str">
        <f t="shared" si="315"/>
        <v/>
      </c>
      <c r="O423" s="20" t="str">
        <f t="shared" si="316"/>
        <v/>
      </c>
      <c r="P423" s="6" t="str">
        <f t="shared" si="317"/>
        <v/>
      </c>
      <c r="Q423" s="3" t="str">
        <f t="shared" si="318"/>
        <v/>
      </c>
      <c r="R423" s="20" t="str">
        <f t="shared" si="319"/>
        <v/>
      </c>
      <c r="S423" s="6" t="str">
        <f t="shared" si="320"/>
        <v/>
      </c>
      <c r="T423" s="3" t="str">
        <f t="shared" si="321"/>
        <v/>
      </c>
      <c r="U423" s="20" t="str">
        <f t="shared" si="322"/>
        <v/>
      </c>
      <c r="V423" s="6" t="str">
        <f t="shared" si="280"/>
        <v/>
      </c>
      <c r="W423" s="3" t="str">
        <f t="shared" si="281"/>
        <v/>
      </c>
      <c r="X423" s="20" t="str">
        <f t="shared" si="282"/>
        <v/>
      </c>
      <c r="Y423" s="6" t="str">
        <f t="shared" si="283"/>
        <v/>
      </c>
      <c r="Z423" s="3" t="str">
        <f t="shared" si="300"/>
        <v/>
      </c>
      <c r="AA423" s="20" t="str">
        <f t="shared" si="301"/>
        <v/>
      </c>
      <c r="AB423" s="6" t="str">
        <f t="shared" si="302"/>
        <v/>
      </c>
      <c r="AC423" s="3">
        <f t="shared" si="303"/>
        <v>470</v>
      </c>
      <c r="AD423" s="20" t="str">
        <f t="shared" si="304"/>
        <v/>
      </c>
      <c r="AE423" s="6" t="str">
        <f t="shared" si="305"/>
        <v/>
      </c>
      <c r="AG423" s="3" t="str">
        <f t="shared" si="284"/>
        <v/>
      </c>
      <c r="AH423" s="20" t="str">
        <f t="shared" si="285"/>
        <v/>
      </c>
      <c r="AI423" s="6" t="str">
        <f t="shared" si="286"/>
        <v/>
      </c>
      <c r="AJ423" s="3" t="str">
        <f t="shared" si="287"/>
        <v/>
      </c>
      <c r="AK423" s="20" t="str">
        <f t="shared" si="288"/>
        <v/>
      </c>
      <c r="AL423" s="6" t="str">
        <f t="shared" si="289"/>
        <v/>
      </c>
      <c r="AM423" s="3" t="str">
        <f t="shared" si="290"/>
        <v/>
      </c>
      <c r="AN423" s="20" t="str">
        <f t="shared" si="291"/>
        <v/>
      </c>
      <c r="AO423" s="6" t="str">
        <f t="shared" si="292"/>
        <v/>
      </c>
      <c r="AP423" s="3" t="str">
        <f t="shared" si="293"/>
        <v/>
      </c>
      <c r="AQ423" s="20" t="str">
        <f t="shared" si="294"/>
        <v/>
      </c>
      <c r="AR423" s="6" t="str">
        <f t="shared" si="295"/>
        <v/>
      </c>
      <c r="AS423" s="3" t="str">
        <f t="shared" si="296"/>
        <v/>
      </c>
      <c r="AT423" s="20" t="str">
        <f t="shared" si="297"/>
        <v/>
      </c>
      <c r="AU423" s="6" t="str">
        <f t="shared" si="298"/>
        <v/>
      </c>
      <c r="AV423" s="3" t="str">
        <f t="shared" si="306"/>
        <v/>
      </c>
      <c r="AW423" s="20" t="str">
        <f t="shared" si="307"/>
        <v/>
      </c>
      <c r="AX423" s="6" t="str">
        <f t="shared" si="308"/>
        <v/>
      </c>
      <c r="AY423" s="3" t="str">
        <f t="shared" si="309"/>
        <v>Ns</v>
      </c>
      <c r="AZ423" s="20" t="str">
        <f t="shared" si="310"/>
        <v/>
      </c>
      <c r="BA423" s="6" t="str">
        <f t="shared" si="311"/>
        <v/>
      </c>
    </row>
    <row r="424" spans="1:53" ht="13.5" thickBot="1" x14ac:dyDescent="0.25">
      <c r="A424" s="96">
        <v>41181</v>
      </c>
      <c r="B424" s="97" t="s">
        <v>62</v>
      </c>
      <c r="C424" s="97" t="s">
        <v>60</v>
      </c>
      <c r="D424" s="97">
        <v>876</v>
      </c>
      <c r="E424" s="97">
        <v>10.210000000000001</v>
      </c>
      <c r="F424" s="90">
        <f t="shared" si="323"/>
        <v>1</v>
      </c>
      <c r="G424" s="90">
        <f t="shared" si="299"/>
        <v>9</v>
      </c>
      <c r="H424" s="90">
        <f t="shared" si="278"/>
        <v>2012</v>
      </c>
      <c r="I424" s="2" t="str">
        <f t="shared" si="279"/>
        <v>Fall</v>
      </c>
      <c r="K424" s="3" t="str">
        <f t="shared" si="312"/>
        <v/>
      </c>
      <c r="L424" s="20" t="str">
        <f t="shared" si="313"/>
        <v/>
      </c>
      <c r="M424" s="6" t="str">
        <f t="shared" si="314"/>
        <v/>
      </c>
      <c r="N424" s="3" t="str">
        <f t="shared" si="315"/>
        <v/>
      </c>
      <c r="O424" s="20" t="str">
        <f t="shared" si="316"/>
        <v/>
      </c>
      <c r="P424" s="6" t="str">
        <f t="shared" si="317"/>
        <v/>
      </c>
      <c r="Q424" s="3" t="str">
        <f t="shared" si="318"/>
        <v/>
      </c>
      <c r="R424" s="20" t="str">
        <f t="shared" si="319"/>
        <v/>
      </c>
      <c r="S424" s="6" t="str">
        <f t="shared" si="320"/>
        <v/>
      </c>
      <c r="T424" s="3" t="str">
        <f t="shared" si="321"/>
        <v/>
      </c>
      <c r="U424" s="20" t="str">
        <f t="shared" si="322"/>
        <v/>
      </c>
      <c r="V424" s="6" t="str">
        <f t="shared" si="280"/>
        <v/>
      </c>
      <c r="W424" s="3" t="str">
        <f t="shared" si="281"/>
        <v/>
      </c>
      <c r="X424" s="20" t="str">
        <f t="shared" si="282"/>
        <v/>
      </c>
      <c r="Y424" s="6" t="str">
        <f t="shared" si="283"/>
        <v/>
      </c>
      <c r="Z424" s="3" t="str">
        <f t="shared" si="300"/>
        <v/>
      </c>
      <c r="AA424" s="20" t="str">
        <f t="shared" si="301"/>
        <v/>
      </c>
      <c r="AB424" s="6" t="str">
        <f t="shared" si="302"/>
        <v/>
      </c>
      <c r="AC424" s="3" t="str">
        <f t="shared" si="303"/>
        <v/>
      </c>
      <c r="AD424" s="20" t="str">
        <f t="shared" si="304"/>
        <v/>
      </c>
      <c r="AE424" s="6">
        <f t="shared" si="305"/>
        <v>876</v>
      </c>
      <c r="AG424" s="3" t="str">
        <f t="shared" si="284"/>
        <v/>
      </c>
      <c r="AH424" s="20" t="str">
        <f t="shared" si="285"/>
        <v/>
      </c>
      <c r="AI424" s="6" t="str">
        <f t="shared" si="286"/>
        <v/>
      </c>
      <c r="AJ424" s="3" t="str">
        <f t="shared" si="287"/>
        <v/>
      </c>
      <c r="AK424" s="20" t="str">
        <f t="shared" si="288"/>
        <v/>
      </c>
      <c r="AL424" s="6" t="str">
        <f t="shared" si="289"/>
        <v/>
      </c>
      <c r="AM424" s="3" t="str">
        <f t="shared" si="290"/>
        <v/>
      </c>
      <c r="AN424" s="20" t="str">
        <f t="shared" si="291"/>
        <v/>
      </c>
      <c r="AO424" s="6" t="str">
        <f t="shared" si="292"/>
        <v/>
      </c>
      <c r="AP424" s="3" t="str">
        <f t="shared" si="293"/>
        <v/>
      </c>
      <c r="AQ424" s="20" t="str">
        <f t="shared" si="294"/>
        <v/>
      </c>
      <c r="AR424" s="6" t="str">
        <f t="shared" si="295"/>
        <v/>
      </c>
      <c r="AS424" s="3" t="str">
        <f t="shared" si="296"/>
        <v/>
      </c>
      <c r="AT424" s="20" t="str">
        <f t="shared" si="297"/>
        <v/>
      </c>
      <c r="AU424" s="6" t="str">
        <f t="shared" si="298"/>
        <v/>
      </c>
      <c r="AV424" s="3" t="str">
        <f t="shared" si="306"/>
        <v/>
      </c>
      <c r="AW424" s="20" t="str">
        <f t="shared" si="307"/>
        <v/>
      </c>
      <c r="AX424" s="6" t="str">
        <f t="shared" si="308"/>
        <v/>
      </c>
      <c r="AY424" s="3" t="str">
        <f t="shared" si="309"/>
        <v/>
      </c>
      <c r="AZ424" s="20" t="str">
        <f t="shared" si="310"/>
        <v/>
      </c>
      <c r="BA424" s="6">
        <f t="shared" si="311"/>
        <v>10.210000000000001</v>
      </c>
    </row>
    <row r="425" spans="1:53" ht="13.5" thickBot="1" x14ac:dyDescent="0.25">
      <c r="A425" s="96">
        <v>41114</v>
      </c>
      <c r="B425" s="97" t="s">
        <v>62</v>
      </c>
      <c r="C425" s="97" t="s">
        <v>60</v>
      </c>
      <c r="D425" s="97">
        <v>800</v>
      </c>
      <c r="E425" s="97">
        <v>10.61</v>
      </c>
      <c r="F425" s="90">
        <f t="shared" si="323"/>
        <v>1</v>
      </c>
      <c r="G425" s="90">
        <f t="shared" si="299"/>
        <v>7</v>
      </c>
      <c r="H425" s="90">
        <f t="shared" si="278"/>
        <v>2012</v>
      </c>
      <c r="I425" s="2" t="str">
        <f t="shared" si="279"/>
        <v>Summer</v>
      </c>
      <c r="K425" s="3" t="str">
        <f t="shared" si="312"/>
        <v/>
      </c>
      <c r="L425" s="20" t="str">
        <f t="shared" si="313"/>
        <v/>
      </c>
      <c r="M425" s="6" t="str">
        <f t="shared" si="314"/>
        <v/>
      </c>
      <c r="N425" s="3" t="str">
        <f t="shared" si="315"/>
        <v/>
      </c>
      <c r="O425" s="20" t="str">
        <f t="shared" si="316"/>
        <v/>
      </c>
      <c r="P425" s="6" t="str">
        <f t="shared" si="317"/>
        <v/>
      </c>
      <c r="Q425" s="3" t="str">
        <f t="shared" si="318"/>
        <v/>
      </c>
      <c r="R425" s="20" t="str">
        <f t="shared" si="319"/>
        <v/>
      </c>
      <c r="S425" s="6" t="str">
        <f t="shared" si="320"/>
        <v/>
      </c>
      <c r="T425" s="3" t="str">
        <f t="shared" si="321"/>
        <v/>
      </c>
      <c r="U425" s="20" t="str">
        <f t="shared" si="322"/>
        <v/>
      </c>
      <c r="V425" s="6" t="str">
        <f t="shared" si="280"/>
        <v/>
      </c>
      <c r="W425" s="3" t="str">
        <f t="shared" si="281"/>
        <v/>
      </c>
      <c r="X425" s="20" t="str">
        <f t="shared" si="282"/>
        <v/>
      </c>
      <c r="Y425" s="6" t="str">
        <f t="shared" si="283"/>
        <v/>
      </c>
      <c r="Z425" s="3" t="str">
        <f t="shared" si="300"/>
        <v/>
      </c>
      <c r="AA425" s="20" t="str">
        <f t="shared" si="301"/>
        <v/>
      </c>
      <c r="AB425" s="6" t="str">
        <f t="shared" si="302"/>
        <v/>
      </c>
      <c r="AC425" s="3" t="str">
        <f t="shared" si="303"/>
        <v/>
      </c>
      <c r="AD425" s="20">
        <f t="shared" si="304"/>
        <v>800</v>
      </c>
      <c r="AE425" s="6" t="str">
        <f t="shared" si="305"/>
        <v/>
      </c>
      <c r="AG425" s="3" t="str">
        <f t="shared" si="284"/>
        <v/>
      </c>
      <c r="AH425" s="20" t="str">
        <f t="shared" si="285"/>
        <v/>
      </c>
      <c r="AI425" s="6" t="str">
        <f t="shared" si="286"/>
        <v/>
      </c>
      <c r="AJ425" s="3" t="str">
        <f t="shared" si="287"/>
        <v/>
      </c>
      <c r="AK425" s="20" t="str">
        <f t="shared" si="288"/>
        <v/>
      </c>
      <c r="AL425" s="6" t="str">
        <f t="shared" si="289"/>
        <v/>
      </c>
      <c r="AM425" s="3" t="str">
        <f t="shared" si="290"/>
        <v/>
      </c>
      <c r="AN425" s="20" t="str">
        <f t="shared" si="291"/>
        <v/>
      </c>
      <c r="AO425" s="6" t="str">
        <f t="shared" si="292"/>
        <v/>
      </c>
      <c r="AP425" s="3" t="str">
        <f t="shared" si="293"/>
        <v/>
      </c>
      <c r="AQ425" s="20" t="str">
        <f t="shared" si="294"/>
        <v/>
      </c>
      <c r="AR425" s="6" t="str">
        <f t="shared" si="295"/>
        <v/>
      </c>
      <c r="AS425" s="3" t="str">
        <f t="shared" si="296"/>
        <v/>
      </c>
      <c r="AT425" s="20" t="str">
        <f t="shared" si="297"/>
        <v/>
      </c>
      <c r="AU425" s="6" t="str">
        <f t="shared" si="298"/>
        <v/>
      </c>
      <c r="AV425" s="3" t="str">
        <f t="shared" si="306"/>
        <v/>
      </c>
      <c r="AW425" s="20" t="str">
        <f t="shared" si="307"/>
        <v/>
      </c>
      <c r="AX425" s="6" t="str">
        <f t="shared" si="308"/>
        <v/>
      </c>
      <c r="AY425" s="3" t="str">
        <f t="shared" si="309"/>
        <v/>
      </c>
      <c r="AZ425" s="20">
        <f t="shared" si="310"/>
        <v>10.61</v>
      </c>
      <c r="BA425" s="6" t="str">
        <f t="shared" si="311"/>
        <v/>
      </c>
    </row>
    <row r="426" spans="1:53" ht="13.5" thickBot="1" x14ac:dyDescent="0.25">
      <c r="A426" s="96">
        <v>42273</v>
      </c>
      <c r="B426" s="97" t="s">
        <v>61</v>
      </c>
      <c r="C426" s="97" t="s">
        <v>60</v>
      </c>
      <c r="D426" s="97">
        <v>837.8</v>
      </c>
      <c r="E426" s="97" t="s">
        <v>77</v>
      </c>
      <c r="F426" s="90">
        <f t="shared" si="323"/>
        <v>2</v>
      </c>
      <c r="G426" s="90">
        <f t="shared" si="299"/>
        <v>9</v>
      </c>
      <c r="H426" s="90">
        <f t="shared" si="278"/>
        <v>2015</v>
      </c>
      <c r="I426" s="2" t="str">
        <f t="shared" si="279"/>
        <v>Fall</v>
      </c>
      <c r="K426" s="3" t="str">
        <f t="shared" si="312"/>
        <v/>
      </c>
      <c r="L426" s="20" t="str">
        <f t="shared" si="313"/>
        <v/>
      </c>
      <c r="M426" s="6" t="str">
        <f t="shared" si="314"/>
        <v/>
      </c>
      <c r="N426" s="3" t="str">
        <f t="shared" si="315"/>
        <v/>
      </c>
      <c r="O426" s="20" t="str">
        <f t="shared" si="316"/>
        <v/>
      </c>
      <c r="P426" s="6" t="str">
        <f t="shared" si="317"/>
        <v/>
      </c>
      <c r="Q426" s="3" t="str">
        <f t="shared" si="318"/>
        <v/>
      </c>
      <c r="R426" s="20" t="str">
        <f t="shared" si="319"/>
        <v/>
      </c>
      <c r="S426" s="6" t="str">
        <f t="shared" si="320"/>
        <v/>
      </c>
      <c r="T426" s="3" t="str">
        <f t="shared" si="321"/>
        <v/>
      </c>
      <c r="U426" s="20" t="str">
        <f t="shared" si="322"/>
        <v/>
      </c>
      <c r="V426" s="6" t="str">
        <f t="shared" si="280"/>
        <v/>
      </c>
      <c r="W426" s="3" t="str">
        <f t="shared" si="281"/>
        <v/>
      </c>
      <c r="X426" s="20" t="str">
        <f t="shared" si="282"/>
        <v/>
      </c>
      <c r="Y426" s="6" t="str">
        <f t="shared" si="283"/>
        <v/>
      </c>
      <c r="Z426" s="3" t="str">
        <f t="shared" si="300"/>
        <v/>
      </c>
      <c r="AA426" s="20" t="str">
        <f t="shared" si="301"/>
        <v/>
      </c>
      <c r="AB426" s="6" t="str">
        <f t="shared" si="302"/>
        <v/>
      </c>
      <c r="AC426" s="3" t="str">
        <f t="shared" si="303"/>
        <v/>
      </c>
      <c r="AD426" s="20" t="str">
        <f t="shared" si="304"/>
        <v/>
      </c>
      <c r="AE426" s="6">
        <f t="shared" si="305"/>
        <v>837.8</v>
      </c>
      <c r="AG426" s="3" t="str">
        <f t="shared" si="284"/>
        <v/>
      </c>
      <c r="AH426" s="20" t="str">
        <f t="shared" si="285"/>
        <v/>
      </c>
      <c r="AI426" s="6" t="str">
        <f t="shared" si="286"/>
        <v/>
      </c>
      <c r="AJ426" s="3" t="str">
        <f t="shared" si="287"/>
        <v/>
      </c>
      <c r="AK426" s="20" t="str">
        <f t="shared" si="288"/>
        <v/>
      </c>
      <c r="AL426" s="6" t="str">
        <f t="shared" si="289"/>
        <v/>
      </c>
      <c r="AM426" s="3" t="str">
        <f t="shared" si="290"/>
        <v/>
      </c>
      <c r="AN426" s="20" t="str">
        <f t="shared" si="291"/>
        <v/>
      </c>
      <c r="AO426" s="6" t="str">
        <f t="shared" si="292"/>
        <v/>
      </c>
      <c r="AP426" s="3" t="str">
        <f t="shared" si="293"/>
        <v/>
      </c>
      <c r="AQ426" s="20" t="str">
        <f t="shared" si="294"/>
        <v/>
      </c>
      <c r="AR426" s="6" t="str">
        <f t="shared" si="295"/>
        <v/>
      </c>
      <c r="AS426" s="3" t="str">
        <f t="shared" si="296"/>
        <v/>
      </c>
      <c r="AT426" s="20" t="str">
        <f t="shared" si="297"/>
        <v/>
      </c>
      <c r="AU426" s="6" t="str">
        <f t="shared" si="298"/>
        <v/>
      </c>
      <c r="AV426" s="3" t="str">
        <f t="shared" si="306"/>
        <v/>
      </c>
      <c r="AW426" s="20" t="str">
        <f t="shared" si="307"/>
        <v/>
      </c>
      <c r="AX426" s="6" t="str">
        <f t="shared" si="308"/>
        <v/>
      </c>
      <c r="AY426" s="3" t="str">
        <f t="shared" si="309"/>
        <v/>
      </c>
      <c r="AZ426" s="20" t="str">
        <f t="shared" si="310"/>
        <v/>
      </c>
      <c r="BA426" s="6" t="str">
        <f t="shared" si="311"/>
        <v>AD</v>
      </c>
    </row>
    <row r="427" spans="1:53" ht="13.5" thickBot="1" x14ac:dyDescent="0.25">
      <c r="A427" s="96">
        <v>42215</v>
      </c>
      <c r="B427" s="97" t="s">
        <v>61</v>
      </c>
      <c r="C427" s="97" t="s">
        <v>60</v>
      </c>
      <c r="D427" s="97" t="s">
        <v>77</v>
      </c>
      <c r="E427" s="97" t="s">
        <v>24</v>
      </c>
      <c r="F427" s="90">
        <f t="shared" si="323"/>
        <v>2</v>
      </c>
      <c r="G427" s="90">
        <f t="shared" si="299"/>
        <v>7</v>
      </c>
      <c r="H427" s="90">
        <f t="shared" si="278"/>
        <v>2015</v>
      </c>
      <c r="I427" s="2" t="str">
        <f t="shared" si="279"/>
        <v>Summer</v>
      </c>
      <c r="K427" s="3" t="str">
        <f t="shared" si="312"/>
        <v/>
      </c>
      <c r="L427" s="20" t="str">
        <f t="shared" si="313"/>
        <v/>
      </c>
      <c r="M427" s="6" t="str">
        <f t="shared" si="314"/>
        <v/>
      </c>
      <c r="N427" s="3" t="str">
        <f t="shared" si="315"/>
        <v/>
      </c>
      <c r="O427" s="20" t="str">
        <f t="shared" si="316"/>
        <v/>
      </c>
      <c r="P427" s="6" t="str">
        <f t="shared" si="317"/>
        <v/>
      </c>
      <c r="Q427" s="3" t="str">
        <f t="shared" si="318"/>
        <v/>
      </c>
      <c r="R427" s="20" t="str">
        <f t="shared" si="319"/>
        <v/>
      </c>
      <c r="S427" s="6" t="str">
        <f t="shared" si="320"/>
        <v/>
      </c>
      <c r="T427" s="3" t="str">
        <f t="shared" si="321"/>
        <v/>
      </c>
      <c r="U427" s="20" t="str">
        <f t="shared" si="322"/>
        <v/>
      </c>
      <c r="V427" s="6" t="str">
        <f t="shared" si="280"/>
        <v/>
      </c>
      <c r="W427" s="3" t="str">
        <f t="shared" si="281"/>
        <v/>
      </c>
      <c r="X427" s="20" t="str">
        <f t="shared" si="282"/>
        <v/>
      </c>
      <c r="Y427" s="6" t="str">
        <f t="shared" si="283"/>
        <v/>
      </c>
      <c r="Z427" s="3" t="str">
        <f t="shared" si="300"/>
        <v/>
      </c>
      <c r="AA427" s="20" t="str">
        <f t="shared" si="301"/>
        <v/>
      </c>
      <c r="AB427" s="6" t="str">
        <f t="shared" si="302"/>
        <v/>
      </c>
      <c r="AC427" s="3" t="str">
        <f t="shared" si="303"/>
        <v/>
      </c>
      <c r="AD427" s="20" t="str">
        <f t="shared" si="304"/>
        <v>AD</v>
      </c>
      <c r="AE427" s="6" t="str">
        <f t="shared" si="305"/>
        <v/>
      </c>
      <c r="AG427" s="3" t="str">
        <f t="shared" si="284"/>
        <v/>
      </c>
      <c r="AH427" s="20" t="str">
        <f t="shared" si="285"/>
        <v/>
      </c>
      <c r="AI427" s="6" t="str">
        <f t="shared" si="286"/>
        <v/>
      </c>
      <c r="AJ427" s="3" t="str">
        <f t="shared" si="287"/>
        <v/>
      </c>
      <c r="AK427" s="20" t="str">
        <f t="shared" si="288"/>
        <v/>
      </c>
      <c r="AL427" s="6" t="str">
        <f t="shared" si="289"/>
        <v/>
      </c>
      <c r="AM427" s="3" t="str">
        <f t="shared" si="290"/>
        <v/>
      </c>
      <c r="AN427" s="20" t="str">
        <f t="shared" si="291"/>
        <v/>
      </c>
      <c r="AO427" s="6" t="str">
        <f t="shared" si="292"/>
        <v/>
      </c>
      <c r="AP427" s="3" t="str">
        <f t="shared" si="293"/>
        <v/>
      </c>
      <c r="AQ427" s="20" t="str">
        <f t="shared" si="294"/>
        <v/>
      </c>
      <c r="AR427" s="6" t="str">
        <f t="shared" si="295"/>
        <v/>
      </c>
      <c r="AS427" s="3" t="str">
        <f t="shared" si="296"/>
        <v/>
      </c>
      <c r="AT427" s="20" t="str">
        <f t="shared" si="297"/>
        <v/>
      </c>
      <c r="AU427" s="6" t="str">
        <f t="shared" si="298"/>
        <v/>
      </c>
      <c r="AV427" s="3" t="str">
        <f t="shared" si="306"/>
        <v/>
      </c>
      <c r="AW427" s="20" t="str">
        <f t="shared" si="307"/>
        <v/>
      </c>
      <c r="AX427" s="6" t="str">
        <f t="shared" si="308"/>
        <v/>
      </c>
      <c r="AY427" s="3" t="str">
        <f t="shared" si="309"/>
        <v/>
      </c>
      <c r="AZ427" s="20" t="str">
        <f t="shared" si="310"/>
        <v>NS</v>
      </c>
      <c r="BA427" s="6" t="str">
        <f t="shared" si="311"/>
        <v/>
      </c>
    </row>
    <row r="428" spans="1:53" ht="13.5" thickBot="1" x14ac:dyDescent="0.25">
      <c r="A428" s="96">
        <v>42136</v>
      </c>
      <c r="B428" s="97" t="s">
        <v>61</v>
      </c>
      <c r="C428" s="97" t="s">
        <v>60</v>
      </c>
      <c r="D428" s="97">
        <v>704</v>
      </c>
      <c r="E428" s="97" t="s">
        <v>24</v>
      </c>
      <c r="F428" s="90">
        <f t="shared" si="323"/>
        <v>2</v>
      </c>
      <c r="G428" s="90">
        <f t="shared" si="299"/>
        <v>5</v>
      </c>
      <c r="H428" s="90">
        <f t="shared" si="278"/>
        <v>2015</v>
      </c>
      <c r="I428" s="2" t="str">
        <f t="shared" si="279"/>
        <v>Spring</v>
      </c>
      <c r="K428" s="3" t="str">
        <f t="shared" si="312"/>
        <v/>
      </c>
      <c r="L428" s="20" t="str">
        <f t="shared" si="313"/>
        <v/>
      </c>
      <c r="M428" s="6" t="str">
        <f t="shared" si="314"/>
        <v/>
      </c>
      <c r="N428" s="3" t="str">
        <f t="shared" si="315"/>
        <v/>
      </c>
      <c r="O428" s="20" t="str">
        <f t="shared" si="316"/>
        <v/>
      </c>
      <c r="P428" s="6" t="str">
        <f t="shared" si="317"/>
        <v/>
      </c>
      <c r="Q428" s="3" t="str">
        <f t="shared" si="318"/>
        <v/>
      </c>
      <c r="R428" s="20" t="str">
        <f t="shared" si="319"/>
        <v/>
      </c>
      <c r="S428" s="6" t="str">
        <f t="shared" si="320"/>
        <v/>
      </c>
      <c r="T428" s="3" t="str">
        <f t="shared" si="321"/>
        <v/>
      </c>
      <c r="U428" s="20" t="str">
        <f t="shared" si="322"/>
        <v/>
      </c>
      <c r="V428" s="6" t="str">
        <f t="shared" si="280"/>
        <v/>
      </c>
      <c r="W428" s="3" t="str">
        <f t="shared" si="281"/>
        <v/>
      </c>
      <c r="X428" s="20" t="str">
        <f t="shared" si="282"/>
        <v/>
      </c>
      <c r="Y428" s="6" t="str">
        <f t="shared" si="283"/>
        <v/>
      </c>
      <c r="Z428" s="3" t="str">
        <f t="shared" si="300"/>
        <v/>
      </c>
      <c r="AA428" s="20" t="str">
        <f t="shared" si="301"/>
        <v/>
      </c>
      <c r="AB428" s="6" t="str">
        <f t="shared" si="302"/>
        <v/>
      </c>
      <c r="AC428" s="3">
        <f t="shared" si="303"/>
        <v>704</v>
      </c>
      <c r="AD428" s="20" t="str">
        <f t="shared" si="304"/>
        <v/>
      </c>
      <c r="AE428" s="6" t="str">
        <f t="shared" si="305"/>
        <v/>
      </c>
      <c r="AG428" s="3" t="str">
        <f t="shared" si="284"/>
        <v/>
      </c>
      <c r="AH428" s="20" t="str">
        <f t="shared" si="285"/>
        <v/>
      </c>
      <c r="AI428" s="6" t="str">
        <f t="shared" si="286"/>
        <v/>
      </c>
      <c r="AJ428" s="3" t="str">
        <f t="shared" si="287"/>
        <v/>
      </c>
      <c r="AK428" s="20" t="str">
        <f t="shared" si="288"/>
        <v/>
      </c>
      <c r="AL428" s="6" t="str">
        <f t="shared" si="289"/>
        <v/>
      </c>
      <c r="AM428" s="3" t="str">
        <f t="shared" si="290"/>
        <v/>
      </c>
      <c r="AN428" s="20" t="str">
        <f t="shared" si="291"/>
        <v/>
      </c>
      <c r="AO428" s="6" t="str">
        <f t="shared" si="292"/>
        <v/>
      </c>
      <c r="AP428" s="3" t="str">
        <f t="shared" si="293"/>
        <v/>
      </c>
      <c r="AQ428" s="20" t="str">
        <f t="shared" si="294"/>
        <v/>
      </c>
      <c r="AR428" s="6" t="str">
        <f t="shared" si="295"/>
        <v/>
      </c>
      <c r="AS428" s="3" t="str">
        <f t="shared" si="296"/>
        <v/>
      </c>
      <c r="AT428" s="20" t="str">
        <f t="shared" si="297"/>
        <v/>
      </c>
      <c r="AU428" s="6" t="str">
        <f t="shared" si="298"/>
        <v/>
      </c>
      <c r="AV428" s="3" t="str">
        <f t="shared" si="306"/>
        <v/>
      </c>
      <c r="AW428" s="20" t="str">
        <f t="shared" si="307"/>
        <v/>
      </c>
      <c r="AX428" s="6" t="str">
        <f t="shared" si="308"/>
        <v/>
      </c>
      <c r="AY428" s="3" t="str">
        <f t="shared" si="309"/>
        <v>NS</v>
      </c>
      <c r="AZ428" s="20" t="str">
        <f t="shared" si="310"/>
        <v/>
      </c>
      <c r="BA428" s="6" t="str">
        <f t="shared" si="311"/>
        <v/>
      </c>
    </row>
    <row r="429" spans="1:53" ht="13.5" thickBot="1" x14ac:dyDescent="0.25">
      <c r="A429" s="96">
        <v>41904</v>
      </c>
      <c r="B429" s="97" t="s">
        <v>61</v>
      </c>
      <c r="C429" s="97" t="s">
        <v>60</v>
      </c>
      <c r="D429" s="97">
        <v>776</v>
      </c>
      <c r="E429" s="97">
        <v>9.9</v>
      </c>
      <c r="F429" s="90">
        <f t="shared" si="323"/>
        <v>2</v>
      </c>
      <c r="G429" s="90">
        <f t="shared" si="299"/>
        <v>9</v>
      </c>
      <c r="H429" s="90">
        <f t="shared" si="278"/>
        <v>2014</v>
      </c>
      <c r="I429" s="2" t="str">
        <f t="shared" si="279"/>
        <v>Fall</v>
      </c>
      <c r="K429" s="3" t="str">
        <f t="shared" si="312"/>
        <v/>
      </c>
      <c r="L429" s="20" t="str">
        <f t="shared" si="313"/>
        <v/>
      </c>
      <c r="M429" s="6" t="str">
        <f t="shared" si="314"/>
        <v/>
      </c>
      <c r="N429" s="3" t="str">
        <f t="shared" si="315"/>
        <v/>
      </c>
      <c r="O429" s="20" t="str">
        <f t="shared" si="316"/>
        <v/>
      </c>
      <c r="P429" s="6" t="str">
        <f t="shared" si="317"/>
        <v/>
      </c>
      <c r="Q429" s="3" t="str">
        <f t="shared" si="318"/>
        <v/>
      </c>
      <c r="R429" s="20" t="str">
        <f t="shared" si="319"/>
        <v/>
      </c>
      <c r="S429" s="6" t="str">
        <f t="shared" si="320"/>
        <v/>
      </c>
      <c r="T429" s="3" t="str">
        <f t="shared" si="321"/>
        <v/>
      </c>
      <c r="U429" s="20" t="str">
        <f t="shared" si="322"/>
        <v/>
      </c>
      <c r="V429" s="6" t="str">
        <f t="shared" si="280"/>
        <v/>
      </c>
      <c r="W429" s="3" t="str">
        <f t="shared" si="281"/>
        <v/>
      </c>
      <c r="X429" s="20" t="str">
        <f t="shared" si="282"/>
        <v/>
      </c>
      <c r="Y429" s="6" t="str">
        <f t="shared" si="283"/>
        <v/>
      </c>
      <c r="Z429" s="3" t="str">
        <f t="shared" si="300"/>
        <v/>
      </c>
      <c r="AA429" s="20" t="str">
        <f t="shared" si="301"/>
        <v/>
      </c>
      <c r="AB429" s="6" t="str">
        <f t="shared" si="302"/>
        <v/>
      </c>
      <c r="AC429" s="3" t="str">
        <f t="shared" si="303"/>
        <v/>
      </c>
      <c r="AD429" s="20" t="str">
        <f t="shared" si="304"/>
        <v/>
      </c>
      <c r="AE429" s="6">
        <f t="shared" si="305"/>
        <v>776</v>
      </c>
      <c r="AG429" s="3" t="str">
        <f t="shared" si="284"/>
        <v/>
      </c>
      <c r="AH429" s="20" t="str">
        <f t="shared" si="285"/>
        <v/>
      </c>
      <c r="AI429" s="6" t="str">
        <f t="shared" si="286"/>
        <v/>
      </c>
      <c r="AJ429" s="3" t="str">
        <f t="shared" si="287"/>
        <v/>
      </c>
      <c r="AK429" s="20" t="str">
        <f t="shared" si="288"/>
        <v/>
      </c>
      <c r="AL429" s="6" t="str">
        <f t="shared" si="289"/>
        <v/>
      </c>
      <c r="AM429" s="3" t="str">
        <f t="shared" si="290"/>
        <v/>
      </c>
      <c r="AN429" s="20" t="str">
        <f t="shared" si="291"/>
        <v/>
      </c>
      <c r="AO429" s="6" t="str">
        <f t="shared" si="292"/>
        <v/>
      </c>
      <c r="AP429" s="3" t="str">
        <f t="shared" si="293"/>
        <v/>
      </c>
      <c r="AQ429" s="20" t="str">
        <f t="shared" si="294"/>
        <v/>
      </c>
      <c r="AR429" s="6" t="str">
        <f t="shared" si="295"/>
        <v/>
      </c>
      <c r="AS429" s="3" t="str">
        <f t="shared" si="296"/>
        <v/>
      </c>
      <c r="AT429" s="20" t="str">
        <f t="shared" si="297"/>
        <v/>
      </c>
      <c r="AU429" s="6" t="str">
        <f t="shared" si="298"/>
        <v/>
      </c>
      <c r="AV429" s="3" t="str">
        <f t="shared" si="306"/>
        <v/>
      </c>
      <c r="AW429" s="20" t="str">
        <f t="shared" si="307"/>
        <v/>
      </c>
      <c r="AX429" s="6" t="str">
        <f t="shared" si="308"/>
        <v/>
      </c>
      <c r="AY429" s="3" t="str">
        <f t="shared" si="309"/>
        <v/>
      </c>
      <c r="AZ429" s="20" t="str">
        <f t="shared" si="310"/>
        <v/>
      </c>
      <c r="BA429" s="6">
        <f t="shared" si="311"/>
        <v>9.9</v>
      </c>
    </row>
    <row r="430" spans="1:53" ht="13.5" thickBot="1" x14ac:dyDescent="0.25">
      <c r="A430" s="96">
        <v>41843</v>
      </c>
      <c r="B430" s="97" t="s">
        <v>61</v>
      </c>
      <c r="C430" s="97" t="s">
        <v>60</v>
      </c>
      <c r="D430" s="97">
        <v>858</v>
      </c>
      <c r="E430" s="97" t="s">
        <v>77</v>
      </c>
      <c r="F430" s="90">
        <f t="shared" si="323"/>
        <v>2</v>
      </c>
      <c r="G430" s="90">
        <f t="shared" si="299"/>
        <v>7</v>
      </c>
      <c r="H430" s="90">
        <f t="shared" si="278"/>
        <v>2014</v>
      </c>
      <c r="I430" s="2" t="str">
        <f t="shared" si="279"/>
        <v>Summer</v>
      </c>
      <c r="K430" s="3" t="str">
        <f t="shared" si="312"/>
        <v/>
      </c>
      <c r="L430" s="20" t="str">
        <f t="shared" si="313"/>
        <v/>
      </c>
      <c r="M430" s="6" t="str">
        <f t="shared" si="314"/>
        <v/>
      </c>
      <c r="N430" s="3" t="str">
        <f t="shared" si="315"/>
        <v/>
      </c>
      <c r="O430" s="20" t="str">
        <f t="shared" si="316"/>
        <v/>
      </c>
      <c r="P430" s="6" t="str">
        <f t="shared" si="317"/>
        <v/>
      </c>
      <c r="Q430" s="3" t="str">
        <f t="shared" si="318"/>
        <v/>
      </c>
      <c r="R430" s="20" t="str">
        <f t="shared" si="319"/>
        <v/>
      </c>
      <c r="S430" s="6" t="str">
        <f t="shared" si="320"/>
        <v/>
      </c>
      <c r="T430" s="3" t="str">
        <f t="shared" si="321"/>
        <v/>
      </c>
      <c r="U430" s="20" t="str">
        <f t="shared" si="322"/>
        <v/>
      </c>
      <c r="V430" s="6" t="str">
        <f t="shared" si="280"/>
        <v/>
      </c>
      <c r="W430" s="3" t="str">
        <f t="shared" si="281"/>
        <v/>
      </c>
      <c r="X430" s="20" t="str">
        <f t="shared" si="282"/>
        <v/>
      </c>
      <c r="Y430" s="6" t="str">
        <f t="shared" si="283"/>
        <v/>
      </c>
      <c r="Z430" s="3" t="str">
        <f t="shared" si="300"/>
        <v/>
      </c>
      <c r="AA430" s="20" t="str">
        <f t="shared" si="301"/>
        <v/>
      </c>
      <c r="AB430" s="6" t="str">
        <f t="shared" si="302"/>
        <v/>
      </c>
      <c r="AC430" s="3" t="str">
        <f t="shared" si="303"/>
        <v/>
      </c>
      <c r="AD430" s="20">
        <f t="shared" si="304"/>
        <v>858</v>
      </c>
      <c r="AE430" s="6" t="str">
        <f t="shared" si="305"/>
        <v/>
      </c>
      <c r="AG430" s="3" t="str">
        <f t="shared" si="284"/>
        <v/>
      </c>
      <c r="AH430" s="20" t="str">
        <f t="shared" si="285"/>
        <v/>
      </c>
      <c r="AI430" s="6" t="str">
        <f t="shared" si="286"/>
        <v/>
      </c>
      <c r="AJ430" s="3" t="str">
        <f t="shared" si="287"/>
        <v/>
      </c>
      <c r="AK430" s="20" t="str">
        <f t="shared" si="288"/>
        <v/>
      </c>
      <c r="AL430" s="6" t="str">
        <f t="shared" si="289"/>
        <v/>
      </c>
      <c r="AM430" s="3" t="str">
        <f t="shared" si="290"/>
        <v/>
      </c>
      <c r="AN430" s="20" t="str">
        <f t="shared" si="291"/>
        <v/>
      </c>
      <c r="AO430" s="6" t="str">
        <f t="shared" si="292"/>
        <v/>
      </c>
      <c r="AP430" s="3" t="str">
        <f t="shared" si="293"/>
        <v/>
      </c>
      <c r="AQ430" s="20" t="str">
        <f t="shared" si="294"/>
        <v/>
      </c>
      <c r="AR430" s="6" t="str">
        <f t="shared" si="295"/>
        <v/>
      </c>
      <c r="AS430" s="3" t="str">
        <f t="shared" si="296"/>
        <v/>
      </c>
      <c r="AT430" s="20" t="str">
        <f t="shared" si="297"/>
        <v/>
      </c>
      <c r="AU430" s="6" t="str">
        <f t="shared" si="298"/>
        <v/>
      </c>
      <c r="AV430" s="3" t="str">
        <f t="shared" si="306"/>
        <v/>
      </c>
      <c r="AW430" s="20" t="str">
        <f t="shared" si="307"/>
        <v/>
      </c>
      <c r="AX430" s="6" t="str">
        <f t="shared" si="308"/>
        <v/>
      </c>
      <c r="AY430" s="3" t="str">
        <f t="shared" si="309"/>
        <v/>
      </c>
      <c r="AZ430" s="20" t="str">
        <f t="shared" si="310"/>
        <v>AD</v>
      </c>
      <c r="BA430" s="6" t="str">
        <f t="shared" si="311"/>
        <v/>
      </c>
    </row>
    <row r="431" spans="1:53" ht="13.5" thickBot="1" x14ac:dyDescent="0.25">
      <c r="A431" s="96">
        <v>41771</v>
      </c>
      <c r="B431" s="97" t="s">
        <v>61</v>
      </c>
      <c r="C431" s="97" t="s">
        <v>60</v>
      </c>
      <c r="D431" s="97">
        <v>488</v>
      </c>
      <c r="E431" s="97">
        <v>1.26</v>
      </c>
      <c r="F431" s="90">
        <f t="shared" si="323"/>
        <v>2</v>
      </c>
      <c r="G431" s="90">
        <f t="shared" si="299"/>
        <v>5</v>
      </c>
      <c r="H431" s="90">
        <f t="shared" si="278"/>
        <v>2014</v>
      </c>
      <c r="I431" s="2" t="str">
        <f t="shared" si="279"/>
        <v>Spring</v>
      </c>
      <c r="K431" s="3" t="str">
        <f t="shared" si="312"/>
        <v/>
      </c>
      <c r="L431" s="20" t="str">
        <f t="shared" si="313"/>
        <v/>
      </c>
      <c r="M431" s="6" t="str">
        <f t="shared" si="314"/>
        <v/>
      </c>
      <c r="N431" s="3" t="str">
        <f t="shared" si="315"/>
        <v/>
      </c>
      <c r="O431" s="20" t="str">
        <f t="shared" si="316"/>
        <v/>
      </c>
      <c r="P431" s="6" t="str">
        <f t="shared" si="317"/>
        <v/>
      </c>
      <c r="Q431" s="3" t="str">
        <f t="shared" si="318"/>
        <v/>
      </c>
      <c r="R431" s="20" t="str">
        <f t="shared" si="319"/>
        <v/>
      </c>
      <c r="S431" s="6" t="str">
        <f t="shared" si="320"/>
        <v/>
      </c>
      <c r="T431" s="3" t="str">
        <f t="shared" si="321"/>
        <v/>
      </c>
      <c r="U431" s="20" t="str">
        <f t="shared" si="322"/>
        <v/>
      </c>
      <c r="V431" s="6" t="str">
        <f t="shared" si="280"/>
        <v/>
      </c>
      <c r="W431" s="3" t="str">
        <f t="shared" si="281"/>
        <v/>
      </c>
      <c r="X431" s="20" t="str">
        <f t="shared" si="282"/>
        <v/>
      </c>
      <c r="Y431" s="6" t="str">
        <f t="shared" si="283"/>
        <v/>
      </c>
      <c r="Z431" s="3" t="str">
        <f t="shared" si="300"/>
        <v/>
      </c>
      <c r="AA431" s="20" t="str">
        <f t="shared" si="301"/>
        <v/>
      </c>
      <c r="AB431" s="6" t="str">
        <f t="shared" si="302"/>
        <v/>
      </c>
      <c r="AC431" s="3">
        <f t="shared" si="303"/>
        <v>488</v>
      </c>
      <c r="AD431" s="20" t="str">
        <f t="shared" si="304"/>
        <v/>
      </c>
      <c r="AE431" s="6" t="str">
        <f t="shared" si="305"/>
        <v/>
      </c>
      <c r="AG431" s="3" t="str">
        <f t="shared" si="284"/>
        <v/>
      </c>
      <c r="AH431" s="20" t="str">
        <f t="shared" si="285"/>
        <v/>
      </c>
      <c r="AI431" s="6" t="str">
        <f t="shared" si="286"/>
        <v/>
      </c>
      <c r="AJ431" s="3" t="str">
        <f t="shared" si="287"/>
        <v/>
      </c>
      <c r="AK431" s="20" t="str">
        <f t="shared" si="288"/>
        <v/>
      </c>
      <c r="AL431" s="6" t="str">
        <f t="shared" si="289"/>
        <v/>
      </c>
      <c r="AM431" s="3" t="str">
        <f t="shared" si="290"/>
        <v/>
      </c>
      <c r="AN431" s="20" t="str">
        <f t="shared" si="291"/>
        <v/>
      </c>
      <c r="AO431" s="6" t="str">
        <f t="shared" si="292"/>
        <v/>
      </c>
      <c r="AP431" s="3" t="str">
        <f t="shared" si="293"/>
        <v/>
      </c>
      <c r="AQ431" s="20" t="str">
        <f t="shared" si="294"/>
        <v/>
      </c>
      <c r="AR431" s="6" t="str">
        <f t="shared" si="295"/>
        <v/>
      </c>
      <c r="AS431" s="3" t="str">
        <f t="shared" si="296"/>
        <v/>
      </c>
      <c r="AT431" s="20" t="str">
        <f t="shared" si="297"/>
        <v/>
      </c>
      <c r="AU431" s="6" t="str">
        <f t="shared" si="298"/>
        <v/>
      </c>
      <c r="AV431" s="3" t="str">
        <f t="shared" si="306"/>
        <v/>
      </c>
      <c r="AW431" s="20" t="str">
        <f t="shared" si="307"/>
        <v/>
      </c>
      <c r="AX431" s="6" t="str">
        <f t="shared" si="308"/>
        <v/>
      </c>
      <c r="AY431" s="3">
        <f t="shared" si="309"/>
        <v>1.26</v>
      </c>
      <c r="AZ431" s="20" t="str">
        <f t="shared" si="310"/>
        <v/>
      </c>
      <c r="BA431" s="6" t="str">
        <f t="shared" si="311"/>
        <v/>
      </c>
    </row>
    <row r="432" spans="1:53" ht="13.5" thickBot="1" x14ac:dyDescent="0.25">
      <c r="A432" s="96">
        <v>41556</v>
      </c>
      <c r="B432" s="97" t="s">
        <v>61</v>
      </c>
      <c r="C432" s="97" t="s">
        <v>60</v>
      </c>
      <c r="D432" s="97">
        <v>808</v>
      </c>
      <c r="E432" s="97">
        <v>6.35</v>
      </c>
      <c r="F432" s="90">
        <f t="shared" si="323"/>
        <v>2</v>
      </c>
      <c r="G432" s="90">
        <f t="shared" si="299"/>
        <v>10</v>
      </c>
      <c r="H432" s="90">
        <f t="shared" si="278"/>
        <v>2013</v>
      </c>
      <c r="I432" s="2" t="str">
        <f t="shared" si="279"/>
        <v>Fall</v>
      </c>
      <c r="K432" s="3" t="str">
        <f t="shared" si="312"/>
        <v/>
      </c>
      <c r="L432" s="20" t="str">
        <f t="shared" si="313"/>
        <v/>
      </c>
      <c r="M432" s="6" t="str">
        <f t="shared" si="314"/>
        <v/>
      </c>
      <c r="N432" s="3" t="str">
        <f t="shared" si="315"/>
        <v/>
      </c>
      <c r="O432" s="20" t="str">
        <f t="shared" si="316"/>
        <v/>
      </c>
      <c r="P432" s="6" t="str">
        <f t="shared" si="317"/>
        <v/>
      </c>
      <c r="Q432" s="3" t="str">
        <f t="shared" si="318"/>
        <v/>
      </c>
      <c r="R432" s="20" t="str">
        <f t="shared" si="319"/>
        <v/>
      </c>
      <c r="S432" s="6" t="str">
        <f t="shared" si="320"/>
        <v/>
      </c>
      <c r="T432" s="3" t="str">
        <f t="shared" si="321"/>
        <v/>
      </c>
      <c r="U432" s="20" t="str">
        <f t="shared" si="322"/>
        <v/>
      </c>
      <c r="V432" s="6" t="str">
        <f t="shared" si="280"/>
        <v/>
      </c>
      <c r="W432" s="3" t="str">
        <f t="shared" si="281"/>
        <v/>
      </c>
      <c r="X432" s="20" t="str">
        <f t="shared" si="282"/>
        <v/>
      </c>
      <c r="Y432" s="6" t="str">
        <f t="shared" si="283"/>
        <v/>
      </c>
      <c r="Z432" s="3" t="str">
        <f t="shared" si="300"/>
        <v/>
      </c>
      <c r="AA432" s="20" t="str">
        <f t="shared" si="301"/>
        <v/>
      </c>
      <c r="AB432" s="6" t="str">
        <f t="shared" si="302"/>
        <v/>
      </c>
      <c r="AC432" s="3" t="str">
        <f t="shared" si="303"/>
        <v/>
      </c>
      <c r="AD432" s="20" t="str">
        <f t="shared" si="304"/>
        <v/>
      </c>
      <c r="AE432" s="6">
        <f t="shared" si="305"/>
        <v>808</v>
      </c>
      <c r="AG432" s="3" t="str">
        <f t="shared" si="284"/>
        <v/>
      </c>
      <c r="AH432" s="20" t="str">
        <f t="shared" si="285"/>
        <v/>
      </c>
      <c r="AI432" s="6" t="str">
        <f t="shared" si="286"/>
        <v/>
      </c>
      <c r="AJ432" s="3" t="str">
        <f t="shared" si="287"/>
        <v/>
      </c>
      <c r="AK432" s="20" t="str">
        <f t="shared" si="288"/>
        <v/>
      </c>
      <c r="AL432" s="6" t="str">
        <f t="shared" si="289"/>
        <v/>
      </c>
      <c r="AM432" s="3" t="str">
        <f t="shared" si="290"/>
        <v/>
      </c>
      <c r="AN432" s="20" t="str">
        <f t="shared" si="291"/>
        <v/>
      </c>
      <c r="AO432" s="6" t="str">
        <f t="shared" si="292"/>
        <v/>
      </c>
      <c r="AP432" s="3" t="str">
        <f t="shared" si="293"/>
        <v/>
      </c>
      <c r="AQ432" s="20" t="str">
        <f t="shared" si="294"/>
        <v/>
      </c>
      <c r="AR432" s="6" t="str">
        <f t="shared" si="295"/>
        <v/>
      </c>
      <c r="AS432" s="3" t="str">
        <f t="shared" si="296"/>
        <v/>
      </c>
      <c r="AT432" s="20" t="str">
        <f t="shared" si="297"/>
        <v/>
      </c>
      <c r="AU432" s="6" t="str">
        <f t="shared" si="298"/>
        <v/>
      </c>
      <c r="AV432" s="3" t="str">
        <f t="shared" si="306"/>
        <v/>
      </c>
      <c r="AW432" s="20" t="str">
        <f t="shared" si="307"/>
        <v/>
      </c>
      <c r="AX432" s="6" t="str">
        <f t="shared" si="308"/>
        <v/>
      </c>
      <c r="AY432" s="3" t="str">
        <f t="shared" si="309"/>
        <v/>
      </c>
      <c r="AZ432" s="20" t="str">
        <f t="shared" si="310"/>
        <v/>
      </c>
      <c r="BA432" s="6">
        <f t="shared" si="311"/>
        <v>6.35</v>
      </c>
    </row>
    <row r="433" spans="1:53" ht="13.5" thickBot="1" x14ac:dyDescent="0.25">
      <c r="A433" s="96">
        <v>41486</v>
      </c>
      <c r="B433" s="97" t="s">
        <v>61</v>
      </c>
      <c r="C433" s="97" t="s">
        <v>60</v>
      </c>
      <c r="D433" s="97">
        <v>808</v>
      </c>
      <c r="E433" s="97">
        <v>7.92</v>
      </c>
      <c r="F433" s="90">
        <f t="shared" si="323"/>
        <v>2</v>
      </c>
      <c r="G433" s="90">
        <f t="shared" si="299"/>
        <v>7</v>
      </c>
      <c r="H433" s="90">
        <f t="shared" si="278"/>
        <v>2013</v>
      </c>
      <c r="I433" s="2" t="str">
        <f t="shared" si="279"/>
        <v>Summer</v>
      </c>
      <c r="K433" s="3" t="str">
        <f t="shared" si="312"/>
        <v/>
      </c>
      <c r="L433" s="20" t="str">
        <f t="shared" si="313"/>
        <v/>
      </c>
      <c r="M433" s="6" t="str">
        <f t="shared" si="314"/>
        <v/>
      </c>
      <c r="N433" s="3" t="str">
        <f t="shared" si="315"/>
        <v/>
      </c>
      <c r="O433" s="20" t="str">
        <f t="shared" si="316"/>
        <v/>
      </c>
      <c r="P433" s="6" t="str">
        <f t="shared" si="317"/>
        <v/>
      </c>
      <c r="Q433" s="3" t="str">
        <f t="shared" si="318"/>
        <v/>
      </c>
      <c r="R433" s="20" t="str">
        <f t="shared" si="319"/>
        <v/>
      </c>
      <c r="S433" s="6" t="str">
        <f t="shared" si="320"/>
        <v/>
      </c>
      <c r="T433" s="3" t="str">
        <f t="shared" si="321"/>
        <v/>
      </c>
      <c r="U433" s="20" t="str">
        <f t="shared" si="322"/>
        <v/>
      </c>
      <c r="V433" s="6" t="str">
        <f t="shared" si="280"/>
        <v/>
      </c>
      <c r="W433" s="3" t="str">
        <f t="shared" si="281"/>
        <v/>
      </c>
      <c r="X433" s="20" t="str">
        <f t="shared" si="282"/>
        <v/>
      </c>
      <c r="Y433" s="6" t="str">
        <f t="shared" si="283"/>
        <v/>
      </c>
      <c r="Z433" s="3" t="str">
        <f t="shared" si="300"/>
        <v/>
      </c>
      <c r="AA433" s="20" t="str">
        <f t="shared" si="301"/>
        <v/>
      </c>
      <c r="AB433" s="6" t="str">
        <f t="shared" si="302"/>
        <v/>
      </c>
      <c r="AC433" s="3" t="str">
        <f t="shared" si="303"/>
        <v/>
      </c>
      <c r="AD433" s="20">
        <f t="shared" si="304"/>
        <v>808</v>
      </c>
      <c r="AE433" s="6" t="str">
        <f t="shared" si="305"/>
        <v/>
      </c>
      <c r="AG433" s="3" t="str">
        <f t="shared" si="284"/>
        <v/>
      </c>
      <c r="AH433" s="20" t="str">
        <f t="shared" si="285"/>
        <v/>
      </c>
      <c r="AI433" s="6" t="str">
        <f t="shared" si="286"/>
        <v/>
      </c>
      <c r="AJ433" s="3" t="str">
        <f t="shared" si="287"/>
        <v/>
      </c>
      <c r="AK433" s="20" t="str">
        <f t="shared" si="288"/>
        <v/>
      </c>
      <c r="AL433" s="6" t="str">
        <f t="shared" si="289"/>
        <v/>
      </c>
      <c r="AM433" s="3" t="str">
        <f t="shared" si="290"/>
        <v/>
      </c>
      <c r="AN433" s="20" t="str">
        <f t="shared" si="291"/>
        <v/>
      </c>
      <c r="AO433" s="6" t="str">
        <f t="shared" si="292"/>
        <v/>
      </c>
      <c r="AP433" s="3" t="str">
        <f t="shared" si="293"/>
        <v/>
      </c>
      <c r="AQ433" s="20" t="str">
        <f t="shared" si="294"/>
        <v/>
      </c>
      <c r="AR433" s="6" t="str">
        <f t="shared" si="295"/>
        <v/>
      </c>
      <c r="AS433" s="3" t="str">
        <f t="shared" si="296"/>
        <v/>
      </c>
      <c r="AT433" s="20" t="str">
        <f t="shared" si="297"/>
        <v/>
      </c>
      <c r="AU433" s="6" t="str">
        <f t="shared" si="298"/>
        <v/>
      </c>
      <c r="AV433" s="3" t="str">
        <f t="shared" si="306"/>
        <v/>
      </c>
      <c r="AW433" s="20" t="str">
        <f t="shared" si="307"/>
        <v/>
      </c>
      <c r="AX433" s="6" t="str">
        <f t="shared" si="308"/>
        <v/>
      </c>
      <c r="AY433" s="3" t="str">
        <f t="shared" si="309"/>
        <v/>
      </c>
      <c r="AZ433" s="20">
        <f t="shared" si="310"/>
        <v>7.92</v>
      </c>
      <c r="BA433" s="6" t="str">
        <f t="shared" si="311"/>
        <v/>
      </c>
    </row>
    <row r="434" spans="1:53" ht="13.5" thickBot="1" x14ac:dyDescent="0.25">
      <c r="A434" s="96">
        <v>41398</v>
      </c>
      <c r="B434" s="97" t="s">
        <v>61</v>
      </c>
      <c r="C434" s="97" t="s">
        <v>60</v>
      </c>
      <c r="D434" s="97">
        <v>480</v>
      </c>
      <c r="E434" s="97" t="s">
        <v>76</v>
      </c>
      <c r="F434" s="90">
        <f t="shared" si="323"/>
        <v>2</v>
      </c>
      <c r="G434" s="90">
        <f t="shared" si="299"/>
        <v>5</v>
      </c>
      <c r="H434" s="90">
        <f t="shared" si="278"/>
        <v>2013</v>
      </c>
      <c r="I434" s="2" t="str">
        <f t="shared" si="279"/>
        <v>Spring</v>
      </c>
      <c r="K434" s="3" t="str">
        <f t="shared" si="312"/>
        <v/>
      </c>
      <c r="L434" s="20" t="str">
        <f t="shared" si="313"/>
        <v/>
      </c>
      <c r="M434" s="6" t="str">
        <f t="shared" si="314"/>
        <v/>
      </c>
      <c r="N434" s="3" t="str">
        <f t="shared" si="315"/>
        <v/>
      </c>
      <c r="O434" s="20" t="str">
        <f t="shared" si="316"/>
        <v/>
      </c>
      <c r="P434" s="6" t="str">
        <f t="shared" si="317"/>
        <v/>
      </c>
      <c r="Q434" s="3" t="str">
        <f t="shared" si="318"/>
        <v/>
      </c>
      <c r="R434" s="20" t="str">
        <f t="shared" si="319"/>
        <v/>
      </c>
      <c r="S434" s="6" t="str">
        <f t="shared" si="320"/>
        <v/>
      </c>
      <c r="T434" s="3" t="str">
        <f t="shared" si="321"/>
        <v/>
      </c>
      <c r="U434" s="20" t="str">
        <f t="shared" si="322"/>
        <v/>
      </c>
      <c r="V434" s="6" t="str">
        <f t="shared" si="280"/>
        <v/>
      </c>
      <c r="W434" s="3" t="str">
        <f t="shared" si="281"/>
        <v/>
      </c>
      <c r="X434" s="20" t="str">
        <f t="shared" si="282"/>
        <v/>
      </c>
      <c r="Y434" s="6" t="str">
        <f t="shared" si="283"/>
        <v/>
      </c>
      <c r="Z434" s="3" t="str">
        <f t="shared" si="300"/>
        <v/>
      </c>
      <c r="AA434" s="20" t="str">
        <f t="shared" si="301"/>
        <v/>
      </c>
      <c r="AB434" s="6" t="str">
        <f t="shared" si="302"/>
        <v/>
      </c>
      <c r="AC434" s="3">
        <f t="shared" si="303"/>
        <v>480</v>
      </c>
      <c r="AD434" s="20" t="str">
        <f t="shared" si="304"/>
        <v/>
      </c>
      <c r="AE434" s="6" t="str">
        <f t="shared" si="305"/>
        <v/>
      </c>
      <c r="AG434" s="3" t="str">
        <f t="shared" si="284"/>
        <v/>
      </c>
      <c r="AH434" s="20" t="str">
        <f t="shared" si="285"/>
        <v/>
      </c>
      <c r="AI434" s="6" t="str">
        <f t="shared" si="286"/>
        <v/>
      </c>
      <c r="AJ434" s="3" t="str">
        <f t="shared" si="287"/>
        <v/>
      </c>
      <c r="AK434" s="20" t="str">
        <f t="shared" si="288"/>
        <v/>
      </c>
      <c r="AL434" s="6" t="str">
        <f t="shared" si="289"/>
        <v/>
      </c>
      <c r="AM434" s="3" t="str">
        <f t="shared" si="290"/>
        <v/>
      </c>
      <c r="AN434" s="20" t="str">
        <f t="shared" si="291"/>
        <v/>
      </c>
      <c r="AO434" s="6" t="str">
        <f t="shared" si="292"/>
        <v/>
      </c>
      <c r="AP434" s="3" t="str">
        <f t="shared" si="293"/>
        <v/>
      </c>
      <c r="AQ434" s="20" t="str">
        <f t="shared" si="294"/>
        <v/>
      </c>
      <c r="AR434" s="6" t="str">
        <f t="shared" si="295"/>
        <v/>
      </c>
      <c r="AS434" s="3" t="str">
        <f t="shared" si="296"/>
        <v/>
      </c>
      <c r="AT434" s="20" t="str">
        <f t="shared" si="297"/>
        <v/>
      </c>
      <c r="AU434" s="6" t="str">
        <f t="shared" si="298"/>
        <v/>
      </c>
      <c r="AV434" s="3" t="str">
        <f t="shared" si="306"/>
        <v/>
      </c>
      <c r="AW434" s="20" t="str">
        <f t="shared" si="307"/>
        <v/>
      </c>
      <c r="AX434" s="6" t="str">
        <f t="shared" si="308"/>
        <v/>
      </c>
      <c r="AY434" s="3" t="str">
        <f t="shared" si="309"/>
        <v>Ns</v>
      </c>
      <c r="AZ434" s="20" t="str">
        <f t="shared" si="310"/>
        <v/>
      </c>
      <c r="BA434" s="6" t="str">
        <f t="shared" si="311"/>
        <v/>
      </c>
    </row>
    <row r="435" spans="1:53" ht="13.5" thickBot="1" x14ac:dyDescent="0.25">
      <c r="A435" s="96">
        <v>41181</v>
      </c>
      <c r="B435" s="97" t="s">
        <v>61</v>
      </c>
      <c r="C435" s="97" t="s">
        <v>60</v>
      </c>
      <c r="D435" s="97">
        <v>880</v>
      </c>
      <c r="E435" s="97">
        <v>8.3000000000000007</v>
      </c>
      <c r="F435" s="90">
        <f t="shared" si="323"/>
        <v>2</v>
      </c>
      <c r="G435" s="90">
        <f t="shared" si="299"/>
        <v>9</v>
      </c>
      <c r="H435" s="90">
        <f t="shared" si="278"/>
        <v>2012</v>
      </c>
      <c r="I435" s="2" t="str">
        <f t="shared" si="279"/>
        <v>Fall</v>
      </c>
      <c r="K435" s="3" t="str">
        <f t="shared" si="312"/>
        <v/>
      </c>
      <c r="L435" s="20" t="str">
        <f t="shared" si="313"/>
        <v/>
      </c>
      <c r="M435" s="6" t="str">
        <f t="shared" si="314"/>
        <v/>
      </c>
      <c r="N435" s="3" t="str">
        <f t="shared" si="315"/>
        <v/>
      </c>
      <c r="O435" s="20" t="str">
        <f t="shared" si="316"/>
        <v/>
      </c>
      <c r="P435" s="6" t="str">
        <f t="shared" si="317"/>
        <v/>
      </c>
      <c r="Q435" s="3" t="str">
        <f t="shared" si="318"/>
        <v/>
      </c>
      <c r="R435" s="20" t="str">
        <f t="shared" si="319"/>
        <v/>
      </c>
      <c r="S435" s="6" t="str">
        <f t="shared" si="320"/>
        <v/>
      </c>
      <c r="T435" s="3" t="str">
        <f t="shared" si="321"/>
        <v/>
      </c>
      <c r="U435" s="20" t="str">
        <f t="shared" si="322"/>
        <v/>
      </c>
      <c r="V435" s="6" t="str">
        <f t="shared" si="280"/>
        <v/>
      </c>
      <c r="W435" s="3" t="str">
        <f t="shared" si="281"/>
        <v/>
      </c>
      <c r="X435" s="20" t="str">
        <f t="shared" si="282"/>
        <v/>
      </c>
      <c r="Y435" s="6" t="str">
        <f t="shared" si="283"/>
        <v/>
      </c>
      <c r="Z435" s="3" t="str">
        <f t="shared" si="300"/>
        <v/>
      </c>
      <c r="AA435" s="20" t="str">
        <f t="shared" si="301"/>
        <v/>
      </c>
      <c r="AB435" s="6" t="str">
        <f t="shared" si="302"/>
        <v/>
      </c>
      <c r="AC435" s="3" t="str">
        <f t="shared" si="303"/>
        <v/>
      </c>
      <c r="AD435" s="20" t="str">
        <f t="shared" si="304"/>
        <v/>
      </c>
      <c r="AE435" s="6">
        <f t="shared" si="305"/>
        <v>880</v>
      </c>
      <c r="AG435" s="3" t="str">
        <f t="shared" si="284"/>
        <v/>
      </c>
      <c r="AH435" s="20" t="str">
        <f t="shared" si="285"/>
        <v/>
      </c>
      <c r="AI435" s="6" t="str">
        <f t="shared" si="286"/>
        <v/>
      </c>
      <c r="AJ435" s="3" t="str">
        <f t="shared" si="287"/>
        <v/>
      </c>
      <c r="AK435" s="20" t="str">
        <f t="shared" si="288"/>
        <v/>
      </c>
      <c r="AL435" s="6" t="str">
        <f t="shared" si="289"/>
        <v/>
      </c>
      <c r="AM435" s="3" t="str">
        <f t="shared" si="290"/>
        <v/>
      </c>
      <c r="AN435" s="20" t="str">
        <f t="shared" si="291"/>
        <v/>
      </c>
      <c r="AO435" s="6" t="str">
        <f t="shared" si="292"/>
        <v/>
      </c>
      <c r="AP435" s="3" t="str">
        <f t="shared" si="293"/>
        <v/>
      </c>
      <c r="AQ435" s="20" t="str">
        <f t="shared" si="294"/>
        <v/>
      </c>
      <c r="AR435" s="6" t="str">
        <f t="shared" si="295"/>
        <v/>
      </c>
      <c r="AS435" s="3" t="str">
        <f t="shared" si="296"/>
        <v/>
      </c>
      <c r="AT435" s="20" t="str">
        <f t="shared" si="297"/>
        <v/>
      </c>
      <c r="AU435" s="6" t="str">
        <f t="shared" si="298"/>
        <v/>
      </c>
      <c r="AV435" s="3" t="str">
        <f t="shared" si="306"/>
        <v/>
      </c>
      <c r="AW435" s="20" t="str">
        <f t="shared" si="307"/>
        <v/>
      </c>
      <c r="AX435" s="6" t="str">
        <f t="shared" si="308"/>
        <v/>
      </c>
      <c r="AY435" s="3" t="str">
        <f t="shared" si="309"/>
        <v/>
      </c>
      <c r="AZ435" s="20" t="str">
        <f t="shared" si="310"/>
        <v/>
      </c>
      <c r="BA435" s="6">
        <f t="shared" si="311"/>
        <v>8.3000000000000007</v>
      </c>
    </row>
    <row r="436" spans="1:53" ht="13.5" thickBot="1" x14ac:dyDescent="0.25">
      <c r="A436" s="96">
        <v>41114</v>
      </c>
      <c r="B436" s="97" t="s">
        <v>61</v>
      </c>
      <c r="C436" s="97" t="s">
        <v>60</v>
      </c>
      <c r="D436" s="97">
        <v>775</v>
      </c>
      <c r="E436" s="97">
        <v>7.08</v>
      </c>
      <c r="F436" s="90">
        <f t="shared" si="323"/>
        <v>2</v>
      </c>
      <c r="G436" s="90">
        <f t="shared" si="299"/>
        <v>7</v>
      </c>
      <c r="H436" s="90">
        <f t="shared" si="278"/>
        <v>2012</v>
      </c>
      <c r="I436" s="2" t="str">
        <f t="shared" si="279"/>
        <v>Summer</v>
      </c>
      <c r="K436" s="3" t="str">
        <f t="shared" si="312"/>
        <v/>
      </c>
      <c r="L436" s="20" t="str">
        <f t="shared" si="313"/>
        <v/>
      </c>
      <c r="M436" s="6" t="str">
        <f t="shared" si="314"/>
        <v/>
      </c>
      <c r="N436" s="3" t="str">
        <f t="shared" si="315"/>
        <v/>
      </c>
      <c r="O436" s="20" t="str">
        <f t="shared" si="316"/>
        <v/>
      </c>
      <c r="P436" s="6" t="str">
        <f t="shared" si="317"/>
        <v/>
      </c>
      <c r="Q436" s="3" t="str">
        <f t="shared" si="318"/>
        <v/>
      </c>
      <c r="R436" s="20" t="str">
        <f t="shared" si="319"/>
        <v/>
      </c>
      <c r="S436" s="6" t="str">
        <f t="shared" si="320"/>
        <v/>
      </c>
      <c r="T436" s="3" t="str">
        <f t="shared" si="321"/>
        <v/>
      </c>
      <c r="U436" s="20" t="str">
        <f t="shared" si="322"/>
        <v/>
      </c>
      <c r="V436" s="6" t="str">
        <f t="shared" si="280"/>
        <v/>
      </c>
      <c r="W436" s="3" t="str">
        <f t="shared" si="281"/>
        <v/>
      </c>
      <c r="X436" s="20" t="str">
        <f t="shared" si="282"/>
        <v/>
      </c>
      <c r="Y436" s="6" t="str">
        <f t="shared" si="283"/>
        <v/>
      </c>
      <c r="Z436" s="3" t="str">
        <f t="shared" si="300"/>
        <v/>
      </c>
      <c r="AA436" s="20" t="str">
        <f t="shared" si="301"/>
        <v/>
      </c>
      <c r="AB436" s="6" t="str">
        <f t="shared" si="302"/>
        <v/>
      </c>
      <c r="AC436" s="3" t="str">
        <f t="shared" si="303"/>
        <v/>
      </c>
      <c r="AD436" s="20">
        <f t="shared" si="304"/>
        <v>775</v>
      </c>
      <c r="AE436" s="6" t="str">
        <f t="shared" si="305"/>
        <v/>
      </c>
      <c r="AG436" s="3" t="str">
        <f t="shared" si="284"/>
        <v/>
      </c>
      <c r="AH436" s="20" t="str">
        <f t="shared" si="285"/>
        <v/>
      </c>
      <c r="AI436" s="6" t="str">
        <f t="shared" si="286"/>
        <v/>
      </c>
      <c r="AJ436" s="3" t="str">
        <f t="shared" si="287"/>
        <v/>
      </c>
      <c r="AK436" s="20" t="str">
        <f t="shared" si="288"/>
        <v/>
      </c>
      <c r="AL436" s="6" t="str">
        <f t="shared" si="289"/>
        <v/>
      </c>
      <c r="AM436" s="3" t="str">
        <f t="shared" si="290"/>
        <v/>
      </c>
      <c r="AN436" s="20" t="str">
        <f t="shared" si="291"/>
        <v/>
      </c>
      <c r="AO436" s="6" t="str">
        <f t="shared" si="292"/>
        <v/>
      </c>
      <c r="AP436" s="3" t="str">
        <f t="shared" si="293"/>
        <v/>
      </c>
      <c r="AQ436" s="20" t="str">
        <f t="shared" si="294"/>
        <v/>
      </c>
      <c r="AR436" s="6" t="str">
        <f t="shared" si="295"/>
        <v/>
      </c>
      <c r="AS436" s="3" t="str">
        <f t="shared" si="296"/>
        <v/>
      </c>
      <c r="AT436" s="20" t="str">
        <f t="shared" si="297"/>
        <v/>
      </c>
      <c r="AU436" s="6" t="str">
        <f t="shared" si="298"/>
        <v/>
      </c>
      <c r="AV436" s="3" t="str">
        <f t="shared" si="306"/>
        <v/>
      </c>
      <c r="AW436" s="20" t="str">
        <f t="shared" si="307"/>
        <v/>
      </c>
      <c r="AX436" s="6" t="str">
        <f t="shared" si="308"/>
        <v/>
      </c>
      <c r="AY436" s="3" t="str">
        <f t="shared" si="309"/>
        <v/>
      </c>
      <c r="AZ436" s="20">
        <f t="shared" si="310"/>
        <v>7.08</v>
      </c>
      <c r="BA436" s="6" t="str">
        <f t="shared" si="311"/>
        <v/>
      </c>
    </row>
    <row r="437" spans="1:53" x14ac:dyDescent="0.2">
      <c r="BA437" s="6" t="str">
        <f t="shared" si="311"/>
        <v/>
      </c>
    </row>
  </sheetData>
  <mergeCells count="26">
    <mergeCell ref="A2:G2"/>
    <mergeCell ref="CY1:CZ1"/>
    <mergeCell ref="K3:M3"/>
    <mergeCell ref="N3:P3"/>
    <mergeCell ref="Q3:S3"/>
    <mergeCell ref="T3:V3"/>
    <mergeCell ref="AS3:AU3"/>
    <mergeCell ref="W3:Y3"/>
    <mergeCell ref="Z3:AB3"/>
    <mergeCell ref="CA3:CG3"/>
    <mergeCell ref="AG3:AI3"/>
    <mergeCell ref="AJ3:AL3"/>
    <mergeCell ref="AM3:AO3"/>
    <mergeCell ref="AC3:AE3"/>
    <mergeCell ref="K2:AE2"/>
    <mergeCell ref="CH3:CN3"/>
    <mergeCell ref="CA2:CU2"/>
    <mergeCell ref="CO3:CU3"/>
    <mergeCell ref="BK3:BQ3"/>
    <mergeCell ref="BR3:BX3"/>
    <mergeCell ref="BD2:BX2"/>
    <mergeCell ref="AG2:BA2"/>
    <mergeCell ref="BD3:BJ3"/>
    <mergeCell ref="AP3:AR3"/>
    <mergeCell ref="AV3:AX3"/>
    <mergeCell ref="AY3:BA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36"/>
  <sheetViews>
    <sheetView zoomScaleNormal="100" zoomScalePageLayoutView="125" workbookViewId="0">
      <pane xSplit="7" ySplit="10" topLeftCell="BM11" activePane="bottomRight" state="frozen"/>
      <selection pane="topRight" activeCell="H1" sqref="H1"/>
      <selection pane="bottomLeft" activeCell="A11" sqref="A11"/>
      <selection pane="bottomRight" activeCell="A3" sqref="A3"/>
    </sheetView>
  </sheetViews>
  <sheetFormatPr defaultColWidth="8.85546875" defaultRowHeight="12.75" x14ac:dyDescent="0.2"/>
  <cols>
    <col min="1" max="1" width="12" customWidth="1"/>
    <col min="2" max="2" width="24.42578125" customWidth="1"/>
    <col min="3" max="3" width="15.85546875" customWidth="1"/>
    <col min="6" max="6" width="6.28515625" customWidth="1"/>
    <col min="7" max="7" width="4.5703125" customWidth="1"/>
    <col min="8" max="8" width="5.28515625" customWidth="1"/>
    <col min="10" max="10" width="2" customWidth="1"/>
    <col min="103" max="103" width="25" customWidth="1"/>
    <col min="104" max="104" width="11" bestFit="1" customWidth="1"/>
    <col min="105" max="105" width="12.28515625" bestFit="1" customWidth="1"/>
  </cols>
  <sheetData>
    <row r="1" spans="1:106" ht="13.5" thickBot="1" x14ac:dyDescent="0.25">
      <c r="A1" s="91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66" t="s">
        <v>51</v>
      </c>
      <c r="L1" s="66"/>
      <c r="M1" s="24"/>
      <c r="N1" s="24"/>
      <c r="O1" s="24"/>
      <c r="P1" s="24"/>
      <c r="Q1" s="33"/>
      <c r="R1" s="33"/>
      <c r="S1" s="34"/>
      <c r="T1" s="34"/>
      <c r="U1" s="34"/>
      <c r="V1" s="34"/>
      <c r="W1" s="34"/>
      <c r="X1" s="34"/>
      <c r="Y1" s="34"/>
      <c r="Z1" s="41"/>
      <c r="AA1" s="41"/>
      <c r="AB1" s="41"/>
      <c r="AC1" s="41"/>
      <c r="AD1" s="41"/>
      <c r="AE1" s="41"/>
      <c r="AF1" s="8"/>
      <c r="AG1" s="66" t="s">
        <v>51</v>
      </c>
      <c r="AH1" s="66"/>
      <c r="AI1" s="24"/>
      <c r="AJ1" s="24"/>
      <c r="AK1" s="24"/>
      <c r="AL1" s="24"/>
      <c r="AM1" s="33"/>
      <c r="AN1" s="33"/>
      <c r="AO1" s="34"/>
      <c r="AP1" s="34"/>
      <c r="AQ1" s="34"/>
      <c r="AR1" s="34"/>
      <c r="AS1" s="34"/>
      <c r="AT1" s="34"/>
      <c r="AU1" s="34"/>
      <c r="AV1" s="41"/>
      <c r="AW1" s="41"/>
      <c r="AX1" s="41"/>
      <c r="AY1" s="41"/>
      <c r="AZ1" s="41"/>
      <c r="BA1" s="41"/>
      <c r="BB1" s="8"/>
      <c r="BC1" s="34"/>
      <c r="BD1" s="34"/>
      <c r="BE1" s="34"/>
      <c r="BF1" s="34"/>
      <c r="BG1" s="34"/>
      <c r="BH1" s="34"/>
      <c r="BI1" s="41"/>
      <c r="BJ1" s="41"/>
      <c r="BK1" s="34"/>
      <c r="BL1" s="34"/>
      <c r="BM1" s="34"/>
      <c r="BN1" s="34"/>
      <c r="BO1" s="34"/>
      <c r="BP1" s="41"/>
      <c r="BQ1" s="41"/>
      <c r="BR1" s="34"/>
      <c r="BS1" s="34"/>
      <c r="BT1" s="34"/>
      <c r="BU1" s="34"/>
      <c r="BV1" s="34"/>
      <c r="BW1" s="41"/>
      <c r="BX1" s="41"/>
      <c r="BY1" s="34"/>
      <c r="BZ1" s="34"/>
      <c r="CA1" s="34"/>
      <c r="CB1" s="34"/>
      <c r="CC1" s="34"/>
      <c r="CD1" s="34"/>
      <c r="CE1" s="34"/>
      <c r="CF1" s="41"/>
      <c r="CG1" s="41"/>
      <c r="CH1" s="34"/>
      <c r="CI1" s="34"/>
      <c r="CJ1" s="34"/>
      <c r="CK1" s="34"/>
      <c r="CL1" s="34"/>
      <c r="CM1" s="41"/>
      <c r="CN1" s="41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110" t="s">
        <v>49</v>
      </c>
      <c r="CZ1" s="110"/>
      <c r="DA1" s="34"/>
      <c r="DB1" s="34"/>
    </row>
    <row r="2" spans="1:106" ht="12" customHeight="1" x14ac:dyDescent="0.2">
      <c r="A2" s="108" t="s">
        <v>83</v>
      </c>
      <c r="B2" s="108"/>
      <c r="C2" s="108"/>
      <c r="D2" s="108"/>
      <c r="E2" s="108"/>
      <c r="F2" s="108"/>
      <c r="G2" s="108"/>
      <c r="H2" s="34"/>
      <c r="I2" s="34"/>
      <c r="J2" s="34"/>
      <c r="K2" s="129" t="s">
        <v>57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13"/>
      <c r="AG2" s="129" t="s">
        <v>58</v>
      </c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1"/>
      <c r="BB2" s="13"/>
      <c r="BC2" s="34"/>
      <c r="BD2" s="136" t="s">
        <v>57</v>
      </c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8"/>
      <c r="BY2" s="34"/>
      <c r="BZ2" s="34"/>
      <c r="CA2" s="136" t="s">
        <v>58</v>
      </c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8"/>
      <c r="CV2" s="34"/>
      <c r="CW2" s="34"/>
      <c r="CX2" s="34"/>
      <c r="CY2" s="54" t="s">
        <v>61</v>
      </c>
      <c r="CZ2" s="55">
        <v>2</v>
      </c>
      <c r="DA2" s="56"/>
      <c r="DB2" s="57"/>
    </row>
    <row r="3" spans="1:106" ht="13.5" thickBo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142" t="s">
        <v>54</v>
      </c>
      <c r="L3" s="134"/>
      <c r="M3" s="134"/>
      <c r="N3" s="134" t="s">
        <v>0</v>
      </c>
      <c r="O3" s="134"/>
      <c r="P3" s="134"/>
      <c r="Q3" s="134" t="s">
        <v>14</v>
      </c>
      <c r="R3" s="134"/>
      <c r="S3" s="134"/>
      <c r="T3" s="134" t="s">
        <v>53</v>
      </c>
      <c r="U3" s="134"/>
      <c r="V3" s="134"/>
      <c r="W3" s="134" t="s">
        <v>52</v>
      </c>
      <c r="X3" s="134"/>
      <c r="Y3" s="134"/>
      <c r="Z3" s="134" t="s">
        <v>59</v>
      </c>
      <c r="AA3" s="134"/>
      <c r="AB3" s="134"/>
      <c r="AC3" s="134" t="s">
        <v>60</v>
      </c>
      <c r="AD3" s="134"/>
      <c r="AE3" s="135"/>
      <c r="AF3" s="13"/>
      <c r="AG3" s="142" t="s">
        <v>54</v>
      </c>
      <c r="AH3" s="134"/>
      <c r="AI3" s="134"/>
      <c r="AJ3" s="134" t="s">
        <v>0</v>
      </c>
      <c r="AK3" s="134"/>
      <c r="AL3" s="134"/>
      <c r="AM3" s="134" t="s">
        <v>14</v>
      </c>
      <c r="AN3" s="134"/>
      <c r="AO3" s="134"/>
      <c r="AP3" s="134" t="s">
        <v>53</v>
      </c>
      <c r="AQ3" s="134"/>
      <c r="AR3" s="134"/>
      <c r="AS3" s="134" t="s">
        <v>52</v>
      </c>
      <c r="AT3" s="134"/>
      <c r="AU3" s="134"/>
      <c r="AV3" s="134" t="s">
        <v>59</v>
      </c>
      <c r="AW3" s="134"/>
      <c r="AX3" s="134"/>
      <c r="AY3" s="134" t="s">
        <v>60</v>
      </c>
      <c r="AZ3" s="134"/>
      <c r="BA3" s="135"/>
      <c r="BB3" s="13"/>
      <c r="BC3" s="13"/>
      <c r="BD3" s="143" t="s">
        <v>35</v>
      </c>
      <c r="BE3" s="139"/>
      <c r="BF3" s="139"/>
      <c r="BG3" s="139"/>
      <c r="BH3" s="139"/>
      <c r="BI3" s="139"/>
      <c r="BJ3" s="139"/>
      <c r="BK3" s="139" t="s">
        <v>36</v>
      </c>
      <c r="BL3" s="139"/>
      <c r="BM3" s="139"/>
      <c r="BN3" s="139"/>
      <c r="BO3" s="139"/>
      <c r="BP3" s="139"/>
      <c r="BQ3" s="139"/>
      <c r="BR3" s="139" t="s">
        <v>34</v>
      </c>
      <c r="BS3" s="139"/>
      <c r="BT3" s="139"/>
      <c r="BU3" s="139"/>
      <c r="BV3" s="139"/>
      <c r="BW3" s="139"/>
      <c r="BX3" s="140"/>
      <c r="BY3" s="34"/>
      <c r="BZ3" s="13"/>
      <c r="CA3" s="143" t="s">
        <v>35</v>
      </c>
      <c r="CB3" s="139"/>
      <c r="CC3" s="139"/>
      <c r="CD3" s="139"/>
      <c r="CE3" s="139"/>
      <c r="CF3" s="139"/>
      <c r="CG3" s="139"/>
      <c r="CH3" s="139" t="s">
        <v>36</v>
      </c>
      <c r="CI3" s="139"/>
      <c r="CJ3" s="139"/>
      <c r="CK3" s="139"/>
      <c r="CL3" s="139"/>
      <c r="CM3" s="139"/>
      <c r="CN3" s="139"/>
      <c r="CO3" s="139" t="s">
        <v>34</v>
      </c>
      <c r="CP3" s="139"/>
      <c r="CQ3" s="139"/>
      <c r="CR3" s="139"/>
      <c r="CS3" s="139"/>
      <c r="CT3" s="139"/>
      <c r="CU3" s="140"/>
      <c r="CV3" s="34"/>
      <c r="CW3" s="34"/>
      <c r="CX3" s="34"/>
      <c r="CY3" s="57" t="s">
        <v>62</v>
      </c>
      <c r="CZ3" s="45">
        <v>1</v>
      </c>
      <c r="DA3" s="58"/>
      <c r="DB3" s="57"/>
    </row>
    <row r="4" spans="1:106" ht="36.75" thickBot="1" x14ac:dyDescent="0.25">
      <c r="A4" s="75" t="s">
        <v>4</v>
      </c>
      <c r="B4" s="75" t="s">
        <v>5</v>
      </c>
      <c r="C4" s="75" t="s">
        <v>6</v>
      </c>
      <c r="D4" s="75" t="s">
        <v>57</v>
      </c>
      <c r="E4" s="75" t="s">
        <v>58</v>
      </c>
      <c r="F4" s="14" t="s">
        <v>33</v>
      </c>
      <c r="G4" s="14" t="s">
        <v>30</v>
      </c>
      <c r="H4" s="14" t="s">
        <v>31</v>
      </c>
      <c r="I4" s="14" t="s">
        <v>32</v>
      </c>
      <c r="J4" s="32"/>
      <c r="K4" s="17" t="s">
        <v>35</v>
      </c>
      <c r="L4" s="18" t="s">
        <v>36</v>
      </c>
      <c r="M4" s="18" t="s">
        <v>34</v>
      </c>
      <c r="N4" s="18" t="s">
        <v>35</v>
      </c>
      <c r="O4" s="18" t="s">
        <v>36</v>
      </c>
      <c r="P4" s="18" t="s">
        <v>34</v>
      </c>
      <c r="Q4" s="18" t="s">
        <v>35</v>
      </c>
      <c r="R4" s="18" t="s">
        <v>36</v>
      </c>
      <c r="S4" s="18" t="s">
        <v>34</v>
      </c>
      <c r="T4" s="18" t="s">
        <v>35</v>
      </c>
      <c r="U4" s="18" t="s">
        <v>36</v>
      </c>
      <c r="V4" s="18" t="s">
        <v>34</v>
      </c>
      <c r="W4" s="18" t="s">
        <v>35</v>
      </c>
      <c r="X4" s="18" t="s">
        <v>36</v>
      </c>
      <c r="Y4" s="65" t="s">
        <v>34</v>
      </c>
      <c r="Z4" s="64" t="s">
        <v>35</v>
      </c>
      <c r="AA4" s="18" t="s">
        <v>36</v>
      </c>
      <c r="AB4" s="18" t="s">
        <v>34</v>
      </c>
      <c r="AC4" s="18" t="s">
        <v>35</v>
      </c>
      <c r="AD4" s="18" t="s">
        <v>36</v>
      </c>
      <c r="AE4" s="19" t="s">
        <v>34</v>
      </c>
      <c r="AF4" s="13"/>
      <c r="AG4" s="17" t="s">
        <v>35</v>
      </c>
      <c r="AH4" s="18" t="s">
        <v>36</v>
      </c>
      <c r="AI4" s="18" t="s">
        <v>34</v>
      </c>
      <c r="AJ4" s="18" t="s">
        <v>35</v>
      </c>
      <c r="AK4" s="18" t="s">
        <v>36</v>
      </c>
      <c r="AL4" s="18" t="s">
        <v>34</v>
      </c>
      <c r="AM4" s="18" t="s">
        <v>35</v>
      </c>
      <c r="AN4" s="18" t="s">
        <v>36</v>
      </c>
      <c r="AO4" s="18" t="s">
        <v>34</v>
      </c>
      <c r="AP4" s="18" t="s">
        <v>35</v>
      </c>
      <c r="AQ4" s="18" t="s">
        <v>36</v>
      </c>
      <c r="AR4" s="18" t="s">
        <v>34</v>
      </c>
      <c r="AS4" s="18" t="s">
        <v>35</v>
      </c>
      <c r="AT4" s="18" t="s">
        <v>36</v>
      </c>
      <c r="AU4" s="65" t="s">
        <v>34</v>
      </c>
      <c r="AV4" s="64" t="s">
        <v>35</v>
      </c>
      <c r="AW4" s="18" t="s">
        <v>36</v>
      </c>
      <c r="AX4" s="18" t="s">
        <v>34</v>
      </c>
      <c r="AY4" s="18" t="s">
        <v>35</v>
      </c>
      <c r="AZ4" s="18" t="s">
        <v>36</v>
      </c>
      <c r="BA4" s="19" t="s">
        <v>34</v>
      </c>
      <c r="BB4" s="13"/>
      <c r="BC4" s="34"/>
      <c r="BD4" s="25" t="str">
        <f>"Apple Creek n=" &amp;BD10</f>
        <v>Apple Creek n=26</v>
      </c>
      <c r="BE4" s="26" t="str">
        <f>"Ashwaubenon Creek n="&amp; BE10</f>
        <v>Ashwaubenon Creek n=16</v>
      </c>
      <c r="BF4" s="26" t="str">
        <f>"Baird Creek n="&amp;BF10</f>
        <v>Baird Creek n=20</v>
      </c>
      <c r="BG4" s="26" t="str">
        <f>"Duck Creek n="&amp;BG10</f>
        <v>Duck Creek n=26</v>
      </c>
      <c r="BH4" s="26" t="str">
        <f>"Spring Brook n="&amp;BH10</f>
        <v>Spring Brook n=22</v>
      </c>
      <c r="BI4" s="26" t="str">
        <f>"Dutchman Creek n="&amp;BI10</f>
        <v>Dutchman Creek n=8</v>
      </c>
      <c r="BJ4" s="26" t="str">
        <f>"Trout Creek n="&amp;BJ10</f>
        <v>Trout Creek n=6</v>
      </c>
      <c r="BK4" s="26" t="str">
        <f>"Apple Creek n=" &amp;BK10</f>
        <v>Apple Creek n=23</v>
      </c>
      <c r="BL4" s="26" t="str">
        <f>"Ashwaubenon Creek n="&amp; BL10</f>
        <v>Ashwaubenon Creek n=12</v>
      </c>
      <c r="BM4" s="26" t="str">
        <f>"Baird Creek n="&amp;BM10</f>
        <v>Baird Creek n=22</v>
      </c>
      <c r="BN4" s="26" t="str">
        <f>"Duck Creek n="&amp;BN10</f>
        <v>Duck Creek n=24</v>
      </c>
      <c r="BO4" s="26" t="str">
        <f>"Spring Brook n="&amp;BO10</f>
        <v>Spring Brook n=19</v>
      </c>
      <c r="BP4" s="26" t="str">
        <f>"Dutchman Creek n="&amp;BP10</f>
        <v>Dutchman Creek n=8</v>
      </c>
      <c r="BQ4" s="26" t="str">
        <f>"Trout Creek n="&amp;BQ10</f>
        <v>Trout Creek n=8</v>
      </c>
      <c r="BR4" s="26" t="str">
        <f>"Apple Creek n=" &amp;BR10</f>
        <v>Apple Creek n=26</v>
      </c>
      <c r="BS4" s="26" t="str">
        <f>"Ashwaubenon Creek n="&amp; BS10</f>
        <v>Ashwaubenon Creek n=21</v>
      </c>
      <c r="BT4" s="26" t="str">
        <f>"Baird Creek n="&amp;BT10</f>
        <v>Baird Creek n=19</v>
      </c>
      <c r="BU4" s="26" t="str">
        <f>"Duck Creek n="&amp;BU10</f>
        <v>Duck Creek n=27</v>
      </c>
      <c r="BV4" s="26" t="str">
        <f>"Spring Brook n="&amp;BV10</f>
        <v>Spring Brook n=21</v>
      </c>
      <c r="BW4" s="26" t="str">
        <f>"Dutchman Creek n="&amp;BW10</f>
        <v>Dutchman Creek n=10</v>
      </c>
      <c r="BX4" s="26" t="str">
        <f>"Trout Creek n="&amp;BX10</f>
        <v>Trout Creek n=8</v>
      </c>
      <c r="BY4" s="13"/>
      <c r="BZ4" s="34"/>
      <c r="CA4" s="25" t="str">
        <f>"Apple Creek n=" &amp;CA10</f>
        <v>Apple Creek n=21</v>
      </c>
      <c r="CB4" s="26" t="str">
        <f>"Ashwaubenon Creek n="&amp; CB10</f>
        <v>Ashwaubenon Creek n=17</v>
      </c>
      <c r="CC4" s="26" t="str">
        <f>"Baird Creek n="&amp;CC10</f>
        <v>Baird Creek n=24</v>
      </c>
      <c r="CD4" s="26" t="str">
        <f>"Duck Creek n="&amp;CD10</f>
        <v>Duck Creek n=12</v>
      </c>
      <c r="CE4" s="26" t="str">
        <f>"Spring Brook n="&amp;CE10</f>
        <v>Spring Brook n=11</v>
      </c>
      <c r="CF4" s="26" t="str">
        <f>"Dutchman Creek n="&amp;CF10</f>
        <v>Dutchman Creek n=8</v>
      </c>
      <c r="CG4" s="26" t="str">
        <f>"Trout Creek n="&amp;CG10</f>
        <v>Trout Creek n=6</v>
      </c>
      <c r="CH4" s="26" t="str">
        <f>"Apple Creek n=" &amp;CH10</f>
        <v>Apple Creek n=23</v>
      </c>
      <c r="CI4" s="26" t="str">
        <f>"Ashwaubenon Creek n="&amp; CI10</f>
        <v>Ashwaubenon Creek n=12</v>
      </c>
      <c r="CJ4" s="26" t="str">
        <f>"Baird Creek n="&amp;CJ10</f>
        <v>Baird Creek n=15</v>
      </c>
      <c r="CK4" s="26" t="str">
        <f>"Duck Creek n="&amp;CK10</f>
        <v>Duck Creek n=23</v>
      </c>
      <c r="CL4" s="26" t="str">
        <f>"Spring Brook n="&amp;CL10</f>
        <v>Spring Brook n=6</v>
      </c>
      <c r="CM4" s="26" t="str">
        <f>"Dutchman Creek n="&amp;CM10</f>
        <v>Dutchman Creek n=8</v>
      </c>
      <c r="CN4" s="26" t="str">
        <f>"Trout Creek n="&amp;CN10</f>
        <v>Trout Creek n=6</v>
      </c>
      <c r="CO4" s="26" t="str">
        <f>"Apple Creek n=" &amp;CO10</f>
        <v>Apple Creek n=22</v>
      </c>
      <c r="CP4" s="26" t="str">
        <f>"Ashwaubenon Creek n="&amp; CP10</f>
        <v>Ashwaubenon Creek n=20</v>
      </c>
      <c r="CQ4" s="26" t="str">
        <f>"Baird Creek n="&amp;CQ10</f>
        <v>Baird Creek n=17</v>
      </c>
      <c r="CR4" s="26" t="str">
        <f>"Duck Creek n="&amp;CR10</f>
        <v>Duck Creek n=27</v>
      </c>
      <c r="CS4" s="26" t="str">
        <f>"Spring Brook n="&amp;CS10</f>
        <v>Spring Brook n=13</v>
      </c>
      <c r="CT4" s="26" t="str">
        <f>"Dutchman Creek n="&amp;CT10</f>
        <v>Dutchman Creek n=10</v>
      </c>
      <c r="CU4" s="27" t="str">
        <f>"Trout Creek n="&amp;CU10</f>
        <v>Trout Creek n=8</v>
      </c>
      <c r="CV4" s="34"/>
      <c r="CW4" s="34"/>
      <c r="CX4" s="34"/>
      <c r="CY4" s="59" t="s">
        <v>7</v>
      </c>
      <c r="CZ4" s="45">
        <v>1</v>
      </c>
      <c r="DA4" s="58"/>
      <c r="DB4" s="57"/>
    </row>
    <row r="5" spans="1:106" ht="13.5" thickBot="1" x14ac:dyDescent="0.25">
      <c r="A5" s="76"/>
      <c r="B5" s="76"/>
      <c r="C5" s="76"/>
      <c r="D5" s="76"/>
      <c r="E5" s="77"/>
      <c r="F5" s="35"/>
      <c r="G5" s="35"/>
      <c r="H5" s="35"/>
      <c r="I5" s="35"/>
      <c r="J5" s="32"/>
      <c r="K5" s="32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1"/>
      <c r="AA5" s="41"/>
      <c r="AB5" s="41"/>
      <c r="AC5" s="41"/>
      <c r="AD5" s="41"/>
      <c r="AE5" s="41"/>
      <c r="AF5" s="8"/>
      <c r="AG5" s="32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41"/>
      <c r="AW5" s="41"/>
      <c r="AX5" s="41"/>
      <c r="AY5" s="41"/>
      <c r="AZ5" s="41"/>
      <c r="BA5" s="41"/>
      <c r="BB5" s="8"/>
      <c r="BC5" s="34" t="s">
        <v>28</v>
      </c>
      <c r="BD5" s="34">
        <f>QUARTILE(K6:K436,1)</f>
        <v>9.8249999999999993</v>
      </c>
      <c r="BE5" s="34">
        <f>QUARTILE(N6:N436,1)</f>
        <v>10.45</v>
      </c>
      <c r="BF5" s="34">
        <f>QUARTILE(Q6:Q436,1)</f>
        <v>15.950000000000001</v>
      </c>
      <c r="BG5" s="34">
        <f>QUARTILE(T6:T436,1)</f>
        <v>15.1</v>
      </c>
      <c r="BH5" s="34">
        <f>QUARTILE(W6:W436,1)</f>
        <v>10.540000000000001</v>
      </c>
      <c r="BI5" s="41">
        <f>QUARTILE(Z6:Z436,1)</f>
        <v>13.35</v>
      </c>
      <c r="BJ5" s="41">
        <f>QUARTILE(AC6:AC436,1)</f>
        <v>8.5749999999999993</v>
      </c>
      <c r="BK5" s="34">
        <f>QUARTILE(L6:L436,1)</f>
        <v>19.100000000000001</v>
      </c>
      <c r="BL5" s="34">
        <f>QUARTILE(O6:O436,1)</f>
        <v>18.299999999999997</v>
      </c>
      <c r="BM5" s="34">
        <f>QUARTILE(R6:R436,1)</f>
        <v>18.074999999999999</v>
      </c>
      <c r="BN5" s="34">
        <f>QUARTILE(U6:U436,1)</f>
        <v>21.2</v>
      </c>
      <c r="BO5" s="34">
        <f>QUARTILE(X6:X436,1)</f>
        <v>18.7</v>
      </c>
      <c r="BP5" s="67">
        <f>QUARTILE(AA6:AA436,1)</f>
        <v>17.349999999999998</v>
      </c>
      <c r="BQ5" s="67">
        <f>QUARTILE(AD6:AD436,1)</f>
        <v>16.824999999999999</v>
      </c>
      <c r="BR5" s="34">
        <f>QUARTILE(M6:M436,1)</f>
        <v>7.7750000000000004</v>
      </c>
      <c r="BS5" s="34">
        <f>QUARTILE(P6:P436,1)</f>
        <v>11.62</v>
      </c>
      <c r="BT5" s="34">
        <f>QUARTILE(S6:S436,1)</f>
        <v>11.600000000000001</v>
      </c>
      <c r="BU5" s="34">
        <f>QUARTILE(V6:V436,1)</f>
        <v>11.75</v>
      </c>
      <c r="BV5" s="34">
        <f>QUARTILE(Y6:Y436,1)</f>
        <v>11.4</v>
      </c>
      <c r="BW5" s="67">
        <f>QUARTILE(AB6:AB436,1)</f>
        <v>9.3249999999999993</v>
      </c>
      <c r="BX5" s="67">
        <f>QUARTILE(AE6:AE436,1)</f>
        <v>11.82</v>
      </c>
      <c r="BY5" s="34"/>
      <c r="BZ5" s="34" t="s">
        <v>28</v>
      </c>
      <c r="CA5" s="34">
        <f>QUARTILE(AG6:AG436,1)</f>
        <v>8.7200000000000006</v>
      </c>
      <c r="CB5" s="34">
        <f>QUARTILE(AJ6:AJ436,1)</f>
        <v>2.15</v>
      </c>
      <c r="CC5" s="34">
        <f>QUARTILE(AM6:AM436,1)</f>
        <v>5.5825000000000005</v>
      </c>
      <c r="CD5" s="34">
        <f>QUARTILE(AP6:AP436,1)</f>
        <v>34.700000000000003</v>
      </c>
      <c r="CE5" s="34">
        <f>QUARTILE(AS6:AS436,1)</f>
        <v>1.165</v>
      </c>
      <c r="CF5" s="41">
        <f>QUARTILE(AV6:AV436,1)</f>
        <v>8.4725000000000001</v>
      </c>
      <c r="CG5" s="41">
        <f>QUARTILE(AY6:AY436,1)</f>
        <v>8</v>
      </c>
      <c r="CH5" s="34">
        <f>QUARTILE(AH6:AH436,1)</f>
        <v>1.9</v>
      </c>
      <c r="CI5" s="34">
        <f>QUARTILE(AK6:AK436,1)</f>
        <v>0.19500000000000001</v>
      </c>
      <c r="CJ5" s="34">
        <f>QUARTILE(AN6:AN436,1)</f>
        <v>0.53</v>
      </c>
      <c r="CK5" s="34">
        <f>QUARTILE(AQ6:AQ436,1)</f>
        <v>3.25</v>
      </c>
      <c r="CL5" s="34">
        <f>QUARTILE(AT6:AT436,1)</f>
        <v>0</v>
      </c>
      <c r="CM5" s="41">
        <f>QUARTILE(AW6:AW436,1)</f>
        <v>7.5000000000000011E-2</v>
      </c>
      <c r="CN5" s="41">
        <f>QUARTILE(AZ6:AZ436,1)</f>
        <v>0.36249999999999999</v>
      </c>
      <c r="CO5" s="34">
        <f>QUARTILE(AI6:AI436,1)</f>
        <v>2.5</v>
      </c>
      <c r="CP5" s="34">
        <f>QUARTILE(AL6:AL436,1)</f>
        <v>0.4425</v>
      </c>
      <c r="CQ5" s="34">
        <f>QUARTILE(AO6:AO436,1)</f>
        <v>0.37</v>
      </c>
      <c r="CR5" s="34">
        <f>QUARTILE(AR6:AR436,1)</f>
        <v>0.77499999999999991</v>
      </c>
      <c r="CS5" s="34">
        <f>QUARTILE(AU6:AU436,1)</f>
        <v>0</v>
      </c>
      <c r="CT5" s="41">
        <f>QUARTILE(AX6:AX436,1)</f>
        <v>0.50749999999999995</v>
      </c>
      <c r="CU5" s="41">
        <f>QUARTILE(BA6:BA436,1)</f>
        <v>0.92500000000000004</v>
      </c>
      <c r="CV5" s="34"/>
      <c r="CW5" s="34"/>
      <c r="CX5" s="34"/>
      <c r="CY5" s="59" t="s">
        <v>9</v>
      </c>
      <c r="CZ5" s="45">
        <v>1</v>
      </c>
      <c r="DA5" s="58"/>
      <c r="DB5" s="57"/>
    </row>
    <row r="6" spans="1:106" ht="13.5" thickBot="1" x14ac:dyDescent="0.25">
      <c r="A6" s="92">
        <v>42279</v>
      </c>
      <c r="B6" s="93" t="s">
        <v>7</v>
      </c>
      <c r="C6" s="93" t="s">
        <v>8</v>
      </c>
      <c r="D6" s="93">
        <v>12.8</v>
      </c>
      <c r="E6" s="93">
        <v>3.02</v>
      </c>
      <c r="F6" s="85">
        <f>IF(A6="","",VLOOKUP(B6,$CY$2:$CZ$16,2,FALSE))</f>
        <v>1</v>
      </c>
      <c r="G6" s="85">
        <f t="shared" ref="G6" si="0">IF(A6="","",MONTH(A6))</f>
        <v>10</v>
      </c>
      <c r="H6" s="34">
        <f t="shared" ref="H6" si="1">IF(A6="","",YEAR(A6))</f>
        <v>2015</v>
      </c>
      <c r="I6" s="2" t="str">
        <f t="shared" ref="I6:I69" si="2">IF($G6="","",IF($G6&lt;7,"Spring",IF($G6&lt;9,"Summer","Fall")))</f>
        <v>Fall</v>
      </c>
      <c r="J6" s="34"/>
      <c r="K6" s="3" t="str">
        <f t="shared" ref="K6" si="3">IF($C6="Apple Creek",IF($I6="Spring",IF(LEFT($D6,1)="&lt;",VALUE(MID($D6,2,4)),IF(LEFT($D6,1)="&gt;",VALUE(MID($D6,2,4)),$D6)),""),"")</f>
        <v/>
      </c>
      <c r="L6" s="20" t="str">
        <f t="shared" ref="L6" si="4">IF($C6="Apple Creek",IF($I6="Summer",IF(LEFT($D6,1)="&lt;",VALUE(MID($D6,2,4)),IF(LEFT($D6,1)="&gt;",VALUE(MID($D6,2,4)),$D6)),""),"")</f>
        <v/>
      </c>
      <c r="M6" s="6">
        <f t="shared" ref="M6" si="5">IF($C6="Apple Creek",IF($I6="Fall",IF(LEFT($D6,1)="&lt;",VALUE(MID($D6,2,4)),IF(LEFT($D6,1)="&gt;",VALUE(MID($D6,2,4)),$D6)),""),"")</f>
        <v>12.8</v>
      </c>
      <c r="N6" s="3" t="str">
        <f t="shared" ref="N6" si="6">IF($C6="Ashwaubenon Creek",IF($I6="Spring",IF(LEFT($D6,1)="&lt;",VALUE(MID($D6,2,4)),IF(LEFT($D6,1)="&gt;",VALUE(MID($D6,2,4)),$D6)),""),"")</f>
        <v/>
      </c>
      <c r="O6" s="20" t="str">
        <f t="shared" ref="O6" si="7">IF($C6="Ashwaubenon Creek",IF($I6="Summer",IF(LEFT($D6,1)="&lt;",VALUE(MID($D6,2,4)),IF(LEFT($D6,1)="&gt;",VALUE(MID($D6,2,4)),$D6)),""),"")</f>
        <v/>
      </c>
      <c r="P6" s="6" t="str">
        <f t="shared" ref="P6" si="8">IF($C6="Ashwaubenon Creek",IF($I6="Fall",IF(LEFT($D6,1)="&lt;",VALUE(MID($D6,2,4)),IF(LEFT($D6,1)="&gt;",VALUE(MID($D6,2,4)),$D6)),""),"")</f>
        <v/>
      </c>
      <c r="Q6" s="3" t="str">
        <f t="shared" ref="Q6" si="9">IF($C6="Baird Creek",IF($I6="Spring",IF(LEFT($D6,1)="&lt;",VALUE(MID($D6,2,4)),IF(LEFT($D6,1)="&gt;",VALUE(MID($D6,2,4)),$D6)),""),"")</f>
        <v/>
      </c>
      <c r="R6" s="20" t="str">
        <f t="shared" ref="R6" si="10">IF($C6="Baird Creek",IF($I6="Summer",IF(LEFT($D6,1)="&lt;",VALUE(MID($D6,2,4)),IF(LEFT($D6,1)="&gt;",VALUE(MID($D6,2,4)),$D6)),""),"")</f>
        <v/>
      </c>
      <c r="S6" s="6" t="str">
        <f t="shared" ref="S6" si="11">IF($C6="Baird Creek",IF($I6="Fall",IF(LEFT($D6,1)="&lt;",VALUE(MID($D6,2,4)),IF(LEFT($D6,1)="&gt;",VALUE(MID($D6,2,4)),$D6)),""),"")</f>
        <v/>
      </c>
      <c r="T6" s="3" t="str">
        <f>IF($C6="Duck Creek",IF($I6="Spring",IF(LEFT($D6,1)="&lt;",VALUE(MID($D6,2,4)),IF(LEFT($D6,1)="&gt;",VALUE(MID($D6,2,4)),$D6)),""),"")</f>
        <v/>
      </c>
      <c r="U6" s="20" t="str">
        <f>IF($C6="Duck Creek",IF($I6="Summer",IF(LEFT($D6,1)="&lt;",VALUE(MID($D6,2,4)),IF(LEFT($D6,1)="&gt;",VALUE(MID($D6,2,4)),$D6)),""),"")</f>
        <v/>
      </c>
      <c r="V6" s="6" t="str">
        <f t="shared" ref="V6" si="12">IF($C6="Duck Creek",IF($I6="Fall",IF(LEFT($D6,1)="&lt;",VALUE(MID($D6,2,4)),IF(LEFT($D6,1)="&gt;",VALUE(MID($D6,2,4)),$D6)),""),"")</f>
        <v/>
      </c>
      <c r="W6" s="3" t="str">
        <f t="shared" ref="W6" si="13">IF($C6="Spring Brook",IF($I6="Spring",IF(LEFT($D6,1)="&lt;",VALUE(MID($D6,2,4)),IF(LEFT($D6,1)="&gt;",VALUE(MID($D6,2,4)),$D6)),""),"")</f>
        <v/>
      </c>
      <c r="X6" s="20" t="str">
        <f t="shared" ref="X6" si="14">IF($C6="Spring Brook",IF($I6="Summer",IF(LEFT($D6,1)="&lt;",VALUE(MID($D6,2,4)),IF(LEFT($D6,1)="&gt;",VALUE(MID($D6,2,4)),$D6)),""),"")</f>
        <v/>
      </c>
      <c r="Y6" s="6" t="str">
        <f t="shared" ref="Y6" si="15">IF($C6="Spring Brook",IF($I6="Fall",IF(LEFT($D6,1)="&lt;",VALUE(MID($D6,2,4)),IF(LEFT($D6,1)="&gt;",VALUE(MID($D6,2,4)),$D6)),""),"")</f>
        <v/>
      </c>
      <c r="Z6" s="3" t="str">
        <f>IF($C6="Dutchman Creek",IF($I6="Spring",IF(LEFT($D6,1)="&lt;",VALUE(MID($D6,2,4)),IF(LEFT($D6,1)="&gt;",VALUE(MID($D6,2,4)),$D6)),""),"")</f>
        <v/>
      </c>
      <c r="AA6" s="20" t="str">
        <f>IF($C6="Dutchman Creek",IF($I6="Summer",IF(LEFT($D6,1)="&lt;",VALUE(MID($D6,2,4)),IF(LEFT($D6,1)="&gt;",VALUE(MID($D6,2,4)),$D6)),""),"")</f>
        <v/>
      </c>
      <c r="AB6" s="6" t="str">
        <f>IF($C6="Dutchman Creek",IF($I6="Fall",IF(LEFT($D6,1)="&lt;",VALUE(MID($D6,2,4)),IF(LEFT($D6,1)="&gt;",VALUE(MID($D6,2,4)),$D6)),""),"")</f>
        <v/>
      </c>
      <c r="AC6" s="3" t="str">
        <f>IF($C6="Trout Creek",IF($I6="Spring",IF(LEFT($D6,1)="&lt;",VALUE(MID($D6,2,4)),IF(LEFT($D6,1)="&gt;",VALUE(MID($D6,2,4)),$D6)),""),"")</f>
        <v/>
      </c>
      <c r="AD6" s="20" t="str">
        <f>IF($C6="Trout Creek",IF($I6="Summer",IF(LEFT($D6,1)="&lt;",VALUE(MID($D6,2,4)),IF(LEFT($D6,1)="&gt;",VALUE(MID($D6,2,4)),$D6)),""),"")</f>
        <v/>
      </c>
      <c r="AE6" s="6" t="str">
        <f>IF($C6="Trout Creek",IF($I6="Fall",IF(LEFT($D6,1)="&lt;",VALUE(MID($D6,2,4)),IF(LEFT($D6,1)="&gt;",VALUE(MID($D6,2,4)),$D6)),""),"")</f>
        <v/>
      </c>
      <c r="AF6" s="8"/>
      <c r="AG6" s="3" t="str">
        <f t="shared" ref="AG6:AG8" si="16">IF($C6="Apple Creek",IF($I6="Spring",IF(LEFT($E6,1)="&lt;",VALUE(MID($E6,2,4)),IF(LEFT($E6,1)="&gt;",VALUE(MID($E6,2,4)),$E6)),""),"")</f>
        <v/>
      </c>
      <c r="AH6" s="20" t="str">
        <f t="shared" ref="AH6:AH8" si="17">IF($C6="Apple Creek",IF($I6="Summer",IF(LEFT($E6,1)="&lt;",VALUE(MID($E6,2,4)),IF(LEFT($E6,1)="&gt;",VALUE(MID($E6,2,4)),$E6)),""),"")</f>
        <v/>
      </c>
      <c r="AI6" s="6">
        <f t="shared" ref="AI6:AI8" si="18">IF($C6="Apple Creek",IF($I6="Fall",IF(LEFT($E6,1)="&lt;",VALUE(MID($E6,2,4)),IF(LEFT($E6,1)="&gt;",VALUE(MID($E6,2,4)),$E6)),""),"")</f>
        <v>3.02</v>
      </c>
      <c r="AJ6" s="3" t="str">
        <f t="shared" ref="AJ6:AJ8" si="19">IF($C6="Ashwaubenon Creek",IF($I6="Spring",IF(LEFT($E6,1)="&lt;",VALUE(MID($E6,2,4)),IF(LEFT($E6,1)="&gt;",VALUE(MID($E6,2,4)),$E6)),""),"")</f>
        <v/>
      </c>
      <c r="AK6" s="20" t="str">
        <f t="shared" ref="AK6:AK8" si="20">IF($C6="Ashwaubenon Creek",IF($I6="Summer",IF(LEFT($E6,1)="&lt;",VALUE(MID($E6,2,4)),IF(LEFT($E6,1)="&gt;",VALUE(MID($E6,2,4)),$E6)),""),"")</f>
        <v/>
      </c>
      <c r="AL6" s="6" t="str">
        <f t="shared" ref="AL6:AL8" si="21">IF($C6="Ashwaubenon Creek",IF($I6="Fall",IF(LEFT($E6,1)="&lt;",VALUE(MID($E6,2,4)),IF(LEFT($E6,1)="&gt;",VALUE(MID($E6,2,4)),$E6)),""),"")</f>
        <v/>
      </c>
      <c r="AM6" s="3" t="str">
        <f t="shared" ref="AM6:AM8" si="22">IF($C6="Baird Creek",IF($I6="Spring",IF(LEFT($E6,1)="&lt;",VALUE(MID($E6,2,4)),IF(LEFT($E6,1)="&gt;",VALUE(MID($E6,2,4)),$E6)),""),"")</f>
        <v/>
      </c>
      <c r="AN6" s="20" t="str">
        <f t="shared" ref="AN6:AN8" si="23">IF($C6="Baird Creek",IF($I6="Summer",IF(LEFT($E6,1)="&lt;",VALUE(MID($E6,2,4)),IF(LEFT($E6,1)="&gt;",VALUE(MID($E6,2,4)),$E6)),""),"")</f>
        <v/>
      </c>
      <c r="AO6" s="6" t="str">
        <f t="shared" ref="AO6:AO8" si="24">IF($C6="Baird Creek",IF($I6="Fall",IF(LEFT($E6,1)="&lt;",VALUE(MID($E6,2,4)),IF(LEFT($E6,1)="&gt;",VALUE(MID($E6,2,4)),$E6)),""),"")</f>
        <v/>
      </c>
      <c r="AP6" s="3" t="str">
        <f t="shared" ref="AP6:AP8" si="25">IF($C6="Duck Creek",IF($I6="Spring",IF(LEFT($E6,1)="&lt;",VALUE(MID($E6,2,4)),IF(LEFT($E6,1)="&gt;",VALUE(MID($E6,2,4)),$E6)),""),"")</f>
        <v/>
      </c>
      <c r="AQ6" s="20" t="str">
        <f t="shared" ref="AQ6:AQ8" si="26">IF($C6="Duck Creek",IF($I6="Summer",IF(LEFT($E6,1)="&lt;",VALUE(MID($E6,2,4)),IF(LEFT($E6,1)="&gt;",VALUE(MID($E6,2,4)),$E6)),""),"")</f>
        <v/>
      </c>
      <c r="AR6" s="6" t="str">
        <f t="shared" ref="AR6:AR8" si="27">IF($C6="Duck Creek",IF($I6="Fall",IF(LEFT($E6,1)="&lt;",VALUE(MID($E6,2,4)),IF(LEFT($E6,1)="&gt;",VALUE(MID($E6,2,4)),$E6)),""),"")</f>
        <v/>
      </c>
      <c r="AS6" s="3" t="str">
        <f t="shared" ref="AS6:AS8" si="28">IF($C6="Spring Brook",IF($I6="Spring",IF(LEFT($E6,1)="&lt;",VALUE(MID($E6,2,4)),IF(LEFT($E6,1)="&gt;",VALUE(MID($E6,2,4)),$E6)),""),"")</f>
        <v/>
      </c>
      <c r="AT6" s="20" t="str">
        <f t="shared" ref="AT6:AT8" si="29">IF($C6="Spring Brook",IF($I6="Summer",IF(LEFT($E6,1)="&lt;",VALUE(MID($E6,2,4)),IF(LEFT($E6,1)="&gt;",VALUE(MID($E6,2,4)),$E6)),""),"")</f>
        <v/>
      </c>
      <c r="AU6" s="6" t="str">
        <f t="shared" ref="AU6:AU8" si="30">IF($C6="Spring Brook",IF($I6="Fall",IF(LEFT($E6,1)="&lt;",VALUE(MID($E6,2,4)),IF(LEFT($E6,1)="&gt;",VALUE(MID($E6,2,4)),$E6)),""),"")</f>
        <v/>
      </c>
      <c r="AV6" s="3" t="str">
        <f>IF($C6="Dutchman Creek",IF($I6="Spring",IF(LEFT($E6,1)="&lt;",VALUE(MID($E6,2,4)),IF(LEFT($E6,1)="&gt;",VALUE(MID($E6,2,4)),$E6)),""),"")</f>
        <v/>
      </c>
      <c r="AW6" s="20" t="str">
        <f>IF($C6="Dutchman Creek",IF($I6="Summer",IF(LEFT($E6,1)="&lt;",VALUE(MID($E6,2,4)),IF(LEFT($E6,1)="&gt;",VALUE(MID($E6,2,4)),$E6)),""),"")</f>
        <v/>
      </c>
      <c r="AX6" s="6" t="str">
        <f>IF($C6="Dutchman Creek",IF($I6="Fall",IF(LEFT($E6,1)="&lt;",VALUE(MID($E6,2,4)),IF(LEFT($E6,1)="&gt;",VALUE(MID($E6,2,4)),$E6)),""),"")</f>
        <v/>
      </c>
      <c r="AY6" s="3" t="str">
        <f>IF($C6="Trout Creek",IF($I6="Spring",IF(LEFT($E6,1)="&lt;",VALUE(MID($E6,2,4)),IF(LEFT($E6,1)="&gt;",VALUE(MID($E6,2,4)),$E6)),""),"")</f>
        <v/>
      </c>
      <c r="AZ6" s="20" t="str">
        <f>IF($C6="Trout Creek",IF($I6="Summer",IF(LEFT($E6,1)="&lt;",VALUE(MID($E6,2,4)),IF(LEFT($E6,1)="&gt;",VALUE(MID($E6,2,4)),$E6)),""),"")</f>
        <v/>
      </c>
      <c r="BA6" s="6" t="str">
        <f>IF($C6="Trout Creek",IF($I6="Fall",IF(LEFT($E6,1)="&lt;",VALUE(MID($E6,2,4)),IF(LEFT($E6,1)="&gt;",VALUE(MID($E6,2,4)),$E6)),""),"")</f>
        <v/>
      </c>
      <c r="BB6" s="8"/>
      <c r="BC6" s="34" t="s">
        <v>29</v>
      </c>
      <c r="BD6" s="34">
        <f>MIN(K6:K436)</f>
        <v>7</v>
      </c>
      <c r="BE6" s="34">
        <f>MIN(N6:N436)</f>
        <v>9.4</v>
      </c>
      <c r="BF6" s="34">
        <f>MIN(Q6:Q436)</f>
        <v>9.6999999999999993</v>
      </c>
      <c r="BG6" s="34">
        <f>MIN(T6:T436)</f>
        <v>11.2</v>
      </c>
      <c r="BH6" s="34">
        <f>MIN(W6:W436)</f>
        <v>6</v>
      </c>
      <c r="BI6" s="41">
        <f>MIN(Z6:Z436)</f>
        <v>12.4</v>
      </c>
      <c r="BJ6" s="41">
        <f>MIN(AC6:AC436)</f>
        <v>7.22</v>
      </c>
      <c r="BK6" s="34">
        <f>MIN(L6:L436)</f>
        <v>16.399999999999999</v>
      </c>
      <c r="BL6" s="34">
        <f>MIN(O6:O436)</f>
        <v>16.2</v>
      </c>
      <c r="BM6" s="34">
        <f>MIN(R6:R436)</f>
        <v>15</v>
      </c>
      <c r="BN6" s="34">
        <f>MIN(U6:U436)</f>
        <v>18.899999999999999</v>
      </c>
      <c r="BO6" s="34">
        <f>MIN(X6:X436)</f>
        <v>14.32</v>
      </c>
      <c r="BP6" s="67">
        <f>MIN(AA6:AA436)</f>
        <v>16.600000000000001</v>
      </c>
      <c r="BQ6" s="67">
        <f>MIN(AD6:AD436)</f>
        <v>15.4</v>
      </c>
      <c r="BR6" s="34">
        <f>MIN(M6:M436)</f>
        <v>3.4</v>
      </c>
      <c r="BS6" s="34">
        <f>MIN(P6:P436)</f>
        <v>6.8</v>
      </c>
      <c r="BT6" s="34">
        <f>MIN(S6:S436)</f>
        <v>6.9</v>
      </c>
      <c r="BU6" s="34">
        <f>MIN(V6:V436)</f>
        <v>8.5</v>
      </c>
      <c r="BV6" s="34">
        <f>MIN(Y6:Y436)</f>
        <v>8.8000000000000007</v>
      </c>
      <c r="BW6" s="67">
        <f>MIN(AB6:AB436)</f>
        <v>6.5</v>
      </c>
      <c r="BX6" s="67">
        <f>MIN(AE6:AE436)</f>
        <v>9.74</v>
      </c>
      <c r="BY6" s="34"/>
      <c r="BZ6" s="34" t="s">
        <v>29</v>
      </c>
      <c r="CA6" s="34">
        <f>MIN(AG6:AG436)</f>
        <v>3.7</v>
      </c>
      <c r="CB6" s="34">
        <f>MIN(AJ6:AJ436)</f>
        <v>1.08</v>
      </c>
      <c r="CC6" s="34">
        <f>MIN(AM6:AM436)</f>
        <v>2.34</v>
      </c>
      <c r="CD6" s="34">
        <f>MIN(AP6:AP436)</f>
        <v>18.03</v>
      </c>
      <c r="CE6" s="34">
        <f>MIN(AS6:AS436)</f>
        <v>0</v>
      </c>
      <c r="CF6" s="41">
        <f>MIN(AV6:AV436)</f>
        <v>2.8</v>
      </c>
      <c r="CG6" s="41">
        <f>MIN(AY6:AY436)</f>
        <v>2.0099999999999998</v>
      </c>
      <c r="CH6" s="34">
        <f>MIN(AH6:AH436)</f>
        <v>1</v>
      </c>
      <c r="CI6" s="34">
        <f>MIN(AK6:AK436)</f>
        <v>0</v>
      </c>
      <c r="CJ6" s="34">
        <f>MIN(AN6:AN436)</f>
        <v>0</v>
      </c>
      <c r="CK6" s="34">
        <f>MIN(AQ6:AQ436)</f>
        <v>0.25</v>
      </c>
      <c r="CL6" s="34">
        <f>MIN(AT6:AT436)</f>
        <v>0</v>
      </c>
      <c r="CM6" s="41">
        <f>MIN(AW6:AW436)</f>
        <v>0</v>
      </c>
      <c r="CN6" s="41">
        <f>MIN(AZ6:AZ436)</f>
        <v>0.25</v>
      </c>
      <c r="CO6" s="34">
        <f>MIN(AI6:AI436)</f>
        <v>0.4</v>
      </c>
      <c r="CP6" s="34">
        <f>MIN(AL6:AL436)</f>
        <v>0.21</v>
      </c>
      <c r="CQ6" s="34">
        <f>MIN(AO6:AO436)</f>
        <v>0</v>
      </c>
      <c r="CR6" s="34">
        <f>MIN(AR6:AR436)</f>
        <v>0</v>
      </c>
      <c r="CS6" s="34">
        <f>MIN(AU6:AU436)</f>
        <v>0</v>
      </c>
      <c r="CT6" s="41">
        <f>MIN(AX6:AX436)</f>
        <v>0</v>
      </c>
      <c r="CU6" s="41">
        <f>MIN(BA6:BA436)</f>
        <v>0.23</v>
      </c>
      <c r="CV6" s="34"/>
      <c r="CW6" s="34"/>
      <c r="CX6" s="34"/>
      <c r="CY6" s="59" t="s">
        <v>1</v>
      </c>
      <c r="CZ6" s="45">
        <v>1</v>
      </c>
      <c r="DA6" s="58"/>
      <c r="DB6" s="57"/>
    </row>
    <row r="7" spans="1:106" ht="13.5" thickBot="1" x14ac:dyDescent="0.25">
      <c r="A7" s="92">
        <v>42213</v>
      </c>
      <c r="B7" s="93" t="s">
        <v>7</v>
      </c>
      <c r="C7" s="93" t="s">
        <v>8</v>
      </c>
      <c r="D7" s="93">
        <v>22.58</v>
      </c>
      <c r="E7" s="93">
        <v>3.04</v>
      </c>
      <c r="F7" s="85">
        <f t="shared" ref="F7:F70" si="31">IF(A7="","",VLOOKUP(B7,$CY$2:$CZ$16,2,FALSE))</f>
        <v>1</v>
      </c>
      <c r="G7" s="85">
        <f t="shared" ref="G7:G70" si="32">IF(A7="","",MONTH(A7))</f>
        <v>7</v>
      </c>
      <c r="H7" s="67">
        <f t="shared" ref="H7:H70" si="33">IF(A7="","",YEAR(A7))</f>
        <v>2015</v>
      </c>
      <c r="I7" s="2" t="str">
        <f t="shared" si="2"/>
        <v>Summer</v>
      </c>
      <c r="J7" s="67"/>
      <c r="K7" s="3" t="str">
        <f t="shared" ref="K7:K70" si="34">IF($C7="Apple Creek",IF($I7="Spring",IF(LEFT($D7,1)="&lt;",VALUE(MID($D7,2,4)),IF(LEFT($D7,1)="&gt;",VALUE(MID($D7,2,4)),$D7)),""),"")</f>
        <v/>
      </c>
      <c r="L7" s="20">
        <f t="shared" ref="L7:L70" si="35">IF($C7="Apple Creek",IF($I7="Summer",IF(LEFT($D7,1)="&lt;",VALUE(MID($D7,2,4)),IF(LEFT($D7,1)="&gt;",VALUE(MID($D7,2,4)),$D7)),""),"")</f>
        <v>22.58</v>
      </c>
      <c r="M7" s="6" t="str">
        <f t="shared" ref="M7:M70" si="36">IF($C7="Apple Creek",IF($I7="Fall",IF(LEFT($D7,1)="&lt;",VALUE(MID($D7,2,4)),IF(LEFT($D7,1)="&gt;",VALUE(MID($D7,2,4)),$D7)),""),"")</f>
        <v/>
      </c>
      <c r="N7" s="3" t="str">
        <f t="shared" ref="N7:N70" si="37">IF($C7="Ashwaubenon Creek",IF($I7="Spring",IF(LEFT($D7,1)="&lt;",VALUE(MID($D7,2,4)),IF(LEFT($D7,1)="&gt;",VALUE(MID($D7,2,4)),$D7)),""),"")</f>
        <v/>
      </c>
      <c r="O7" s="20" t="str">
        <f t="shared" ref="O7:O70" si="38">IF($C7="Ashwaubenon Creek",IF($I7="Summer",IF(LEFT($D7,1)="&lt;",VALUE(MID($D7,2,4)),IF(LEFT($D7,1)="&gt;",VALUE(MID($D7,2,4)),$D7)),""),"")</f>
        <v/>
      </c>
      <c r="P7" s="6" t="str">
        <f t="shared" ref="P7:P70" si="39">IF($C7="Ashwaubenon Creek",IF($I7="Fall",IF(LEFT($D7,1)="&lt;",VALUE(MID($D7,2,4)),IF(LEFT($D7,1)="&gt;",VALUE(MID($D7,2,4)),$D7)),""),"")</f>
        <v/>
      </c>
      <c r="Q7" s="3" t="str">
        <f t="shared" ref="Q7:Q70" si="40">IF($C7="Baird Creek",IF($I7="Spring",IF(LEFT($D7,1)="&lt;",VALUE(MID($D7,2,4)),IF(LEFT($D7,1)="&gt;",VALUE(MID($D7,2,4)),$D7)),""),"")</f>
        <v/>
      </c>
      <c r="R7" s="20" t="str">
        <f t="shared" ref="R7:R70" si="41">IF($C7="Baird Creek",IF($I7="Summer",IF(LEFT($D7,1)="&lt;",VALUE(MID($D7,2,4)),IF(LEFT($D7,1)="&gt;",VALUE(MID($D7,2,4)),$D7)),""),"")</f>
        <v/>
      </c>
      <c r="S7" s="6" t="str">
        <f t="shared" ref="S7:S70" si="42">IF($C7="Baird Creek",IF($I7="Fall",IF(LEFT($D7,1)="&lt;",VALUE(MID($D7,2,4)),IF(LEFT($D7,1)="&gt;",VALUE(MID($D7,2,4)),$D7)),""),"")</f>
        <v/>
      </c>
      <c r="T7" s="3" t="str">
        <f t="shared" ref="T7:T70" si="43">IF($C7="Duck Creek",IF($I7="Spring",IF(LEFT($D7,1)="&lt;",VALUE(MID($D7,2,4)),IF(LEFT($D7,1)="&gt;",VALUE(MID($D7,2,4)),$D7)),""),"")</f>
        <v/>
      </c>
      <c r="U7" s="20" t="str">
        <f t="shared" ref="U7:U70" si="44">IF($C7="Duck Creek",IF($I7="Summer",IF(LEFT($D7,1)="&lt;",VALUE(MID($D7,2,4)),IF(LEFT($D7,1)="&gt;",VALUE(MID($D7,2,4)),$D7)),""),"")</f>
        <v/>
      </c>
      <c r="V7" s="6" t="str">
        <f t="shared" ref="V7:V70" si="45">IF($C7="Duck Creek",IF($I7="Fall",IF(LEFT($D7,1)="&lt;",VALUE(MID($D7,2,4)),IF(LEFT($D7,1)="&gt;",VALUE(MID($D7,2,4)),$D7)),""),"")</f>
        <v/>
      </c>
      <c r="W7" s="3" t="str">
        <f t="shared" ref="W7:W70" si="46">IF($C7="Spring Brook",IF($I7="Spring",IF(LEFT($D7,1)="&lt;",VALUE(MID($D7,2,4)),IF(LEFT($D7,1)="&gt;",VALUE(MID($D7,2,4)),$D7)),""),"")</f>
        <v/>
      </c>
      <c r="X7" s="20" t="str">
        <f t="shared" ref="X7:X70" si="47">IF($C7="Spring Brook",IF($I7="Summer",IF(LEFT($D7,1)="&lt;",VALUE(MID($D7,2,4)),IF(LEFT($D7,1)="&gt;",VALUE(MID($D7,2,4)),$D7)),""),"")</f>
        <v/>
      </c>
      <c r="Y7" s="6" t="str">
        <f t="shared" ref="Y7:Y70" si="48">IF($C7="Spring Brook",IF($I7="Fall",IF(LEFT($D7,1)="&lt;",VALUE(MID($D7,2,4)),IF(LEFT($D7,1)="&gt;",VALUE(MID($D7,2,4)),$D7)),""),"")</f>
        <v/>
      </c>
      <c r="Z7" s="3" t="str">
        <f t="shared" ref="Z7:Z70" si="49">IF($C7="Dutchman Creek",IF($I7="Spring",IF(LEFT($D7,1)="&lt;",VALUE(MID($D7,2,4)),IF(LEFT($D7,1)="&gt;",VALUE(MID($D7,2,4)),$D7)),""),"")</f>
        <v/>
      </c>
      <c r="AA7" s="20" t="str">
        <f t="shared" ref="AA7:AA70" si="50">IF($C7="Dutchman Creek",IF($I7="Summer",IF(LEFT($D7,1)="&lt;",VALUE(MID($D7,2,4)),IF(LEFT($D7,1)="&gt;",VALUE(MID($D7,2,4)),$D7)),""),"")</f>
        <v/>
      </c>
      <c r="AB7" s="6" t="str">
        <f t="shared" ref="AB7:AB70" si="51">IF($C7="Dutchman Creek",IF($I7="Fall",IF(LEFT($D7,1)="&lt;",VALUE(MID($D7,2,4)),IF(LEFT($D7,1)="&gt;",VALUE(MID($D7,2,4)),$D7)),""),"")</f>
        <v/>
      </c>
      <c r="AC7" s="3" t="str">
        <f t="shared" ref="AC7:AC70" si="52">IF($C7="Trout Creek",IF($I7="Spring",IF(LEFT($D7,1)="&lt;",VALUE(MID($D7,2,4)),IF(LEFT($D7,1)="&gt;",VALUE(MID($D7,2,4)),$D7)),""),"")</f>
        <v/>
      </c>
      <c r="AD7" s="20" t="str">
        <f t="shared" ref="AD7:AD70" si="53">IF($C7="Trout Creek",IF($I7="Summer",IF(LEFT($D7,1)="&lt;",VALUE(MID($D7,2,4)),IF(LEFT($D7,1)="&gt;",VALUE(MID($D7,2,4)),$D7)),""),"")</f>
        <v/>
      </c>
      <c r="AE7" s="6" t="str">
        <f t="shared" ref="AE7:AE70" si="54">IF($C7="Trout Creek",IF($I7="Fall",IF(LEFT($D7,1)="&lt;",VALUE(MID($D7,2,4)),IF(LEFT($D7,1)="&gt;",VALUE(MID($D7,2,4)),$D7)),""),"")</f>
        <v/>
      </c>
      <c r="AF7" s="8"/>
      <c r="AG7" s="3" t="str">
        <f t="shared" si="16"/>
        <v/>
      </c>
      <c r="AH7" s="20">
        <f t="shared" si="17"/>
        <v>3.04</v>
      </c>
      <c r="AI7" s="6" t="str">
        <f t="shared" si="18"/>
        <v/>
      </c>
      <c r="AJ7" s="3" t="str">
        <f t="shared" si="19"/>
        <v/>
      </c>
      <c r="AK7" s="20" t="str">
        <f t="shared" si="20"/>
        <v/>
      </c>
      <c r="AL7" s="6" t="str">
        <f t="shared" si="21"/>
        <v/>
      </c>
      <c r="AM7" s="3" t="str">
        <f t="shared" si="22"/>
        <v/>
      </c>
      <c r="AN7" s="20" t="str">
        <f t="shared" si="23"/>
        <v/>
      </c>
      <c r="AO7" s="6" t="str">
        <f t="shared" si="24"/>
        <v/>
      </c>
      <c r="AP7" s="3" t="str">
        <f t="shared" si="25"/>
        <v/>
      </c>
      <c r="AQ7" s="20" t="str">
        <f t="shared" si="26"/>
        <v/>
      </c>
      <c r="AR7" s="6" t="str">
        <f t="shared" si="27"/>
        <v/>
      </c>
      <c r="AS7" s="3" t="str">
        <f t="shared" si="28"/>
        <v/>
      </c>
      <c r="AT7" s="20" t="str">
        <f t="shared" si="29"/>
        <v/>
      </c>
      <c r="AU7" s="6" t="str">
        <f t="shared" si="30"/>
        <v/>
      </c>
      <c r="AV7" s="3" t="str">
        <f t="shared" ref="AV7:AV70" si="55">IF($C7="Dutchman Creek",IF($I7="Spring",IF(LEFT($E7,1)="&lt;",VALUE(MID($E7,2,4)),IF(LEFT($E7,1)="&gt;",VALUE(MID($E7,2,4)),$E7)),""),"")</f>
        <v/>
      </c>
      <c r="AW7" s="20" t="str">
        <f t="shared" ref="AW7:AW70" si="56">IF($C7="Dutchman Creek",IF($I7="Summer",IF(LEFT($E7,1)="&lt;",VALUE(MID($E7,2,4)),IF(LEFT($E7,1)="&gt;",VALUE(MID($E7,2,4)),$E7)),""),"")</f>
        <v/>
      </c>
      <c r="AX7" s="6" t="str">
        <f t="shared" ref="AX7:AX70" si="57">IF($C7="Dutchman Creek",IF($I7="Fall",IF(LEFT($E7,1)="&lt;",VALUE(MID($E7,2,4)),IF(LEFT($E7,1)="&gt;",VALUE(MID($E7,2,4)),$E7)),""),"")</f>
        <v/>
      </c>
      <c r="AY7" s="3" t="str">
        <f t="shared" ref="AY7:AY70" si="58">IF($C7="Trout Creek",IF($I7="Spring",IF(LEFT($E7,1)="&lt;",VALUE(MID($E7,2,4)),IF(LEFT($E7,1)="&gt;",VALUE(MID($E7,2,4)),$E7)),""),"")</f>
        <v/>
      </c>
      <c r="AZ7" s="20" t="str">
        <f t="shared" ref="AZ7:AZ70" si="59">IF($C7="Trout Creek",IF($I7="Summer",IF(LEFT($E7,1)="&lt;",VALUE(MID($E7,2,4)),IF(LEFT($E7,1)="&gt;",VALUE(MID($E7,2,4)),$E7)),""),"")</f>
        <v/>
      </c>
      <c r="BA7" s="6" t="str">
        <f t="shared" ref="BA7:BA70" si="60">IF($C7="Trout Creek",IF($I7="Fall",IF(LEFT($E7,1)="&lt;",VALUE(MID($E7,2,4)),IF(LEFT($E7,1)="&gt;",VALUE(MID($E7,2,4)),$E7)),""),"")</f>
        <v/>
      </c>
      <c r="BB7" s="8"/>
      <c r="BC7" s="34" t="s">
        <v>25</v>
      </c>
      <c r="BD7" s="34">
        <f>MEDIAN(K6:K436)</f>
        <v>12.15</v>
      </c>
      <c r="BE7" s="34">
        <f>MEDIAN(N6:N436)</f>
        <v>12.309999999999999</v>
      </c>
      <c r="BF7" s="34">
        <f>MEDIAN(Q6:Q436)</f>
        <v>17.600000000000001</v>
      </c>
      <c r="BG7" s="34">
        <f>MEDIAN(T6:T436)</f>
        <v>17.149999999999999</v>
      </c>
      <c r="BH7" s="34">
        <f>MEDIAN(W6:W436)</f>
        <v>13.5</v>
      </c>
      <c r="BI7" s="41">
        <f>MEDIAN(Z6:Z436)</f>
        <v>14</v>
      </c>
      <c r="BJ7" s="41">
        <f>MEDIAN(AC6:AC436)</f>
        <v>11.7</v>
      </c>
      <c r="BK7" s="34">
        <f>MEDIAN(L6:L436)</f>
        <v>22.4</v>
      </c>
      <c r="BL7" s="34">
        <f>MEDIAN(O6:O436)</f>
        <v>19.149999999999999</v>
      </c>
      <c r="BM7" s="34">
        <f>MEDIAN(R6:R436)</f>
        <v>20.25</v>
      </c>
      <c r="BN7" s="34">
        <f>MEDIAN(U6:U436)</f>
        <v>22.15</v>
      </c>
      <c r="BO7" s="34">
        <f>MEDIAN(X6:X436)</f>
        <v>19.600000000000001</v>
      </c>
      <c r="BP7" s="67">
        <f>MEDIAN(AA6:AA436)</f>
        <v>18.649999999999999</v>
      </c>
      <c r="BQ7" s="67">
        <f>MEDIAN(AD6:AD436)</f>
        <v>17.95</v>
      </c>
      <c r="BR7" s="34">
        <f>MEDIAN(M6:M436)</f>
        <v>13.4</v>
      </c>
      <c r="BS7" s="34">
        <f>MEDIAN(P6:P436)</f>
        <v>13.3</v>
      </c>
      <c r="BT7" s="34">
        <f>MEDIAN(S6:S436)</f>
        <v>12.9</v>
      </c>
      <c r="BU7" s="34">
        <f>MEDIAN(V6:V436)</f>
        <v>13.5</v>
      </c>
      <c r="BV7" s="34">
        <f>MEDIAN(Y6:Y436)</f>
        <v>12.1</v>
      </c>
      <c r="BW7" s="67">
        <f>MEDIAN(AB6:AB436)</f>
        <v>10.45</v>
      </c>
      <c r="BX7" s="67">
        <f>MEDIAN(AE6:AE436)</f>
        <v>13.149999999999999</v>
      </c>
      <c r="BY7" s="34"/>
      <c r="BZ7" s="34" t="s">
        <v>25</v>
      </c>
      <c r="CA7" s="34">
        <f>MEDIAN(AG6:AG436)</f>
        <v>15.42</v>
      </c>
      <c r="CB7" s="34">
        <f>MEDIAN(AJ6:AJ436)</f>
        <v>3.39</v>
      </c>
      <c r="CC7" s="34">
        <f>MEDIAN(AM6:AM436)</f>
        <v>9.85</v>
      </c>
      <c r="CD7" s="34">
        <f>MEDIAN(AP6:AP436)</f>
        <v>55.2</v>
      </c>
      <c r="CE7" s="34">
        <f>MEDIAN(AS6:AS436)</f>
        <v>5.25</v>
      </c>
      <c r="CF7" s="41">
        <f>MEDIAN(AV6:AV436)</f>
        <v>17.850000000000001</v>
      </c>
      <c r="CG7" s="41">
        <f>MEDIAN(AY6:AY436)</f>
        <v>24.1</v>
      </c>
      <c r="CH7" s="34">
        <f>MEDIAN(AH6:AH436)</f>
        <v>3.04</v>
      </c>
      <c r="CI7" s="34">
        <f>MEDIAN(AK6:AK436)</f>
        <v>0.245</v>
      </c>
      <c r="CJ7" s="34">
        <f>MEDIAN(AN6:AN436)</f>
        <v>0.95</v>
      </c>
      <c r="CK7" s="34">
        <f>MEDIAN(AQ6:AQ436)</f>
        <v>10.1</v>
      </c>
      <c r="CL7" s="34">
        <f>MEDIAN(AT6:AT436)</f>
        <v>0</v>
      </c>
      <c r="CM7" s="41">
        <f>MEDIAN(AW6:AW436)</f>
        <v>3.7500000000000004</v>
      </c>
      <c r="CN7" s="41">
        <f>MEDIAN(AZ6:AZ436)</f>
        <v>0.76</v>
      </c>
      <c r="CO7" s="34">
        <f>MEDIAN(AI6:AI436)</f>
        <v>4.25</v>
      </c>
      <c r="CP7" s="34">
        <f>MEDIAN(AL6:AL436)</f>
        <v>0.79500000000000004</v>
      </c>
      <c r="CQ7" s="34">
        <f>MEDIAN(AO6:AO436)</f>
        <v>0.7</v>
      </c>
      <c r="CR7" s="34">
        <f>MEDIAN(AR6:AR436)</f>
        <v>1.5</v>
      </c>
      <c r="CS7" s="34">
        <f>MEDIAN(AU6:AU436)</f>
        <v>0</v>
      </c>
      <c r="CT7" s="41">
        <f>MEDIAN(AX6:AX436)</f>
        <v>3.9000000000000004</v>
      </c>
      <c r="CU7" s="41">
        <f>MEDIAN(BA6:BA436)</f>
        <v>1.48</v>
      </c>
      <c r="CV7" s="34"/>
      <c r="CW7" s="34"/>
      <c r="CX7" s="34"/>
      <c r="CY7" s="59" t="s">
        <v>2</v>
      </c>
      <c r="CZ7" s="45">
        <v>2</v>
      </c>
      <c r="DA7" s="58"/>
      <c r="DB7" s="57"/>
    </row>
    <row r="8" spans="1:106" ht="13.5" thickBot="1" x14ac:dyDescent="0.25">
      <c r="A8" s="92">
        <v>42131</v>
      </c>
      <c r="B8" s="93" t="s">
        <v>7</v>
      </c>
      <c r="C8" s="93" t="s">
        <v>8</v>
      </c>
      <c r="D8" s="93">
        <v>21.6</v>
      </c>
      <c r="E8" s="93">
        <v>34.270000000000003</v>
      </c>
      <c r="F8" s="85">
        <f t="shared" si="31"/>
        <v>1</v>
      </c>
      <c r="G8" s="85">
        <f t="shared" si="32"/>
        <v>5</v>
      </c>
      <c r="H8" s="67">
        <f t="shared" si="33"/>
        <v>2015</v>
      </c>
      <c r="I8" s="2" t="str">
        <f t="shared" si="2"/>
        <v>Spring</v>
      </c>
      <c r="J8" s="67"/>
      <c r="K8" s="3">
        <f t="shared" si="34"/>
        <v>21.6</v>
      </c>
      <c r="L8" s="20" t="str">
        <f t="shared" si="35"/>
        <v/>
      </c>
      <c r="M8" s="6" t="str">
        <f t="shared" si="36"/>
        <v/>
      </c>
      <c r="N8" s="3" t="str">
        <f t="shared" si="37"/>
        <v/>
      </c>
      <c r="O8" s="20" t="str">
        <f t="shared" si="38"/>
        <v/>
      </c>
      <c r="P8" s="6" t="str">
        <f t="shared" si="39"/>
        <v/>
      </c>
      <c r="Q8" s="3" t="str">
        <f t="shared" si="40"/>
        <v/>
      </c>
      <c r="R8" s="20" t="str">
        <f t="shared" si="41"/>
        <v/>
      </c>
      <c r="S8" s="6" t="str">
        <f t="shared" si="42"/>
        <v/>
      </c>
      <c r="T8" s="3" t="str">
        <f t="shared" si="43"/>
        <v/>
      </c>
      <c r="U8" s="20" t="str">
        <f t="shared" si="44"/>
        <v/>
      </c>
      <c r="V8" s="6" t="str">
        <f t="shared" si="45"/>
        <v/>
      </c>
      <c r="W8" s="3" t="str">
        <f t="shared" si="46"/>
        <v/>
      </c>
      <c r="X8" s="20" t="str">
        <f t="shared" si="47"/>
        <v/>
      </c>
      <c r="Y8" s="6" t="str">
        <f t="shared" si="48"/>
        <v/>
      </c>
      <c r="Z8" s="3" t="str">
        <f t="shared" si="49"/>
        <v/>
      </c>
      <c r="AA8" s="20" t="str">
        <f t="shared" si="50"/>
        <v/>
      </c>
      <c r="AB8" s="6" t="str">
        <f t="shared" si="51"/>
        <v/>
      </c>
      <c r="AC8" s="3" t="str">
        <f t="shared" si="52"/>
        <v/>
      </c>
      <c r="AD8" s="20" t="str">
        <f t="shared" si="53"/>
        <v/>
      </c>
      <c r="AE8" s="6" t="str">
        <f t="shared" si="54"/>
        <v/>
      </c>
      <c r="AF8" s="8"/>
      <c r="AG8" s="3">
        <f t="shared" si="16"/>
        <v>34.270000000000003</v>
      </c>
      <c r="AH8" s="20" t="str">
        <f t="shared" si="17"/>
        <v/>
      </c>
      <c r="AI8" s="6" t="str">
        <f t="shared" si="18"/>
        <v/>
      </c>
      <c r="AJ8" s="3" t="str">
        <f t="shared" si="19"/>
        <v/>
      </c>
      <c r="AK8" s="20" t="str">
        <f t="shared" si="20"/>
        <v/>
      </c>
      <c r="AL8" s="6" t="str">
        <f t="shared" si="21"/>
        <v/>
      </c>
      <c r="AM8" s="3" t="str">
        <f t="shared" si="22"/>
        <v/>
      </c>
      <c r="AN8" s="20" t="str">
        <f t="shared" si="23"/>
        <v/>
      </c>
      <c r="AO8" s="6" t="str">
        <f t="shared" si="24"/>
        <v/>
      </c>
      <c r="AP8" s="3" t="str">
        <f t="shared" si="25"/>
        <v/>
      </c>
      <c r="AQ8" s="20" t="str">
        <f t="shared" si="26"/>
        <v/>
      </c>
      <c r="AR8" s="6" t="str">
        <f t="shared" si="27"/>
        <v/>
      </c>
      <c r="AS8" s="3" t="str">
        <f t="shared" si="28"/>
        <v/>
      </c>
      <c r="AT8" s="20" t="str">
        <f t="shared" si="29"/>
        <v/>
      </c>
      <c r="AU8" s="6" t="str">
        <f t="shared" si="30"/>
        <v/>
      </c>
      <c r="AV8" s="3" t="str">
        <f t="shared" si="55"/>
        <v/>
      </c>
      <c r="AW8" s="20" t="str">
        <f t="shared" si="56"/>
        <v/>
      </c>
      <c r="AX8" s="6" t="str">
        <f t="shared" si="57"/>
        <v/>
      </c>
      <c r="AY8" s="3" t="str">
        <f t="shared" si="58"/>
        <v/>
      </c>
      <c r="AZ8" s="20" t="str">
        <f t="shared" si="59"/>
        <v/>
      </c>
      <c r="BA8" s="6" t="str">
        <f t="shared" si="60"/>
        <v/>
      </c>
      <c r="BB8" s="8"/>
      <c r="BC8" s="34" t="s">
        <v>26</v>
      </c>
      <c r="BD8" s="34">
        <f>MAX(K6:K436)</f>
        <v>24.7</v>
      </c>
      <c r="BE8" s="34">
        <f>MAX(N6:N436)</f>
        <v>18.350000000000001</v>
      </c>
      <c r="BF8" s="34">
        <f>MAX(Q6:Q436)</f>
        <v>24.4</v>
      </c>
      <c r="BG8" s="34">
        <f>MAX(T6:T436)</f>
        <v>20.6</v>
      </c>
      <c r="BH8" s="34">
        <f>MAX(W6:W436)</f>
        <v>21.14</v>
      </c>
      <c r="BI8" s="41">
        <f>MAX(Z6:Z436)</f>
        <v>17.600000000000001</v>
      </c>
      <c r="BJ8" s="41">
        <f>MAX(AC6:AC436)</f>
        <v>15.2</v>
      </c>
      <c r="BK8" s="34">
        <f>MAX(L6:L436)</f>
        <v>28.9</v>
      </c>
      <c r="BL8" s="34">
        <f>MAX(O6:O436)</f>
        <v>20.8</v>
      </c>
      <c r="BM8" s="34">
        <f>MAX(R6:R436)</f>
        <v>24.5</v>
      </c>
      <c r="BN8" s="34">
        <f>MAX(U6:U436)</f>
        <v>27.9</v>
      </c>
      <c r="BO8" s="34">
        <f>MAX(X6:X436)</f>
        <v>26.3</v>
      </c>
      <c r="BP8" s="67">
        <f>MAX(AA6:AA436)</f>
        <v>22.4</v>
      </c>
      <c r="BQ8" s="67">
        <f>MAX(AD6:AD436)</f>
        <v>22.3</v>
      </c>
      <c r="BR8" s="34">
        <f>MAX(M6:M436)</f>
        <v>22.2</v>
      </c>
      <c r="BS8" s="34">
        <f>MAX(P6:P436)</f>
        <v>15.5</v>
      </c>
      <c r="BT8" s="34">
        <f>MAX(S6:S436)</f>
        <v>18.5</v>
      </c>
      <c r="BU8" s="34">
        <f>MAX(V6:V436)</f>
        <v>17.3</v>
      </c>
      <c r="BV8" s="34">
        <f>MAX(Y6:Y436)</f>
        <v>18.100000000000001</v>
      </c>
      <c r="BW8" s="67">
        <f>MAX(AB6:AB436)</f>
        <v>15.2</v>
      </c>
      <c r="BX8" s="67">
        <f>MAX(AE6:AE436)</f>
        <v>17.5</v>
      </c>
      <c r="BY8" s="34"/>
      <c r="BZ8" s="34" t="s">
        <v>26</v>
      </c>
      <c r="CA8" s="34">
        <f>MAX(AG6:AG436)</f>
        <v>109.1</v>
      </c>
      <c r="CB8" s="34">
        <f>MAX(AJ6:AJ436)</f>
        <v>29.2</v>
      </c>
      <c r="CC8" s="34">
        <f>MAX(AM6:AM436)</f>
        <v>42.5</v>
      </c>
      <c r="CD8" s="34">
        <f>MAX(AP6:AP436)</f>
        <v>213.5</v>
      </c>
      <c r="CE8" s="34">
        <f>MAX(AS6:AS436)</f>
        <v>15.9</v>
      </c>
      <c r="CF8" s="41">
        <f>MAX(AV6:AV436)</f>
        <v>65.599999999999994</v>
      </c>
      <c r="CG8" s="41">
        <f>MAX(AY6:AY436)</f>
        <v>45.3</v>
      </c>
      <c r="CH8" s="34">
        <f>MAX(AH6:AH436)</f>
        <v>17.3</v>
      </c>
      <c r="CI8" s="34">
        <f>MAX(AK6:AK436)</f>
        <v>1.74</v>
      </c>
      <c r="CJ8" s="34">
        <f>MAX(AN6:AN436)</f>
        <v>64.7</v>
      </c>
      <c r="CK8" s="34">
        <f>MAX(AQ6:AQ436)</f>
        <v>202</v>
      </c>
      <c r="CL8" s="34">
        <f>MAX(AT6:AT436)</f>
        <v>0.14000000000000001</v>
      </c>
      <c r="CM8" s="41">
        <f>MAX(AW6:AW436)</f>
        <v>64.5</v>
      </c>
      <c r="CN8" s="41">
        <f>MAX(AZ6:AZ436)</f>
        <v>80.900000000000006</v>
      </c>
      <c r="CO8" s="34">
        <f>MAX(AI6:AI436)</f>
        <v>11.3</v>
      </c>
      <c r="CP8" s="34">
        <f>MAX(AL6:AL436)</f>
        <v>6</v>
      </c>
      <c r="CQ8" s="34">
        <f>MAX(AO6:AO436)</f>
        <v>12.62</v>
      </c>
      <c r="CR8" s="34">
        <f>MAX(AR6:AR436)</f>
        <v>49</v>
      </c>
      <c r="CS8" s="34">
        <f>MAX(AU6:AU436)</f>
        <v>0</v>
      </c>
      <c r="CT8" s="41">
        <f>MAX(AX6:AX436)</f>
        <v>18.3</v>
      </c>
      <c r="CU8" s="41">
        <f>MAX(BA6:BA436)</f>
        <v>16.8</v>
      </c>
      <c r="CV8" s="34"/>
      <c r="CW8" s="34"/>
      <c r="CX8" s="34"/>
      <c r="CY8" s="59" t="s">
        <v>10</v>
      </c>
      <c r="CZ8" s="45">
        <v>2</v>
      </c>
      <c r="DA8" s="58"/>
      <c r="DB8" s="57"/>
    </row>
    <row r="9" spans="1:106" ht="24.75" thickBot="1" x14ac:dyDescent="0.25">
      <c r="A9" s="82">
        <v>41902</v>
      </c>
      <c r="B9" s="81" t="s">
        <v>7</v>
      </c>
      <c r="C9" s="81" t="s">
        <v>8</v>
      </c>
      <c r="D9" s="81">
        <v>15.2</v>
      </c>
      <c r="E9" s="81">
        <v>6.88</v>
      </c>
      <c r="F9" s="85">
        <f t="shared" si="31"/>
        <v>1</v>
      </c>
      <c r="G9" s="85">
        <f t="shared" si="32"/>
        <v>9</v>
      </c>
      <c r="H9" s="67">
        <f t="shared" si="33"/>
        <v>2014</v>
      </c>
      <c r="I9" s="2" t="str">
        <f t="shared" si="2"/>
        <v>Fall</v>
      </c>
      <c r="J9" s="67"/>
      <c r="K9" s="3" t="str">
        <f t="shared" si="34"/>
        <v/>
      </c>
      <c r="L9" s="20" t="str">
        <f t="shared" si="35"/>
        <v/>
      </c>
      <c r="M9" s="6">
        <f t="shared" si="36"/>
        <v>15.2</v>
      </c>
      <c r="N9" s="3" t="str">
        <f t="shared" si="37"/>
        <v/>
      </c>
      <c r="O9" s="20" t="str">
        <f t="shared" si="38"/>
        <v/>
      </c>
      <c r="P9" s="6" t="str">
        <f t="shared" si="39"/>
        <v/>
      </c>
      <c r="Q9" s="3" t="str">
        <f t="shared" si="40"/>
        <v/>
      </c>
      <c r="R9" s="20" t="str">
        <f t="shared" si="41"/>
        <v/>
      </c>
      <c r="S9" s="6" t="str">
        <f t="shared" si="42"/>
        <v/>
      </c>
      <c r="T9" s="3" t="str">
        <f t="shared" si="43"/>
        <v/>
      </c>
      <c r="U9" s="20" t="str">
        <f t="shared" si="44"/>
        <v/>
      </c>
      <c r="V9" s="6" t="str">
        <f t="shared" si="45"/>
        <v/>
      </c>
      <c r="W9" s="3" t="str">
        <f t="shared" si="46"/>
        <v/>
      </c>
      <c r="X9" s="20" t="str">
        <f t="shared" si="47"/>
        <v/>
      </c>
      <c r="Y9" s="6" t="str">
        <f t="shared" si="48"/>
        <v/>
      </c>
      <c r="Z9" s="3" t="str">
        <f t="shared" si="49"/>
        <v/>
      </c>
      <c r="AA9" s="20" t="str">
        <f t="shared" si="50"/>
        <v/>
      </c>
      <c r="AB9" s="6" t="str">
        <f t="shared" si="51"/>
        <v/>
      </c>
      <c r="AC9" s="3" t="str">
        <f t="shared" si="52"/>
        <v/>
      </c>
      <c r="AD9" s="20" t="str">
        <f t="shared" si="53"/>
        <v/>
      </c>
      <c r="AE9" s="6" t="str">
        <f t="shared" si="54"/>
        <v/>
      </c>
      <c r="AF9" s="8"/>
      <c r="AG9" s="3" t="str">
        <f t="shared" ref="AG9:AG72" si="61">IF($C9="Apple Creek",IF($I9="Spring",IF(LEFT($E9,1)="&lt;",VALUE(MID($E9,2,4)),IF(LEFT($E9,1)="&gt;",VALUE(MID($E9,2,4)),$E9)),""),"")</f>
        <v/>
      </c>
      <c r="AH9" s="20" t="str">
        <f t="shared" ref="AH9:AH72" si="62">IF($C9="Apple Creek",IF($I9="Summer",IF(LEFT($E9,1)="&lt;",VALUE(MID($E9,2,4)),IF(LEFT($E9,1)="&gt;",VALUE(MID($E9,2,4)),$E9)),""),"")</f>
        <v/>
      </c>
      <c r="AI9" s="6">
        <f t="shared" ref="AI9:AI72" si="63">IF($C9="Apple Creek",IF($I9="Fall",IF(LEFT($E9,1)="&lt;",VALUE(MID($E9,2,4)),IF(LEFT($E9,1)="&gt;",VALUE(MID($E9,2,4)),$E9)),""),"")</f>
        <v>6.88</v>
      </c>
      <c r="AJ9" s="3" t="str">
        <f t="shared" ref="AJ9:AJ72" si="64">IF($C9="Ashwaubenon Creek",IF($I9="Spring",IF(LEFT($E9,1)="&lt;",VALUE(MID($E9,2,4)),IF(LEFT($E9,1)="&gt;",VALUE(MID($E9,2,4)),$E9)),""),"")</f>
        <v/>
      </c>
      <c r="AK9" s="20" t="str">
        <f t="shared" ref="AK9:AK72" si="65">IF($C9="Ashwaubenon Creek",IF($I9="Summer",IF(LEFT($E9,1)="&lt;",VALUE(MID($E9,2,4)),IF(LEFT($E9,1)="&gt;",VALUE(MID($E9,2,4)),$E9)),""),"")</f>
        <v/>
      </c>
      <c r="AL9" s="6" t="str">
        <f t="shared" ref="AL9:AL72" si="66">IF($C9="Ashwaubenon Creek",IF($I9="Fall",IF(LEFT($E9,1)="&lt;",VALUE(MID($E9,2,4)),IF(LEFT($E9,1)="&gt;",VALUE(MID($E9,2,4)),$E9)),""),"")</f>
        <v/>
      </c>
      <c r="AM9" s="3" t="str">
        <f t="shared" ref="AM9:AM72" si="67">IF($C9="Baird Creek",IF($I9="Spring",IF(LEFT($E9,1)="&lt;",VALUE(MID($E9,2,4)),IF(LEFT($E9,1)="&gt;",VALUE(MID($E9,2,4)),$E9)),""),"")</f>
        <v/>
      </c>
      <c r="AN9" s="20" t="str">
        <f t="shared" ref="AN9:AN72" si="68">IF($C9="Baird Creek",IF($I9="Summer",IF(LEFT($E9,1)="&lt;",VALUE(MID($E9,2,4)),IF(LEFT($E9,1)="&gt;",VALUE(MID($E9,2,4)),$E9)),""),"")</f>
        <v/>
      </c>
      <c r="AO9" s="6" t="str">
        <f t="shared" ref="AO9:AO72" si="69">IF($C9="Baird Creek",IF($I9="Fall",IF(LEFT($E9,1)="&lt;",VALUE(MID($E9,2,4)),IF(LEFT($E9,1)="&gt;",VALUE(MID($E9,2,4)),$E9)),""),"")</f>
        <v/>
      </c>
      <c r="AP9" s="3" t="str">
        <f t="shared" ref="AP9:AP72" si="70">IF($C9="Duck Creek",IF($I9="Spring",IF(LEFT($E9,1)="&lt;",VALUE(MID($E9,2,4)),IF(LEFT($E9,1)="&gt;",VALUE(MID($E9,2,4)),$E9)),""),"")</f>
        <v/>
      </c>
      <c r="AQ9" s="20" t="str">
        <f t="shared" ref="AQ9:AQ72" si="71">IF($C9="Duck Creek",IF($I9="Summer",IF(LEFT($E9,1)="&lt;",VALUE(MID($E9,2,4)),IF(LEFT($E9,1)="&gt;",VALUE(MID($E9,2,4)),$E9)),""),"")</f>
        <v/>
      </c>
      <c r="AR9" s="6" t="str">
        <f t="shared" ref="AR9:AR72" si="72">IF($C9="Duck Creek",IF($I9="Fall",IF(LEFT($E9,1)="&lt;",VALUE(MID($E9,2,4)),IF(LEFT($E9,1)="&gt;",VALUE(MID($E9,2,4)),$E9)),""),"")</f>
        <v/>
      </c>
      <c r="AS9" s="3" t="str">
        <f t="shared" ref="AS9:AS72" si="73">IF($C9="Spring Brook",IF($I9="Spring",IF(LEFT($E9,1)="&lt;",VALUE(MID($E9,2,4)),IF(LEFT($E9,1)="&gt;",VALUE(MID($E9,2,4)),$E9)),""),"")</f>
        <v/>
      </c>
      <c r="AT9" s="20" t="str">
        <f t="shared" ref="AT9:AT72" si="74">IF($C9="Spring Brook",IF($I9="Summer",IF(LEFT($E9,1)="&lt;",VALUE(MID($E9,2,4)),IF(LEFT($E9,1)="&gt;",VALUE(MID($E9,2,4)),$E9)),""),"")</f>
        <v/>
      </c>
      <c r="AU9" s="6" t="str">
        <f t="shared" ref="AU9:AU72" si="75">IF($C9="Spring Brook",IF($I9="Fall",IF(LEFT($E9,1)="&lt;",VALUE(MID($E9,2,4)),IF(LEFT($E9,1)="&gt;",VALUE(MID($E9,2,4)),$E9)),""),"")</f>
        <v/>
      </c>
      <c r="AV9" s="3" t="str">
        <f t="shared" si="55"/>
        <v/>
      </c>
      <c r="AW9" s="20" t="str">
        <f t="shared" si="56"/>
        <v/>
      </c>
      <c r="AX9" s="6" t="str">
        <f t="shared" si="57"/>
        <v/>
      </c>
      <c r="AY9" s="3" t="str">
        <f t="shared" si="58"/>
        <v/>
      </c>
      <c r="AZ9" s="20" t="str">
        <f t="shared" si="59"/>
        <v/>
      </c>
      <c r="BA9" s="6" t="str">
        <f t="shared" si="60"/>
        <v/>
      </c>
      <c r="BB9" s="8"/>
      <c r="BC9" s="34" t="s">
        <v>27</v>
      </c>
      <c r="BD9" s="34">
        <f>QUARTILE(K6:K436,3)</f>
        <v>15.75</v>
      </c>
      <c r="BE9" s="34">
        <f>QUARTILE(N6:N436,3)</f>
        <v>13.324999999999999</v>
      </c>
      <c r="BF9" s="34">
        <f>QUARTILE(Q6:Q436,3)</f>
        <v>18.850000000000001</v>
      </c>
      <c r="BG9" s="34">
        <f>QUARTILE(T6:T436,3)</f>
        <v>19</v>
      </c>
      <c r="BH9" s="34">
        <f>QUARTILE(W6:W436,3)</f>
        <v>15.574999999999999</v>
      </c>
      <c r="BI9" s="41">
        <f>QUARTILE(Z6:Z436,3)</f>
        <v>16.399999999999999</v>
      </c>
      <c r="BJ9" s="41">
        <f>QUARTILE(AC6:AC436,3)</f>
        <v>14.225</v>
      </c>
      <c r="BK9" s="34">
        <f>QUARTILE(L6:L436,3)</f>
        <v>23.5</v>
      </c>
      <c r="BL9" s="34">
        <f>QUARTILE(O6:O436,3)</f>
        <v>19.924999999999997</v>
      </c>
      <c r="BM9" s="34">
        <f>QUARTILE(R6:R436,3)</f>
        <v>22.375</v>
      </c>
      <c r="BN9" s="34">
        <f>QUARTILE(U6:U436,3)</f>
        <v>23.824999999999999</v>
      </c>
      <c r="BO9" s="34">
        <f>QUARTILE(X6:X436,3)</f>
        <v>21.85</v>
      </c>
      <c r="BP9" s="67">
        <f>QUARTILE(AA6:AA436,3)</f>
        <v>19.8</v>
      </c>
      <c r="BQ9" s="67">
        <f>QUARTILE(AD6:AD436,3)</f>
        <v>19.2</v>
      </c>
      <c r="BR9" s="34">
        <f>QUARTILE(M6:M436,3)</f>
        <v>15.925000000000001</v>
      </c>
      <c r="BS9" s="34">
        <f>QUARTILE(P6:P436,3)</f>
        <v>13.8</v>
      </c>
      <c r="BT9" s="34">
        <f>QUARTILE(S6:S436,3)</f>
        <v>14.5</v>
      </c>
      <c r="BU9" s="34">
        <f>QUARTILE(V6:V436,3)</f>
        <v>14.9</v>
      </c>
      <c r="BV9" s="34">
        <f>QUARTILE(Y6:Y436,3)</f>
        <v>15.6</v>
      </c>
      <c r="BW9" s="67">
        <f>QUARTILE(AB6:AB436,3)</f>
        <v>13.725</v>
      </c>
      <c r="BX9" s="67">
        <f>QUARTILE(AE6:AE436,3)</f>
        <v>14.700000000000001</v>
      </c>
      <c r="BY9" s="34"/>
      <c r="BZ9" s="34" t="s">
        <v>27</v>
      </c>
      <c r="CA9" s="34">
        <f>QUARTILE(AG6:AG436,3)</f>
        <v>38</v>
      </c>
      <c r="CB9" s="34">
        <f>QUARTILE(AJ6:AJ436,3)</f>
        <v>8.4</v>
      </c>
      <c r="CC9" s="34">
        <f>QUARTILE(AM6:AM436,3)</f>
        <v>14.4625</v>
      </c>
      <c r="CD9" s="34">
        <f>QUARTILE(AP6:AP436,3)</f>
        <v>86.449999999999989</v>
      </c>
      <c r="CE9" s="34">
        <f>QUARTILE(AS6:AS436,3)</f>
        <v>8.84</v>
      </c>
      <c r="CF9" s="41">
        <f>QUARTILE(AV6:AV436,3)</f>
        <v>34.917500000000004</v>
      </c>
      <c r="CG9" s="41">
        <f>QUARTILE(AY6:AY436,3)</f>
        <v>33.7575</v>
      </c>
      <c r="CH9" s="34">
        <f>QUARTILE(AH6:AH436,3)</f>
        <v>7.9499999999999993</v>
      </c>
      <c r="CI9" s="34">
        <f>QUARTILE(AK6:AK436,3)</f>
        <v>0.72250000000000003</v>
      </c>
      <c r="CJ9" s="34">
        <f>QUARTILE(AN6:AN436,3)</f>
        <v>2.31</v>
      </c>
      <c r="CK9" s="34">
        <f>QUARTILE(AQ6:AQ436,3)</f>
        <v>46.1</v>
      </c>
      <c r="CL9" s="34">
        <f>QUARTILE(AT6:AT436,3)</f>
        <v>0</v>
      </c>
      <c r="CM9" s="41">
        <f>QUARTILE(AW6:AW436,3)</f>
        <v>8.7750000000000004</v>
      </c>
      <c r="CN9" s="41">
        <f>QUARTILE(AZ6:AZ436,3)</f>
        <v>0.95499999999999996</v>
      </c>
      <c r="CO9" s="34">
        <f>QUARTILE(AI6:AI436,3)</f>
        <v>4.9749999999999996</v>
      </c>
      <c r="CP9" s="34">
        <f>QUARTILE(AL6:AL436,3)</f>
        <v>1.4450000000000001</v>
      </c>
      <c r="CQ9" s="34">
        <f>QUARTILE(AO6:AO436,3)</f>
        <v>2.4700000000000002</v>
      </c>
      <c r="CR9" s="34">
        <f>QUARTILE(AR6:AR436,3)</f>
        <v>4.1749999999999998</v>
      </c>
      <c r="CS9" s="34">
        <f>QUARTILE(AU6:AU436,3)</f>
        <v>0</v>
      </c>
      <c r="CT9" s="41">
        <f>QUARTILE(AX6:AX436,3)</f>
        <v>7.8249999999999993</v>
      </c>
      <c r="CU9" s="41">
        <f>QUARTILE(BA6:BA436,3)</f>
        <v>2.0150000000000001</v>
      </c>
      <c r="CV9" s="34"/>
      <c r="CW9" s="34"/>
      <c r="CX9" s="34"/>
      <c r="CY9" s="57" t="s">
        <v>13</v>
      </c>
      <c r="CZ9" s="45">
        <v>1</v>
      </c>
      <c r="DA9" s="58"/>
      <c r="DB9" s="57"/>
    </row>
    <row r="10" spans="1:106" ht="24.75" thickBot="1" x14ac:dyDescent="0.25">
      <c r="A10" s="82">
        <v>41852</v>
      </c>
      <c r="B10" s="81" t="s">
        <v>7</v>
      </c>
      <c r="C10" s="81" t="s">
        <v>8</v>
      </c>
      <c r="D10" s="81">
        <v>19</v>
      </c>
      <c r="E10" s="81">
        <v>3.01</v>
      </c>
      <c r="F10" s="85">
        <f t="shared" si="31"/>
        <v>1</v>
      </c>
      <c r="G10" s="85">
        <f t="shared" si="32"/>
        <v>8</v>
      </c>
      <c r="H10" s="67">
        <f t="shared" si="33"/>
        <v>2014</v>
      </c>
      <c r="I10" s="2" t="str">
        <f t="shared" si="2"/>
        <v>Summer</v>
      </c>
      <c r="J10" s="67"/>
      <c r="K10" s="3" t="str">
        <f t="shared" si="34"/>
        <v/>
      </c>
      <c r="L10" s="20">
        <f t="shared" si="35"/>
        <v>19</v>
      </c>
      <c r="M10" s="6" t="str">
        <f t="shared" si="36"/>
        <v/>
      </c>
      <c r="N10" s="3" t="str">
        <f t="shared" si="37"/>
        <v/>
      </c>
      <c r="O10" s="20" t="str">
        <f t="shared" si="38"/>
        <v/>
      </c>
      <c r="P10" s="6" t="str">
        <f t="shared" si="39"/>
        <v/>
      </c>
      <c r="Q10" s="3" t="str">
        <f t="shared" si="40"/>
        <v/>
      </c>
      <c r="R10" s="20" t="str">
        <f t="shared" si="41"/>
        <v/>
      </c>
      <c r="S10" s="6" t="str">
        <f t="shared" si="42"/>
        <v/>
      </c>
      <c r="T10" s="3" t="str">
        <f t="shared" si="43"/>
        <v/>
      </c>
      <c r="U10" s="20" t="str">
        <f t="shared" si="44"/>
        <v/>
      </c>
      <c r="V10" s="6" t="str">
        <f t="shared" si="45"/>
        <v/>
      </c>
      <c r="W10" s="3" t="str">
        <f t="shared" si="46"/>
        <v/>
      </c>
      <c r="X10" s="20" t="str">
        <f t="shared" si="47"/>
        <v/>
      </c>
      <c r="Y10" s="6" t="str">
        <f t="shared" si="48"/>
        <v/>
      </c>
      <c r="Z10" s="3" t="str">
        <f t="shared" si="49"/>
        <v/>
      </c>
      <c r="AA10" s="20" t="str">
        <f t="shared" si="50"/>
        <v/>
      </c>
      <c r="AB10" s="6" t="str">
        <f t="shared" si="51"/>
        <v/>
      </c>
      <c r="AC10" s="3" t="str">
        <f t="shared" si="52"/>
        <v/>
      </c>
      <c r="AD10" s="20" t="str">
        <f t="shared" si="53"/>
        <v/>
      </c>
      <c r="AE10" s="6" t="str">
        <f t="shared" si="54"/>
        <v/>
      </c>
      <c r="AF10" s="8"/>
      <c r="AG10" s="3" t="str">
        <f t="shared" si="61"/>
        <v/>
      </c>
      <c r="AH10" s="20">
        <f t="shared" si="62"/>
        <v>3.01</v>
      </c>
      <c r="AI10" s="6" t="str">
        <f t="shared" si="63"/>
        <v/>
      </c>
      <c r="AJ10" s="3" t="str">
        <f t="shared" si="64"/>
        <v/>
      </c>
      <c r="AK10" s="20" t="str">
        <f t="shared" si="65"/>
        <v/>
      </c>
      <c r="AL10" s="6" t="str">
        <f t="shared" si="66"/>
        <v/>
      </c>
      <c r="AM10" s="3" t="str">
        <f t="shared" si="67"/>
        <v/>
      </c>
      <c r="AN10" s="20" t="str">
        <f t="shared" si="68"/>
        <v/>
      </c>
      <c r="AO10" s="6" t="str">
        <f t="shared" si="69"/>
        <v/>
      </c>
      <c r="AP10" s="3" t="str">
        <f t="shared" si="70"/>
        <v/>
      </c>
      <c r="AQ10" s="20" t="str">
        <f t="shared" si="71"/>
        <v/>
      </c>
      <c r="AR10" s="6" t="str">
        <f t="shared" si="72"/>
        <v/>
      </c>
      <c r="AS10" s="3" t="str">
        <f t="shared" si="73"/>
        <v/>
      </c>
      <c r="AT10" s="20" t="str">
        <f t="shared" si="74"/>
        <v/>
      </c>
      <c r="AU10" s="6" t="str">
        <f t="shared" si="75"/>
        <v/>
      </c>
      <c r="AV10" s="3" t="str">
        <f t="shared" si="55"/>
        <v/>
      </c>
      <c r="AW10" s="20" t="str">
        <f t="shared" si="56"/>
        <v/>
      </c>
      <c r="AX10" s="6" t="str">
        <f t="shared" si="57"/>
        <v/>
      </c>
      <c r="AY10" s="3" t="str">
        <f t="shared" si="58"/>
        <v/>
      </c>
      <c r="AZ10" s="20" t="str">
        <f t="shared" si="59"/>
        <v/>
      </c>
      <c r="BA10" s="6" t="str">
        <f t="shared" si="60"/>
        <v/>
      </c>
      <c r="BB10" s="8"/>
      <c r="BC10" s="34" t="s">
        <v>43</v>
      </c>
      <c r="BD10" s="34">
        <f>COUNT(K6:K436)</f>
        <v>26</v>
      </c>
      <c r="BE10" s="34">
        <f>COUNT(N6:N436)</f>
        <v>16</v>
      </c>
      <c r="BF10" s="34">
        <f>COUNT(Q6:Q436)</f>
        <v>20</v>
      </c>
      <c r="BG10" s="34">
        <f>COUNT(T6:T436)</f>
        <v>26</v>
      </c>
      <c r="BH10" s="34">
        <f>COUNT(W6:W436)</f>
        <v>22</v>
      </c>
      <c r="BI10" s="41">
        <f>COUNT(Z6:Z436)</f>
        <v>8</v>
      </c>
      <c r="BJ10" s="41">
        <f>COUNT(AC6:AC436)</f>
        <v>6</v>
      </c>
      <c r="BK10" s="34">
        <f>COUNT(L6:L436)</f>
        <v>23</v>
      </c>
      <c r="BL10" s="34">
        <f>COUNT(O6:O436)</f>
        <v>12</v>
      </c>
      <c r="BM10" s="34">
        <f>COUNT(R6:R436)</f>
        <v>22</v>
      </c>
      <c r="BN10" s="34">
        <f>COUNT(U6:U436)</f>
        <v>24</v>
      </c>
      <c r="BO10" s="34">
        <f>COUNT(X6:X436)</f>
        <v>19</v>
      </c>
      <c r="BP10" s="67">
        <f>COUNT(AA6:AA436)</f>
        <v>8</v>
      </c>
      <c r="BQ10" s="67">
        <f>COUNT(AD6:AD436)</f>
        <v>8</v>
      </c>
      <c r="BR10" s="34">
        <f>COUNT(M6:M436)</f>
        <v>26</v>
      </c>
      <c r="BS10" s="34">
        <f>COUNT(P6:P436)</f>
        <v>21</v>
      </c>
      <c r="BT10" s="34">
        <f>COUNT(S6:S436)</f>
        <v>19</v>
      </c>
      <c r="BU10" s="34">
        <f>COUNT(V6:V436)</f>
        <v>27</v>
      </c>
      <c r="BV10" s="34">
        <f>COUNT(Y6:Y436)</f>
        <v>21</v>
      </c>
      <c r="BW10" s="67">
        <f>COUNT(AB6:AB436)</f>
        <v>10</v>
      </c>
      <c r="BX10" s="67">
        <f>COUNT(AE6:AE436)</f>
        <v>8</v>
      </c>
      <c r="BY10" s="34"/>
      <c r="BZ10" s="34" t="s">
        <v>43</v>
      </c>
      <c r="CA10" s="34">
        <f>COUNT(AG6:AG436)</f>
        <v>21</v>
      </c>
      <c r="CB10" s="34">
        <f>COUNT(AJ6:AJ436)</f>
        <v>17</v>
      </c>
      <c r="CC10" s="34">
        <f>COUNT(AM6:AM436)</f>
        <v>24</v>
      </c>
      <c r="CD10" s="34">
        <f>COUNT(AP6:AP436)</f>
        <v>12</v>
      </c>
      <c r="CE10" s="34">
        <f>COUNT(AS6:AS436)</f>
        <v>11</v>
      </c>
      <c r="CF10" s="41">
        <f>COUNT(AV6:AV436)</f>
        <v>8</v>
      </c>
      <c r="CG10" s="41">
        <f>COUNT(AY6:AY436)</f>
        <v>6</v>
      </c>
      <c r="CH10" s="34">
        <f>COUNT(AH6:AH436)</f>
        <v>23</v>
      </c>
      <c r="CI10" s="34">
        <f>COUNT(AK6:AK436)</f>
        <v>12</v>
      </c>
      <c r="CJ10" s="34">
        <f>COUNT(AN6:AN436)</f>
        <v>15</v>
      </c>
      <c r="CK10" s="34">
        <f>COUNT(AQ6:AQ436)</f>
        <v>23</v>
      </c>
      <c r="CL10" s="34">
        <f>COUNT(AT6:AT436)</f>
        <v>6</v>
      </c>
      <c r="CM10" s="41">
        <f>COUNT(AW6:AW436)</f>
        <v>8</v>
      </c>
      <c r="CN10" s="41">
        <f>COUNT(AZ6:AZ436)</f>
        <v>6</v>
      </c>
      <c r="CO10" s="34">
        <f>COUNT(AI6:AI436)</f>
        <v>22</v>
      </c>
      <c r="CP10" s="34">
        <f>COUNT(AL6:AL436)</f>
        <v>20</v>
      </c>
      <c r="CQ10" s="34">
        <f>COUNT(AO6:AO436)</f>
        <v>17</v>
      </c>
      <c r="CR10" s="34">
        <f>COUNT(AR6:AR436)</f>
        <v>27</v>
      </c>
      <c r="CS10" s="34">
        <f>COUNT(AU6:AU436)</f>
        <v>13</v>
      </c>
      <c r="CT10" s="41">
        <f>COUNT(AX6:AX436)</f>
        <v>10</v>
      </c>
      <c r="CU10" s="41">
        <f>COUNT(BA6:BA436)</f>
        <v>8</v>
      </c>
      <c r="CV10" s="34"/>
      <c r="CW10" s="34"/>
      <c r="CX10" s="34"/>
      <c r="CY10" s="57" t="s">
        <v>15</v>
      </c>
      <c r="CZ10" s="45">
        <v>2</v>
      </c>
      <c r="DA10" s="58"/>
      <c r="DB10" s="57"/>
    </row>
    <row r="11" spans="1:106" ht="24.75" thickBot="1" x14ac:dyDescent="0.25">
      <c r="A11" s="82">
        <v>41762</v>
      </c>
      <c r="B11" s="81" t="s">
        <v>7</v>
      </c>
      <c r="C11" s="81" t="s">
        <v>8</v>
      </c>
      <c r="D11" s="81">
        <v>9.6999999999999993</v>
      </c>
      <c r="E11" s="81">
        <v>52.5</v>
      </c>
      <c r="F11" s="85">
        <f t="shared" si="31"/>
        <v>1</v>
      </c>
      <c r="G11" s="85">
        <f t="shared" si="32"/>
        <v>5</v>
      </c>
      <c r="H11" s="67">
        <f t="shared" si="33"/>
        <v>2014</v>
      </c>
      <c r="I11" s="2" t="str">
        <f t="shared" si="2"/>
        <v>Spring</v>
      </c>
      <c r="J11" s="67"/>
      <c r="K11" s="3">
        <f t="shared" si="34"/>
        <v>9.6999999999999993</v>
      </c>
      <c r="L11" s="20" t="str">
        <f t="shared" si="35"/>
        <v/>
      </c>
      <c r="M11" s="6" t="str">
        <f t="shared" si="36"/>
        <v/>
      </c>
      <c r="N11" s="3" t="str">
        <f t="shared" si="37"/>
        <v/>
      </c>
      <c r="O11" s="20" t="str">
        <f t="shared" si="38"/>
        <v/>
      </c>
      <c r="P11" s="6" t="str">
        <f t="shared" si="39"/>
        <v/>
      </c>
      <c r="Q11" s="3" t="str">
        <f t="shared" si="40"/>
        <v/>
      </c>
      <c r="R11" s="20" t="str">
        <f t="shared" si="41"/>
        <v/>
      </c>
      <c r="S11" s="6" t="str">
        <f t="shared" si="42"/>
        <v/>
      </c>
      <c r="T11" s="3" t="str">
        <f t="shared" si="43"/>
        <v/>
      </c>
      <c r="U11" s="20" t="str">
        <f t="shared" si="44"/>
        <v/>
      </c>
      <c r="V11" s="6" t="str">
        <f t="shared" si="45"/>
        <v/>
      </c>
      <c r="W11" s="3" t="str">
        <f t="shared" si="46"/>
        <v/>
      </c>
      <c r="X11" s="20" t="str">
        <f t="shared" si="47"/>
        <v/>
      </c>
      <c r="Y11" s="6" t="str">
        <f t="shared" si="48"/>
        <v/>
      </c>
      <c r="Z11" s="3" t="str">
        <f t="shared" si="49"/>
        <v/>
      </c>
      <c r="AA11" s="20" t="str">
        <f t="shared" si="50"/>
        <v/>
      </c>
      <c r="AB11" s="6" t="str">
        <f t="shared" si="51"/>
        <v/>
      </c>
      <c r="AC11" s="3" t="str">
        <f t="shared" si="52"/>
        <v/>
      </c>
      <c r="AD11" s="20" t="str">
        <f t="shared" si="53"/>
        <v/>
      </c>
      <c r="AE11" s="6" t="str">
        <f t="shared" si="54"/>
        <v/>
      </c>
      <c r="AF11" s="8"/>
      <c r="AG11" s="3">
        <f t="shared" si="61"/>
        <v>52.5</v>
      </c>
      <c r="AH11" s="20" t="str">
        <f t="shared" si="62"/>
        <v/>
      </c>
      <c r="AI11" s="6" t="str">
        <f t="shared" si="63"/>
        <v/>
      </c>
      <c r="AJ11" s="3" t="str">
        <f t="shared" si="64"/>
        <v/>
      </c>
      <c r="AK11" s="20" t="str">
        <f t="shared" si="65"/>
        <v/>
      </c>
      <c r="AL11" s="6" t="str">
        <f t="shared" si="66"/>
        <v/>
      </c>
      <c r="AM11" s="3" t="str">
        <f t="shared" si="67"/>
        <v/>
      </c>
      <c r="AN11" s="20" t="str">
        <f t="shared" si="68"/>
        <v/>
      </c>
      <c r="AO11" s="6" t="str">
        <f t="shared" si="69"/>
        <v/>
      </c>
      <c r="AP11" s="3" t="str">
        <f t="shared" si="70"/>
        <v/>
      </c>
      <c r="AQ11" s="20" t="str">
        <f t="shared" si="71"/>
        <v/>
      </c>
      <c r="AR11" s="6" t="str">
        <f t="shared" si="72"/>
        <v/>
      </c>
      <c r="AS11" s="3" t="str">
        <f t="shared" si="73"/>
        <v/>
      </c>
      <c r="AT11" s="20" t="str">
        <f t="shared" si="74"/>
        <v/>
      </c>
      <c r="AU11" s="6" t="str">
        <f t="shared" si="75"/>
        <v/>
      </c>
      <c r="AV11" s="3" t="str">
        <f t="shared" si="55"/>
        <v/>
      </c>
      <c r="AW11" s="20" t="str">
        <f t="shared" si="56"/>
        <v/>
      </c>
      <c r="AX11" s="6" t="str">
        <f t="shared" si="57"/>
        <v/>
      </c>
      <c r="AY11" s="3" t="str">
        <f t="shared" si="58"/>
        <v/>
      </c>
      <c r="AZ11" s="20" t="str">
        <f t="shared" si="59"/>
        <v/>
      </c>
      <c r="BA11" s="6" t="str">
        <f t="shared" si="60"/>
        <v/>
      </c>
      <c r="BB11" s="8"/>
      <c r="BC11" s="34"/>
      <c r="BD11" s="34"/>
      <c r="BE11" s="34"/>
      <c r="BF11" s="34"/>
      <c r="BG11" s="34"/>
      <c r="BH11" s="34"/>
      <c r="BI11" s="41"/>
      <c r="BJ11" s="41"/>
      <c r="BK11" s="34"/>
      <c r="BL11" s="34"/>
      <c r="BM11" s="34"/>
      <c r="BN11" s="34"/>
      <c r="BO11" s="34"/>
      <c r="BP11" s="41"/>
      <c r="BQ11" s="41"/>
      <c r="BR11" s="34"/>
      <c r="BS11" s="34"/>
      <c r="BT11" s="34"/>
      <c r="BU11" s="34"/>
      <c r="BV11" s="34"/>
      <c r="BW11" s="41"/>
      <c r="BX11" s="41"/>
      <c r="BY11" s="34"/>
      <c r="BZ11" s="34"/>
      <c r="CA11" s="34"/>
      <c r="CB11" s="34"/>
      <c r="CC11" s="34"/>
      <c r="CD11" s="34"/>
      <c r="CE11" s="34"/>
      <c r="CF11" s="41"/>
      <c r="CG11" s="41"/>
      <c r="CH11" s="34"/>
      <c r="CI11" s="34"/>
      <c r="CJ11" s="34"/>
      <c r="CK11" s="34"/>
      <c r="CL11" s="34"/>
      <c r="CM11" s="41"/>
      <c r="CN11" s="41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57" t="s">
        <v>18</v>
      </c>
      <c r="CZ11" s="45">
        <v>1</v>
      </c>
      <c r="DA11" s="58"/>
      <c r="DB11" s="57"/>
    </row>
    <row r="12" spans="1:106" ht="24.75" thickBot="1" x14ac:dyDescent="0.25">
      <c r="A12" s="82">
        <v>41552</v>
      </c>
      <c r="B12" s="81" t="s">
        <v>7</v>
      </c>
      <c r="C12" s="81" t="s">
        <v>8</v>
      </c>
      <c r="D12" s="81">
        <v>14.9</v>
      </c>
      <c r="E12" s="81">
        <v>1.7</v>
      </c>
      <c r="F12" s="85">
        <f t="shared" si="31"/>
        <v>1</v>
      </c>
      <c r="G12" s="85">
        <f t="shared" si="32"/>
        <v>10</v>
      </c>
      <c r="H12" s="67">
        <f t="shared" si="33"/>
        <v>2013</v>
      </c>
      <c r="I12" s="2" t="str">
        <f t="shared" si="2"/>
        <v>Fall</v>
      </c>
      <c r="J12" s="67"/>
      <c r="K12" s="3" t="str">
        <f t="shared" si="34"/>
        <v/>
      </c>
      <c r="L12" s="20" t="str">
        <f t="shared" si="35"/>
        <v/>
      </c>
      <c r="M12" s="6">
        <f t="shared" si="36"/>
        <v>14.9</v>
      </c>
      <c r="N12" s="3" t="str">
        <f t="shared" si="37"/>
        <v/>
      </c>
      <c r="O12" s="20" t="str">
        <f t="shared" si="38"/>
        <v/>
      </c>
      <c r="P12" s="6" t="str">
        <f t="shared" si="39"/>
        <v/>
      </c>
      <c r="Q12" s="3" t="str">
        <f t="shared" si="40"/>
        <v/>
      </c>
      <c r="R12" s="20" t="str">
        <f t="shared" si="41"/>
        <v/>
      </c>
      <c r="S12" s="6" t="str">
        <f t="shared" si="42"/>
        <v/>
      </c>
      <c r="T12" s="3" t="str">
        <f t="shared" si="43"/>
        <v/>
      </c>
      <c r="U12" s="20" t="str">
        <f t="shared" si="44"/>
        <v/>
      </c>
      <c r="V12" s="6" t="str">
        <f t="shared" si="45"/>
        <v/>
      </c>
      <c r="W12" s="3" t="str">
        <f t="shared" si="46"/>
        <v/>
      </c>
      <c r="X12" s="20" t="str">
        <f t="shared" si="47"/>
        <v/>
      </c>
      <c r="Y12" s="6" t="str">
        <f t="shared" si="48"/>
        <v/>
      </c>
      <c r="Z12" s="3" t="str">
        <f t="shared" si="49"/>
        <v/>
      </c>
      <c r="AA12" s="20" t="str">
        <f t="shared" si="50"/>
        <v/>
      </c>
      <c r="AB12" s="6" t="str">
        <f t="shared" si="51"/>
        <v/>
      </c>
      <c r="AC12" s="3" t="str">
        <f t="shared" si="52"/>
        <v/>
      </c>
      <c r="AD12" s="20" t="str">
        <f t="shared" si="53"/>
        <v/>
      </c>
      <c r="AE12" s="6" t="str">
        <f t="shared" si="54"/>
        <v/>
      </c>
      <c r="AF12" s="8"/>
      <c r="AG12" s="3" t="str">
        <f t="shared" si="61"/>
        <v/>
      </c>
      <c r="AH12" s="20" t="str">
        <f t="shared" si="62"/>
        <v/>
      </c>
      <c r="AI12" s="6">
        <f t="shared" si="63"/>
        <v>1.7</v>
      </c>
      <c r="AJ12" s="3" t="str">
        <f t="shared" si="64"/>
        <v/>
      </c>
      <c r="AK12" s="20" t="str">
        <f t="shared" si="65"/>
        <v/>
      </c>
      <c r="AL12" s="6" t="str">
        <f t="shared" si="66"/>
        <v/>
      </c>
      <c r="AM12" s="3" t="str">
        <f t="shared" si="67"/>
        <v/>
      </c>
      <c r="AN12" s="20" t="str">
        <f t="shared" si="68"/>
        <v/>
      </c>
      <c r="AO12" s="6" t="str">
        <f t="shared" si="69"/>
        <v/>
      </c>
      <c r="AP12" s="3" t="str">
        <f t="shared" si="70"/>
        <v/>
      </c>
      <c r="AQ12" s="20" t="str">
        <f t="shared" si="71"/>
        <v/>
      </c>
      <c r="AR12" s="6" t="str">
        <f t="shared" si="72"/>
        <v/>
      </c>
      <c r="AS12" s="3" t="str">
        <f t="shared" si="73"/>
        <v/>
      </c>
      <c r="AT12" s="20" t="str">
        <f t="shared" si="74"/>
        <v/>
      </c>
      <c r="AU12" s="6" t="str">
        <f t="shared" si="75"/>
        <v/>
      </c>
      <c r="AV12" s="3" t="str">
        <f t="shared" si="55"/>
        <v/>
      </c>
      <c r="AW12" s="20" t="str">
        <f t="shared" si="56"/>
        <v/>
      </c>
      <c r="AX12" s="6" t="str">
        <f t="shared" si="57"/>
        <v/>
      </c>
      <c r="AY12" s="3" t="str">
        <f t="shared" si="58"/>
        <v/>
      </c>
      <c r="AZ12" s="20" t="str">
        <f t="shared" si="59"/>
        <v/>
      </c>
      <c r="BA12" s="6" t="str">
        <f t="shared" si="60"/>
        <v/>
      </c>
      <c r="BB12" s="8"/>
      <c r="BC12" s="34"/>
      <c r="BD12" s="34"/>
      <c r="BE12" s="34"/>
      <c r="BF12" s="34"/>
      <c r="BG12" s="34"/>
      <c r="BH12" s="34"/>
      <c r="BI12" s="41"/>
      <c r="BJ12" s="41"/>
      <c r="BK12" s="34"/>
      <c r="BL12" s="34"/>
      <c r="BM12" s="34"/>
      <c r="BN12" s="34"/>
      <c r="BO12" s="34"/>
      <c r="BP12" s="41"/>
      <c r="BQ12" s="41"/>
      <c r="BR12" s="34"/>
      <c r="BS12" s="34"/>
      <c r="BT12" s="34"/>
      <c r="BU12" s="34"/>
      <c r="BV12" s="34"/>
      <c r="BW12" s="41"/>
      <c r="BX12" s="41"/>
      <c r="BY12" s="34"/>
      <c r="BZ12" s="34"/>
      <c r="CA12" s="34"/>
      <c r="CB12" s="34"/>
      <c r="CC12" s="34"/>
      <c r="CD12" s="34"/>
      <c r="CE12" s="34"/>
      <c r="CF12" s="41"/>
      <c r="CG12" s="41"/>
      <c r="CH12" s="34"/>
      <c r="CI12" s="34"/>
      <c r="CJ12" s="34"/>
      <c r="CK12" s="34"/>
      <c r="CL12" s="34"/>
      <c r="CM12" s="41"/>
      <c r="CN12" s="41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57" t="s">
        <v>20</v>
      </c>
      <c r="CZ12" s="45">
        <v>2</v>
      </c>
      <c r="DA12" s="58"/>
      <c r="DB12" s="57"/>
    </row>
    <row r="13" spans="1:106" ht="24.75" thickBot="1" x14ac:dyDescent="0.25">
      <c r="A13" s="82">
        <v>41480</v>
      </c>
      <c r="B13" s="81" t="s">
        <v>7</v>
      </c>
      <c r="C13" s="81" t="s">
        <v>8</v>
      </c>
      <c r="D13" s="81">
        <v>19.2</v>
      </c>
      <c r="E13" s="81">
        <v>10</v>
      </c>
      <c r="F13" s="85">
        <f t="shared" si="31"/>
        <v>1</v>
      </c>
      <c r="G13" s="85">
        <f t="shared" si="32"/>
        <v>7</v>
      </c>
      <c r="H13" s="67">
        <f t="shared" si="33"/>
        <v>2013</v>
      </c>
      <c r="I13" s="2" t="str">
        <f t="shared" si="2"/>
        <v>Summer</v>
      </c>
      <c r="J13" s="67"/>
      <c r="K13" s="3" t="str">
        <f t="shared" si="34"/>
        <v/>
      </c>
      <c r="L13" s="20">
        <f t="shared" si="35"/>
        <v>19.2</v>
      </c>
      <c r="M13" s="6" t="str">
        <f t="shared" si="36"/>
        <v/>
      </c>
      <c r="N13" s="3" t="str">
        <f t="shared" si="37"/>
        <v/>
      </c>
      <c r="O13" s="20" t="str">
        <f t="shared" si="38"/>
        <v/>
      </c>
      <c r="P13" s="6" t="str">
        <f t="shared" si="39"/>
        <v/>
      </c>
      <c r="Q13" s="3" t="str">
        <f t="shared" si="40"/>
        <v/>
      </c>
      <c r="R13" s="20" t="str">
        <f t="shared" si="41"/>
        <v/>
      </c>
      <c r="S13" s="6" t="str">
        <f t="shared" si="42"/>
        <v/>
      </c>
      <c r="T13" s="3" t="str">
        <f t="shared" si="43"/>
        <v/>
      </c>
      <c r="U13" s="20" t="str">
        <f t="shared" si="44"/>
        <v/>
      </c>
      <c r="V13" s="6" t="str">
        <f t="shared" si="45"/>
        <v/>
      </c>
      <c r="W13" s="3" t="str">
        <f t="shared" si="46"/>
        <v/>
      </c>
      <c r="X13" s="20" t="str">
        <f t="shared" si="47"/>
        <v/>
      </c>
      <c r="Y13" s="6" t="str">
        <f t="shared" si="48"/>
        <v/>
      </c>
      <c r="Z13" s="3" t="str">
        <f t="shared" si="49"/>
        <v/>
      </c>
      <c r="AA13" s="20" t="str">
        <f t="shared" si="50"/>
        <v/>
      </c>
      <c r="AB13" s="6" t="str">
        <f t="shared" si="51"/>
        <v/>
      </c>
      <c r="AC13" s="3" t="str">
        <f t="shared" si="52"/>
        <v/>
      </c>
      <c r="AD13" s="20" t="str">
        <f t="shared" si="53"/>
        <v/>
      </c>
      <c r="AE13" s="6" t="str">
        <f t="shared" si="54"/>
        <v/>
      </c>
      <c r="AF13" s="8"/>
      <c r="AG13" s="3" t="str">
        <f t="shared" si="61"/>
        <v/>
      </c>
      <c r="AH13" s="20">
        <f t="shared" si="62"/>
        <v>10</v>
      </c>
      <c r="AI13" s="6" t="str">
        <f t="shared" si="63"/>
        <v/>
      </c>
      <c r="AJ13" s="3" t="str">
        <f t="shared" si="64"/>
        <v/>
      </c>
      <c r="AK13" s="20" t="str">
        <f t="shared" si="65"/>
        <v/>
      </c>
      <c r="AL13" s="6" t="str">
        <f t="shared" si="66"/>
        <v/>
      </c>
      <c r="AM13" s="3" t="str">
        <f t="shared" si="67"/>
        <v/>
      </c>
      <c r="AN13" s="20" t="str">
        <f t="shared" si="68"/>
        <v/>
      </c>
      <c r="AO13" s="6" t="str">
        <f t="shared" si="69"/>
        <v/>
      </c>
      <c r="AP13" s="3" t="str">
        <f t="shared" si="70"/>
        <v/>
      </c>
      <c r="AQ13" s="20" t="str">
        <f t="shared" si="71"/>
        <v/>
      </c>
      <c r="AR13" s="6" t="str">
        <f t="shared" si="72"/>
        <v/>
      </c>
      <c r="AS13" s="3" t="str">
        <f t="shared" si="73"/>
        <v/>
      </c>
      <c r="AT13" s="20" t="str">
        <f t="shared" si="74"/>
        <v/>
      </c>
      <c r="AU13" s="6" t="str">
        <f t="shared" si="75"/>
        <v/>
      </c>
      <c r="AV13" s="3" t="str">
        <f t="shared" si="55"/>
        <v/>
      </c>
      <c r="AW13" s="20" t="str">
        <f t="shared" si="56"/>
        <v/>
      </c>
      <c r="AX13" s="6" t="str">
        <f t="shared" si="57"/>
        <v/>
      </c>
      <c r="AY13" s="3" t="str">
        <f t="shared" si="58"/>
        <v/>
      </c>
      <c r="AZ13" s="20" t="str">
        <f t="shared" si="59"/>
        <v/>
      </c>
      <c r="BA13" s="6" t="str">
        <f t="shared" si="60"/>
        <v/>
      </c>
      <c r="BB13" s="8"/>
      <c r="BC13" s="34"/>
      <c r="BD13" s="34"/>
      <c r="BE13" s="34"/>
      <c r="BF13" s="34"/>
      <c r="BG13" s="34"/>
      <c r="BH13" s="34"/>
      <c r="BI13" s="41"/>
      <c r="BJ13" s="41"/>
      <c r="BK13" s="34"/>
      <c r="BL13" s="34"/>
      <c r="BM13" s="34"/>
      <c r="BN13" s="34"/>
      <c r="BO13" s="34"/>
      <c r="BP13" s="41"/>
      <c r="BQ13" s="41"/>
      <c r="BR13" s="34"/>
      <c r="BS13" s="34"/>
      <c r="BT13" s="34"/>
      <c r="BU13" s="34"/>
      <c r="BV13" s="34"/>
      <c r="BW13" s="41"/>
      <c r="BX13" s="41"/>
      <c r="BY13" s="34"/>
      <c r="BZ13" s="34"/>
      <c r="CA13" s="34"/>
      <c r="CB13" s="34"/>
      <c r="CC13" s="34"/>
      <c r="CD13" s="34"/>
      <c r="CE13" s="34"/>
      <c r="CF13" s="41"/>
      <c r="CG13" s="41"/>
      <c r="CH13" s="34"/>
      <c r="CI13" s="34"/>
      <c r="CJ13" s="34"/>
      <c r="CK13" s="34"/>
      <c r="CL13" s="34"/>
      <c r="CM13" s="41"/>
      <c r="CN13" s="41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57" t="s">
        <v>21</v>
      </c>
      <c r="CZ13" s="45">
        <v>1</v>
      </c>
      <c r="DA13" s="58"/>
      <c r="DB13" s="57"/>
    </row>
    <row r="14" spans="1:106" ht="24.75" thickBot="1" x14ac:dyDescent="0.25">
      <c r="A14" s="82">
        <v>41391</v>
      </c>
      <c r="B14" s="81" t="s">
        <v>7</v>
      </c>
      <c r="C14" s="81" t="s">
        <v>8</v>
      </c>
      <c r="D14" s="81">
        <v>10.199999999999999</v>
      </c>
      <c r="E14" s="81">
        <v>15.6</v>
      </c>
      <c r="F14" s="85">
        <f t="shared" si="31"/>
        <v>1</v>
      </c>
      <c r="G14" s="85">
        <f t="shared" si="32"/>
        <v>4</v>
      </c>
      <c r="H14" s="67">
        <f t="shared" si="33"/>
        <v>2013</v>
      </c>
      <c r="I14" s="2" t="str">
        <f t="shared" si="2"/>
        <v>Spring</v>
      </c>
      <c r="J14" s="67"/>
      <c r="K14" s="3">
        <f t="shared" si="34"/>
        <v>10.199999999999999</v>
      </c>
      <c r="L14" s="20" t="str">
        <f t="shared" si="35"/>
        <v/>
      </c>
      <c r="M14" s="6" t="str">
        <f t="shared" si="36"/>
        <v/>
      </c>
      <c r="N14" s="3" t="str">
        <f t="shared" si="37"/>
        <v/>
      </c>
      <c r="O14" s="20" t="str">
        <f t="shared" si="38"/>
        <v/>
      </c>
      <c r="P14" s="6" t="str">
        <f t="shared" si="39"/>
        <v/>
      </c>
      <c r="Q14" s="3" t="str">
        <f t="shared" si="40"/>
        <v/>
      </c>
      <c r="R14" s="20" t="str">
        <f t="shared" si="41"/>
        <v/>
      </c>
      <c r="S14" s="6" t="str">
        <f t="shared" si="42"/>
        <v/>
      </c>
      <c r="T14" s="3" t="str">
        <f t="shared" si="43"/>
        <v/>
      </c>
      <c r="U14" s="20" t="str">
        <f t="shared" si="44"/>
        <v/>
      </c>
      <c r="V14" s="6" t="str">
        <f t="shared" si="45"/>
        <v/>
      </c>
      <c r="W14" s="3" t="str">
        <f t="shared" si="46"/>
        <v/>
      </c>
      <c r="X14" s="20" t="str">
        <f t="shared" si="47"/>
        <v/>
      </c>
      <c r="Y14" s="6" t="str">
        <f t="shared" si="48"/>
        <v/>
      </c>
      <c r="Z14" s="3" t="str">
        <f t="shared" si="49"/>
        <v/>
      </c>
      <c r="AA14" s="20" t="str">
        <f t="shared" si="50"/>
        <v/>
      </c>
      <c r="AB14" s="6" t="str">
        <f t="shared" si="51"/>
        <v/>
      </c>
      <c r="AC14" s="3" t="str">
        <f t="shared" si="52"/>
        <v/>
      </c>
      <c r="AD14" s="20" t="str">
        <f t="shared" si="53"/>
        <v/>
      </c>
      <c r="AE14" s="6" t="str">
        <f t="shared" si="54"/>
        <v/>
      </c>
      <c r="AF14" s="8"/>
      <c r="AG14" s="3">
        <f t="shared" si="61"/>
        <v>15.6</v>
      </c>
      <c r="AH14" s="20" t="str">
        <f t="shared" si="62"/>
        <v/>
      </c>
      <c r="AI14" s="6" t="str">
        <f t="shared" si="63"/>
        <v/>
      </c>
      <c r="AJ14" s="3" t="str">
        <f t="shared" si="64"/>
        <v/>
      </c>
      <c r="AK14" s="20" t="str">
        <f t="shared" si="65"/>
        <v/>
      </c>
      <c r="AL14" s="6" t="str">
        <f t="shared" si="66"/>
        <v/>
      </c>
      <c r="AM14" s="3" t="str">
        <f t="shared" si="67"/>
        <v/>
      </c>
      <c r="AN14" s="20" t="str">
        <f t="shared" si="68"/>
        <v/>
      </c>
      <c r="AO14" s="6" t="str">
        <f t="shared" si="69"/>
        <v/>
      </c>
      <c r="AP14" s="3" t="str">
        <f t="shared" si="70"/>
        <v/>
      </c>
      <c r="AQ14" s="20" t="str">
        <f t="shared" si="71"/>
        <v/>
      </c>
      <c r="AR14" s="6" t="str">
        <f t="shared" si="72"/>
        <v/>
      </c>
      <c r="AS14" s="3" t="str">
        <f t="shared" si="73"/>
        <v/>
      </c>
      <c r="AT14" s="20" t="str">
        <f t="shared" si="74"/>
        <v/>
      </c>
      <c r="AU14" s="6" t="str">
        <f t="shared" si="75"/>
        <v/>
      </c>
      <c r="AV14" s="3" t="str">
        <f t="shared" si="55"/>
        <v/>
      </c>
      <c r="AW14" s="20" t="str">
        <f t="shared" si="56"/>
        <v/>
      </c>
      <c r="AX14" s="6" t="str">
        <f t="shared" si="57"/>
        <v/>
      </c>
      <c r="AY14" s="3" t="str">
        <f t="shared" si="58"/>
        <v/>
      </c>
      <c r="AZ14" s="20" t="str">
        <f t="shared" si="59"/>
        <v/>
      </c>
      <c r="BA14" s="6" t="str">
        <f t="shared" si="60"/>
        <v/>
      </c>
      <c r="BB14" s="8"/>
      <c r="BC14" s="34"/>
      <c r="BD14" s="34"/>
      <c r="BE14" s="34"/>
      <c r="BF14" s="34"/>
      <c r="BG14" s="34"/>
      <c r="BH14" s="34"/>
      <c r="BI14" s="41"/>
      <c r="BJ14" s="41"/>
      <c r="BK14" s="34"/>
      <c r="BL14" s="34"/>
      <c r="BM14" s="34"/>
      <c r="BN14" s="34"/>
      <c r="BO14" s="34"/>
      <c r="BP14" s="41"/>
      <c r="BQ14" s="41"/>
      <c r="BR14" s="34"/>
      <c r="BS14" s="34"/>
      <c r="BT14" s="34"/>
      <c r="BU14" s="34"/>
      <c r="BV14" s="34"/>
      <c r="BW14" s="41"/>
      <c r="BX14" s="41"/>
      <c r="BY14" s="34"/>
      <c r="BZ14" s="34"/>
      <c r="CA14" s="34"/>
      <c r="CB14" s="34"/>
      <c r="CC14" s="34"/>
      <c r="CD14" s="34"/>
      <c r="CE14" s="34"/>
      <c r="CF14" s="41"/>
      <c r="CG14" s="41"/>
      <c r="CH14" s="34"/>
      <c r="CI14" s="34"/>
      <c r="CJ14" s="34"/>
      <c r="CK14" s="34"/>
      <c r="CL14" s="34"/>
      <c r="CM14" s="41"/>
      <c r="CN14" s="41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57" t="s">
        <v>23</v>
      </c>
      <c r="CZ14" s="45">
        <v>2</v>
      </c>
      <c r="DA14" s="58"/>
      <c r="DB14" s="57"/>
    </row>
    <row r="15" spans="1:106" ht="24.75" thickBot="1" x14ac:dyDescent="0.25">
      <c r="A15" s="82">
        <v>41188</v>
      </c>
      <c r="B15" s="81" t="s">
        <v>7</v>
      </c>
      <c r="C15" s="81" t="s">
        <v>8</v>
      </c>
      <c r="D15" s="81">
        <v>7.6</v>
      </c>
      <c r="E15" s="81" t="s">
        <v>3</v>
      </c>
      <c r="F15" s="85">
        <f t="shared" si="31"/>
        <v>1</v>
      </c>
      <c r="G15" s="85">
        <f t="shared" si="32"/>
        <v>10</v>
      </c>
      <c r="H15" s="67">
        <f t="shared" si="33"/>
        <v>2012</v>
      </c>
      <c r="I15" s="2" t="str">
        <f t="shared" si="2"/>
        <v>Fall</v>
      </c>
      <c r="J15" s="67"/>
      <c r="K15" s="3" t="str">
        <f t="shared" si="34"/>
        <v/>
      </c>
      <c r="L15" s="20" t="str">
        <f t="shared" si="35"/>
        <v/>
      </c>
      <c r="M15" s="6">
        <f t="shared" si="36"/>
        <v>7.6</v>
      </c>
      <c r="N15" s="3" t="str">
        <f t="shared" si="37"/>
        <v/>
      </c>
      <c r="O15" s="20" t="str">
        <f t="shared" si="38"/>
        <v/>
      </c>
      <c r="P15" s="6" t="str">
        <f t="shared" si="39"/>
        <v/>
      </c>
      <c r="Q15" s="3" t="str">
        <f t="shared" si="40"/>
        <v/>
      </c>
      <c r="R15" s="20" t="str">
        <f t="shared" si="41"/>
        <v/>
      </c>
      <c r="S15" s="6" t="str">
        <f t="shared" si="42"/>
        <v/>
      </c>
      <c r="T15" s="3" t="str">
        <f t="shared" si="43"/>
        <v/>
      </c>
      <c r="U15" s="20" t="str">
        <f t="shared" si="44"/>
        <v/>
      </c>
      <c r="V15" s="6" t="str">
        <f t="shared" si="45"/>
        <v/>
      </c>
      <c r="W15" s="3" t="str">
        <f t="shared" si="46"/>
        <v/>
      </c>
      <c r="X15" s="20" t="str">
        <f t="shared" si="47"/>
        <v/>
      </c>
      <c r="Y15" s="6" t="str">
        <f t="shared" si="48"/>
        <v/>
      </c>
      <c r="Z15" s="3" t="str">
        <f t="shared" si="49"/>
        <v/>
      </c>
      <c r="AA15" s="20" t="str">
        <f t="shared" si="50"/>
        <v/>
      </c>
      <c r="AB15" s="6" t="str">
        <f t="shared" si="51"/>
        <v/>
      </c>
      <c r="AC15" s="3" t="str">
        <f t="shared" si="52"/>
        <v/>
      </c>
      <c r="AD15" s="20" t="str">
        <f t="shared" si="53"/>
        <v/>
      </c>
      <c r="AE15" s="6" t="str">
        <f t="shared" si="54"/>
        <v/>
      </c>
      <c r="AF15" s="8"/>
      <c r="AG15" s="3" t="str">
        <f t="shared" si="61"/>
        <v/>
      </c>
      <c r="AH15" s="20" t="str">
        <f t="shared" si="62"/>
        <v/>
      </c>
      <c r="AI15" s="6" t="str">
        <f t="shared" si="63"/>
        <v>ns</v>
      </c>
      <c r="AJ15" s="3" t="str">
        <f t="shared" si="64"/>
        <v/>
      </c>
      <c r="AK15" s="20" t="str">
        <f t="shared" si="65"/>
        <v/>
      </c>
      <c r="AL15" s="6" t="str">
        <f t="shared" si="66"/>
        <v/>
      </c>
      <c r="AM15" s="3" t="str">
        <f t="shared" si="67"/>
        <v/>
      </c>
      <c r="AN15" s="20" t="str">
        <f t="shared" si="68"/>
        <v/>
      </c>
      <c r="AO15" s="6" t="str">
        <f t="shared" si="69"/>
        <v/>
      </c>
      <c r="AP15" s="3" t="str">
        <f t="shared" si="70"/>
        <v/>
      </c>
      <c r="AQ15" s="20" t="str">
        <f t="shared" si="71"/>
        <v/>
      </c>
      <c r="AR15" s="6" t="str">
        <f t="shared" si="72"/>
        <v/>
      </c>
      <c r="AS15" s="3" t="str">
        <f t="shared" si="73"/>
        <v/>
      </c>
      <c r="AT15" s="20" t="str">
        <f t="shared" si="74"/>
        <v/>
      </c>
      <c r="AU15" s="6" t="str">
        <f t="shared" si="75"/>
        <v/>
      </c>
      <c r="AV15" s="3" t="str">
        <f t="shared" si="55"/>
        <v/>
      </c>
      <c r="AW15" s="20" t="str">
        <f t="shared" si="56"/>
        <v/>
      </c>
      <c r="AX15" s="6" t="str">
        <f t="shared" si="57"/>
        <v/>
      </c>
      <c r="AY15" s="3" t="str">
        <f t="shared" si="58"/>
        <v/>
      </c>
      <c r="AZ15" s="20" t="str">
        <f t="shared" si="59"/>
        <v/>
      </c>
      <c r="BA15" s="6" t="str">
        <f t="shared" si="60"/>
        <v/>
      </c>
      <c r="BB15" s="8"/>
      <c r="BC15" s="34"/>
      <c r="BD15" s="34"/>
      <c r="BE15" s="34"/>
      <c r="BF15" s="34"/>
      <c r="BG15" s="34"/>
      <c r="BH15" s="34"/>
      <c r="BI15" s="41"/>
      <c r="BJ15" s="41"/>
      <c r="BK15" s="34"/>
      <c r="BL15" s="34"/>
      <c r="BM15" s="34"/>
      <c r="BN15" s="34"/>
      <c r="BO15" s="34"/>
      <c r="BP15" s="41"/>
      <c r="BQ15" s="41"/>
      <c r="BR15" s="34"/>
      <c r="BS15" s="34"/>
      <c r="BT15" s="34"/>
      <c r="BU15" s="34"/>
      <c r="BV15" s="34"/>
      <c r="BW15" s="41"/>
      <c r="BX15" s="41"/>
      <c r="BY15" s="34"/>
      <c r="BZ15" s="34"/>
      <c r="CA15" s="34"/>
      <c r="CB15" s="34"/>
      <c r="CC15" s="34"/>
      <c r="CD15" s="34"/>
      <c r="CE15" s="34"/>
      <c r="CF15" s="41"/>
      <c r="CG15" s="41"/>
      <c r="CH15" s="34"/>
      <c r="CI15" s="34"/>
      <c r="CJ15" s="34"/>
      <c r="CK15" s="34"/>
      <c r="CL15" s="34"/>
      <c r="CM15" s="41"/>
      <c r="CN15" s="41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57" t="s">
        <v>63</v>
      </c>
      <c r="CZ15" s="45">
        <v>1</v>
      </c>
      <c r="DA15" s="58"/>
      <c r="DB15" s="57"/>
    </row>
    <row r="16" spans="1:106" ht="24.75" thickBot="1" x14ac:dyDescent="0.25">
      <c r="A16" s="82">
        <v>41122</v>
      </c>
      <c r="B16" s="81" t="s">
        <v>7</v>
      </c>
      <c r="C16" s="81" t="s">
        <v>8</v>
      </c>
      <c r="D16" s="81">
        <v>22.4</v>
      </c>
      <c r="E16" s="81">
        <v>7.7</v>
      </c>
      <c r="F16" s="85">
        <f t="shared" si="31"/>
        <v>1</v>
      </c>
      <c r="G16" s="85">
        <f t="shared" si="32"/>
        <v>8</v>
      </c>
      <c r="H16" s="67">
        <f t="shared" si="33"/>
        <v>2012</v>
      </c>
      <c r="I16" s="2" t="str">
        <f t="shared" si="2"/>
        <v>Summer</v>
      </c>
      <c r="J16" s="67"/>
      <c r="K16" s="3" t="str">
        <f t="shared" si="34"/>
        <v/>
      </c>
      <c r="L16" s="20">
        <f t="shared" si="35"/>
        <v>22.4</v>
      </c>
      <c r="M16" s="6" t="str">
        <f t="shared" si="36"/>
        <v/>
      </c>
      <c r="N16" s="3" t="str">
        <f t="shared" si="37"/>
        <v/>
      </c>
      <c r="O16" s="20" t="str">
        <f t="shared" si="38"/>
        <v/>
      </c>
      <c r="P16" s="6" t="str">
        <f t="shared" si="39"/>
        <v/>
      </c>
      <c r="Q16" s="3" t="str">
        <f t="shared" si="40"/>
        <v/>
      </c>
      <c r="R16" s="20" t="str">
        <f t="shared" si="41"/>
        <v/>
      </c>
      <c r="S16" s="6" t="str">
        <f t="shared" si="42"/>
        <v/>
      </c>
      <c r="T16" s="3" t="str">
        <f t="shared" si="43"/>
        <v/>
      </c>
      <c r="U16" s="20" t="str">
        <f t="shared" si="44"/>
        <v/>
      </c>
      <c r="V16" s="6" t="str">
        <f t="shared" si="45"/>
        <v/>
      </c>
      <c r="W16" s="3" t="str">
        <f t="shared" si="46"/>
        <v/>
      </c>
      <c r="X16" s="20" t="str">
        <f t="shared" si="47"/>
        <v/>
      </c>
      <c r="Y16" s="6" t="str">
        <f t="shared" si="48"/>
        <v/>
      </c>
      <c r="Z16" s="3" t="str">
        <f t="shared" si="49"/>
        <v/>
      </c>
      <c r="AA16" s="20" t="str">
        <f t="shared" si="50"/>
        <v/>
      </c>
      <c r="AB16" s="6" t="str">
        <f t="shared" si="51"/>
        <v/>
      </c>
      <c r="AC16" s="3" t="str">
        <f t="shared" si="52"/>
        <v/>
      </c>
      <c r="AD16" s="20" t="str">
        <f t="shared" si="53"/>
        <v/>
      </c>
      <c r="AE16" s="6" t="str">
        <f t="shared" si="54"/>
        <v/>
      </c>
      <c r="AF16" s="8"/>
      <c r="AG16" s="3" t="str">
        <f t="shared" si="61"/>
        <v/>
      </c>
      <c r="AH16" s="20">
        <f t="shared" si="62"/>
        <v>7.7</v>
      </c>
      <c r="AI16" s="6" t="str">
        <f t="shared" si="63"/>
        <v/>
      </c>
      <c r="AJ16" s="3" t="str">
        <f t="shared" si="64"/>
        <v/>
      </c>
      <c r="AK16" s="20" t="str">
        <f t="shared" si="65"/>
        <v/>
      </c>
      <c r="AL16" s="6" t="str">
        <f t="shared" si="66"/>
        <v/>
      </c>
      <c r="AM16" s="3" t="str">
        <f t="shared" si="67"/>
        <v/>
      </c>
      <c r="AN16" s="20" t="str">
        <f t="shared" si="68"/>
        <v/>
      </c>
      <c r="AO16" s="6" t="str">
        <f t="shared" si="69"/>
        <v/>
      </c>
      <c r="AP16" s="3" t="str">
        <f t="shared" si="70"/>
        <v/>
      </c>
      <c r="AQ16" s="20" t="str">
        <f t="shared" si="71"/>
        <v/>
      </c>
      <c r="AR16" s="6" t="str">
        <f t="shared" si="72"/>
        <v/>
      </c>
      <c r="AS16" s="3" t="str">
        <f t="shared" si="73"/>
        <v/>
      </c>
      <c r="AT16" s="20" t="str">
        <f t="shared" si="74"/>
        <v/>
      </c>
      <c r="AU16" s="6" t="str">
        <f t="shared" si="75"/>
        <v/>
      </c>
      <c r="AV16" s="3" t="str">
        <f t="shared" si="55"/>
        <v/>
      </c>
      <c r="AW16" s="20" t="str">
        <f t="shared" si="56"/>
        <v/>
      </c>
      <c r="AX16" s="6" t="str">
        <f t="shared" si="57"/>
        <v/>
      </c>
      <c r="AY16" s="3" t="str">
        <f t="shared" si="58"/>
        <v/>
      </c>
      <c r="AZ16" s="20" t="str">
        <f t="shared" si="59"/>
        <v/>
      </c>
      <c r="BA16" s="6" t="str">
        <f t="shared" si="60"/>
        <v/>
      </c>
      <c r="BB16" s="8"/>
      <c r="BC16" s="34"/>
      <c r="BD16" s="34"/>
      <c r="BE16" s="34"/>
      <c r="BF16" s="34"/>
      <c r="BG16" s="34"/>
      <c r="BH16" s="34"/>
      <c r="BI16" s="41"/>
      <c r="BJ16" s="41"/>
      <c r="BK16" s="34"/>
      <c r="BL16" s="34"/>
      <c r="BM16" s="34"/>
      <c r="BN16" s="34"/>
      <c r="BO16" s="34"/>
      <c r="BP16" s="41"/>
      <c r="BQ16" s="41"/>
      <c r="BR16" s="34"/>
      <c r="BS16" s="34"/>
      <c r="BT16" s="34"/>
      <c r="BU16" s="34"/>
      <c r="BV16" s="34"/>
      <c r="BW16" s="41"/>
      <c r="BX16" s="41"/>
      <c r="BY16" s="34"/>
      <c r="BZ16" s="34"/>
      <c r="CA16" s="34"/>
      <c r="CB16" s="34"/>
      <c r="CC16" s="34"/>
      <c r="CD16" s="34"/>
      <c r="CE16" s="34"/>
      <c r="CF16" s="41"/>
      <c r="CG16" s="41"/>
      <c r="CH16" s="34"/>
      <c r="CI16" s="34"/>
      <c r="CJ16" s="34"/>
      <c r="CK16" s="34"/>
      <c r="CL16" s="34"/>
      <c r="CM16" s="41"/>
      <c r="CN16" s="41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57" t="s">
        <v>64</v>
      </c>
      <c r="CZ16" s="45">
        <v>2</v>
      </c>
      <c r="DA16" s="58"/>
      <c r="DB16" s="57"/>
    </row>
    <row r="17" spans="1:106" ht="24.75" thickBot="1" x14ac:dyDescent="0.25">
      <c r="A17" s="82">
        <v>41033</v>
      </c>
      <c r="B17" s="81" t="s">
        <v>7</v>
      </c>
      <c r="C17" s="81" t="s">
        <v>8</v>
      </c>
      <c r="D17" s="81">
        <v>16.3</v>
      </c>
      <c r="E17" s="81" t="s">
        <v>3</v>
      </c>
      <c r="F17" s="85">
        <f t="shared" si="31"/>
        <v>1</v>
      </c>
      <c r="G17" s="85">
        <f t="shared" si="32"/>
        <v>5</v>
      </c>
      <c r="H17" s="67">
        <f t="shared" si="33"/>
        <v>2012</v>
      </c>
      <c r="I17" s="2" t="str">
        <f t="shared" si="2"/>
        <v>Spring</v>
      </c>
      <c r="J17" s="67"/>
      <c r="K17" s="3">
        <f t="shared" si="34"/>
        <v>16.3</v>
      </c>
      <c r="L17" s="20" t="str">
        <f t="shared" si="35"/>
        <v/>
      </c>
      <c r="M17" s="6" t="str">
        <f t="shared" si="36"/>
        <v/>
      </c>
      <c r="N17" s="3" t="str">
        <f t="shared" si="37"/>
        <v/>
      </c>
      <c r="O17" s="20" t="str">
        <f t="shared" si="38"/>
        <v/>
      </c>
      <c r="P17" s="6" t="str">
        <f t="shared" si="39"/>
        <v/>
      </c>
      <c r="Q17" s="3" t="str">
        <f t="shared" si="40"/>
        <v/>
      </c>
      <c r="R17" s="20" t="str">
        <f t="shared" si="41"/>
        <v/>
      </c>
      <c r="S17" s="6" t="str">
        <f t="shared" si="42"/>
        <v/>
      </c>
      <c r="T17" s="3" t="str">
        <f t="shared" si="43"/>
        <v/>
      </c>
      <c r="U17" s="20" t="str">
        <f t="shared" si="44"/>
        <v/>
      </c>
      <c r="V17" s="6" t="str">
        <f t="shared" si="45"/>
        <v/>
      </c>
      <c r="W17" s="3" t="str">
        <f t="shared" si="46"/>
        <v/>
      </c>
      <c r="X17" s="20" t="str">
        <f t="shared" si="47"/>
        <v/>
      </c>
      <c r="Y17" s="6" t="str">
        <f t="shared" si="48"/>
        <v/>
      </c>
      <c r="Z17" s="3" t="str">
        <f t="shared" si="49"/>
        <v/>
      </c>
      <c r="AA17" s="20" t="str">
        <f t="shared" si="50"/>
        <v/>
      </c>
      <c r="AB17" s="6" t="str">
        <f t="shared" si="51"/>
        <v/>
      </c>
      <c r="AC17" s="3" t="str">
        <f t="shared" si="52"/>
        <v/>
      </c>
      <c r="AD17" s="20" t="str">
        <f t="shared" si="53"/>
        <v/>
      </c>
      <c r="AE17" s="6" t="str">
        <f t="shared" si="54"/>
        <v/>
      </c>
      <c r="AF17" s="8"/>
      <c r="AG17" s="3" t="str">
        <f t="shared" si="61"/>
        <v>ns</v>
      </c>
      <c r="AH17" s="20" t="str">
        <f t="shared" si="62"/>
        <v/>
      </c>
      <c r="AI17" s="6" t="str">
        <f t="shared" si="63"/>
        <v/>
      </c>
      <c r="AJ17" s="3" t="str">
        <f t="shared" si="64"/>
        <v/>
      </c>
      <c r="AK17" s="20" t="str">
        <f t="shared" si="65"/>
        <v/>
      </c>
      <c r="AL17" s="6" t="str">
        <f t="shared" si="66"/>
        <v/>
      </c>
      <c r="AM17" s="3" t="str">
        <f t="shared" si="67"/>
        <v/>
      </c>
      <c r="AN17" s="20" t="str">
        <f t="shared" si="68"/>
        <v/>
      </c>
      <c r="AO17" s="6" t="str">
        <f t="shared" si="69"/>
        <v/>
      </c>
      <c r="AP17" s="3" t="str">
        <f t="shared" si="70"/>
        <v/>
      </c>
      <c r="AQ17" s="20" t="str">
        <f t="shared" si="71"/>
        <v/>
      </c>
      <c r="AR17" s="6" t="str">
        <f t="shared" si="72"/>
        <v/>
      </c>
      <c r="AS17" s="3" t="str">
        <f t="shared" si="73"/>
        <v/>
      </c>
      <c r="AT17" s="20" t="str">
        <f t="shared" si="74"/>
        <v/>
      </c>
      <c r="AU17" s="6" t="str">
        <f t="shared" si="75"/>
        <v/>
      </c>
      <c r="AV17" s="3" t="str">
        <f t="shared" si="55"/>
        <v/>
      </c>
      <c r="AW17" s="20" t="str">
        <f t="shared" si="56"/>
        <v/>
      </c>
      <c r="AX17" s="6" t="str">
        <f t="shared" si="57"/>
        <v/>
      </c>
      <c r="AY17" s="3" t="str">
        <f t="shared" si="58"/>
        <v/>
      </c>
      <c r="AZ17" s="20" t="str">
        <f t="shared" si="59"/>
        <v/>
      </c>
      <c r="BA17" s="6" t="str">
        <f t="shared" si="60"/>
        <v/>
      </c>
      <c r="BB17" s="8"/>
      <c r="BC17" s="34"/>
      <c r="BD17" s="34"/>
      <c r="BE17" s="34"/>
      <c r="BF17" s="34"/>
      <c r="BG17" s="34"/>
      <c r="BH17" s="34"/>
      <c r="BI17" s="41"/>
      <c r="BJ17" s="41"/>
      <c r="BK17" s="34"/>
      <c r="BL17" s="34"/>
      <c r="BM17" s="34"/>
      <c r="BN17" s="34"/>
      <c r="BO17" s="34"/>
      <c r="BP17" s="41"/>
      <c r="BQ17" s="41"/>
      <c r="BR17" s="34"/>
      <c r="BS17" s="34"/>
      <c r="BT17" s="34"/>
      <c r="BU17" s="34"/>
      <c r="BV17" s="34"/>
      <c r="BW17" s="41"/>
      <c r="BX17" s="41"/>
      <c r="BY17" s="34"/>
      <c r="BZ17" s="34"/>
      <c r="CA17" s="34"/>
      <c r="CB17" s="34"/>
      <c r="CC17" s="34"/>
      <c r="CD17" s="34"/>
      <c r="CE17" s="34"/>
      <c r="CF17" s="41"/>
      <c r="CG17" s="41"/>
      <c r="CH17" s="34"/>
      <c r="CI17" s="34"/>
      <c r="CJ17" s="34"/>
      <c r="CK17" s="34"/>
      <c r="CL17" s="34"/>
      <c r="CM17" s="41"/>
      <c r="CN17" s="41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57"/>
      <c r="CZ17" s="45"/>
      <c r="DA17" s="58"/>
      <c r="DB17" s="57"/>
    </row>
    <row r="18" spans="1:106" ht="24.75" thickBot="1" x14ac:dyDescent="0.25">
      <c r="A18" s="82">
        <v>40823</v>
      </c>
      <c r="B18" s="81" t="s">
        <v>7</v>
      </c>
      <c r="C18" s="81" t="s">
        <v>8</v>
      </c>
      <c r="D18" s="81">
        <v>16</v>
      </c>
      <c r="E18" s="81">
        <v>6.25</v>
      </c>
      <c r="F18" s="85">
        <f t="shared" si="31"/>
        <v>1</v>
      </c>
      <c r="G18" s="85">
        <f t="shared" si="32"/>
        <v>10</v>
      </c>
      <c r="H18" s="67">
        <f t="shared" si="33"/>
        <v>2011</v>
      </c>
      <c r="I18" s="2" t="str">
        <f t="shared" si="2"/>
        <v>Fall</v>
      </c>
      <c r="J18" s="67"/>
      <c r="K18" s="3" t="str">
        <f t="shared" si="34"/>
        <v/>
      </c>
      <c r="L18" s="20" t="str">
        <f t="shared" si="35"/>
        <v/>
      </c>
      <c r="M18" s="6">
        <f t="shared" si="36"/>
        <v>16</v>
      </c>
      <c r="N18" s="3" t="str">
        <f t="shared" si="37"/>
        <v/>
      </c>
      <c r="O18" s="20" t="str">
        <f t="shared" si="38"/>
        <v/>
      </c>
      <c r="P18" s="6" t="str">
        <f t="shared" si="39"/>
        <v/>
      </c>
      <c r="Q18" s="3" t="str">
        <f t="shared" si="40"/>
        <v/>
      </c>
      <c r="R18" s="20" t="str">
        <f t="shared" si="41"/>
        <v/>
      </c>
      <c r="S18" s="6" t="str">
        <f t="shared" si="42"/>
        <v/>
      </c>
      <c r="T18" s="3" t="str">
        <f t="shared" si="43"/>
        <v/>
      </c>
      <c r="U18" s="20" t="str">
        <f t="shared" si="44"/>
        <v/>
      </c>
      <c r="V18" s="6" t="str">
        <f t="shared" si="45"/>
        <v/>
      </c>
      <c r="W18" s="3" t="str">
        <f t="shared" si="46"/>
        <v/>
      </c>
      <c r="X18" s="20" t="str">
        <f t="shared" si="47"/>
        <v/>
      </c>
      <c r="Y18" s="6" t="str">
        <f t="shared" si="48"/>
        <v/>
      </c>
      <c r="Z18" s="3" t="str">
        <f t="shared" si="49"/>
        <v/>
      </c>
      <c r="AA18" s="20" t="str">
        <f t="shared" si="50"/>
        <v/>
      </c>
      <c r="AB18" s="6" t="str">
        <f t="shared" si="51"/>
        <v/>
      </c>
      <c r="AC18" s="3" t="str">
        <f t="shared" si="52"/>
        <v/>
      </c>
      <c r="AD18" s="20" t="str">
        <f t="shared" si="53"/>
        <v/>
      </c>
      <c r="AE18" s="6" t="str">
        <f t="shared" si="54"/>
        <v/>
      </c>
      <c r="AF18" s="8"/>
      <c r="AG18" s="3" t="str">
        <f t="shared" si="61"/>
        <v/>
      </c>
      <c r="AH18" s="20" t="str">
        <f t="shared" si="62"/>
        <v/>
      </c>
      <c r="AI18" s="6">
        <f t="shared" si="63"/>
        <v>6.25</v>
      </c>
      <c r="AJ18" s="3" t="str">
        <f t="shared" si="64"/>
        <v/>
      </c>
      <c r="AK18" s="20" t="str">
        <f t="shared" si="65"/>
        <v/>
      </c>
      <c r="AL18" s="6" t="str">
        <f t="shared" si="66"/>
        <v/>
      </c>
      <c r="AM18" s="3" t="str">
        <f t="shared" si="67"/>
        <v/>
      </c>
      <c r="AN18" s="20" t="str">
        <f t="shared" si="68"/>
        <v/>
      </c>
      <c r="AO18" s="6" t="str">
        <f t="shared" si="69"/>
        <v/>
      </c>
      <c r="AP18" s="3" t="str">
        <f t="shared" si="70"/>
        <v/>
      </c>
      <c r="AQ18" s="20" t="str">
        <f t="shared" si="71"/>
        <v/>
      </c>
      <c r="AR18" s="6" t="str">
        <f t="shared" si="72"/>
        <v/>
      </c>
      <c r="AS18" s="3" t="str">
        <f t="shared" si="73"/>
        <v/>
      </c>
      <c r="AT18" s="20" t="str">
        <f t="shared" si="74"/>
        <v/>
      </c>
      <c r="AU18" s="6" t="str">
        <f t="shared" si="75"/>
        <v/>
      </c>
      <c r="AV18" s="3" t="str">
        <f t="shared" si="55"/>
        <v/>
      </c>
      <c r="AW18" s="20" t="str">
        <f t="shared" si="56"/>
        <v/>
      </c>
      <c r="AX18" s="6" t="str">
        <f t="shared" si="57"/>
        <v/>
      </c>
      <c r="AY18" s="3" t="str">
        <f t="shared" si="58"/>
        <v/>
      </c>
      <c r="AZ18" s="20" t="str">
        <f t="shared" si="59"/>
        <v/>
      </c>
      <c r="BA18" s="6" t="str">
        <f t="shared" si="60"/>
        <v/>
      </c>
      <c r="BB18" s="8"/>
      <c r="BC18" s="34"/>
      <c r="BD18" s="34"/>
      <c r="BE18" s="34"/>
      <c r="BF18" s="34"/>
      <c r="BG18" s="34"/>
      <c r="BH18" s="34"/>
      <c r="BI18" s="41"/>
      <c r="BJ18" s="41"/>
      <c r="BK18" s="34"/>
      <c r="BL18" s="34"/>
      <c r="BM18" s="34"/>
      <c r="BN18" s="34"/>
      <c r="BO18" s="34"/>
      <c r="BP18" s="41"/>
      <c r="BQ18" s="41"/>
      <c r="BR18" s="34"/>
      <c r="BS18" s="34"/>
      <c r="BT18" s="34"/>
      <c r="BU18" s="34"/>
      <c r="BV18" s="34"/>
      <c r="BW18" s="41"/>
      <c r="BX18" s="41"/>
      <c r="BY18" s="34"/>
      <c r="BZ18" s="34"/>
      <c r="CA18" s="34"/>
      <c r="CB18" s="34"/>
      <c r="CC18" s="34"/>
      <c r="CD18" s="34"/>
      <c r="CE18" s="34"/>
      <c r="CF18" s="41"/>
      <c r="CG18" s="41"/>
      <c r="CH18" s="34"/>
      <c r="CI18" s="34"/>
      <c r="CJ18" s="34"/>
      <c r="CK18" s="34"/>
      <c r="CL18" s="34"/>
      <c r="CM18" s="41"/>
      <c r="CN18" s="41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57" t="s">
        <v>8</v>
      </c>
      <c r="CZ18" s="45" t="s">
        <v>11</v>
      </c>
      <c r="DA18" s="58" t="s">
        <v>12</v>
      </c>
      <c r="DB18" s="57"/>
    </row>
    <row r="19" spans="1:106" ht="24.75" thickBot="1" x14ac:dyDescent="0.25">
      <c r="A19" s="82">
        <v>40759</v>
      </c>
      <c r="B19" s="81" t="s">
        <v>7</v>
      </c>
      <c r="C19" s="81" t="s">
        <v>8</v>
      </c>
      <c r="D19" s="81">
        <v>21.9</v>
      </c>
      <c r="E19" s="81">
        <v>17.3</v>
      </c>
      <c r="F19" s="85">
        <f t="shared" si="31"/>
        <v>1</v>
      </c>
      <c r="G19" s="85">
        <f t="shared" si="32"/>
        <v>8</v>
      </c>
      <c r="H19" s="67">
        <f t="shared" si="33"/>
        <v>2011</v>
      </c>
      <c r="I19" s="2" t="str">
        <f t="shared" si="2"/>
        <v>Summer</v>
      </c>
      <c r="J19" s="67"/>
      <c r="K19" s="3" t="str">
        <f t="shared" si="34"/>
        <v/>
      </c>
      <c r="L19" s="20">
        <f t="shared" si="35"/>
        <v>21.9</v>
      </c>
      <c r="M19" s="6" t="str">
        <f t="shared" si="36"/>
        <v/>
      </c>
      <c r="N19" s="3" t="str">
        <f t="shared" si="37"/>
        <v/>
      </c>
      <c r="O19" s="20" t="str">
        <f t="shared" si="38"/>
        <v/>
      </c>
      <c r="P19" s="6" t="str">
        <f t="shared" si="39"/>
        <v/>
      </c>
      <c r="Q19" s="3" t="str">
        <f t="shared" si="40"/>
        <v/>
      </c>
      <c r="R19" s="20" t="str">
        <f t="shared" si="41"/>
        <v/>
      </c>
      <c r="S19" s="6" t="str">
        <f t="shared" si="42"/>
        <v/>
      </c>
      <c r="T19" s="3" t="str">
        <f t="shared" si="43"/>
        <v/>
      </c>
      <c r="U19" s="20" t="str">
        <f t="shared" si="44"/>
        <v/>
      </c>
      <c r="V19" s="6" t="str">
        <f t="shared" si="45"/>
        <v/>
      </c>
      <c r="W19" s="3" t="str">
        <f t="shared" si="46"/>
        <v/>
      </c>
      <c r="X19" s="20" t="str">
        <f t="shared" si="47"/>
        <v/>
      </c>
      <c r="Y19" s="6" t="str">
        <f t="shared" si="48"/>
        <v/>
      </c>
      <c r="Z19" s="3" t="str">
        <f t="shared" si="49"/>
        <v/>
      </c>
      <c r="AA19" s="20" t="str">
        <f t="shared" si="50"/>
        <v/>
      </c>
      <c r="AB19" s="6" t="str">
        <f t="shared" si="51"/>
        <v/>
      </c>
      <c r="AC19" s="3" t="str">
        <f t="shared" si="52"/>
        <v/>
      </c>
      <c r="AD19" s="20" t="str">
        <f t="shared" si="53"/>
        <v/>
      </c>
      <c r="AE19" s="6" t="str">
        <f t="shared" si="54"/>
        <v/>
      </c>
      <c r="AF19" s="8"/>
      <c r="AG19" s="3" t="str">
        <f t="shared" si="61"/>
        <v/>
      </c>
      <c r="AH19" s="20">
        <f t="shared" si="62"/>
        <v>17.3</v>
      </c>
      <c r="AI19" s="6" t="str">
        <f t="shared" si="63"/>
        <v/>
      </c>
      <c r="AJ19" s="3" t="str">
        <f t="shared" si="64"/>
        <v/>
      </c>
      <c r="AK19" s="20" t="str">
        <f t="shared" si="65"/>
        <v/>
      </c>
      <c r="AL19" s="6" t="str">
        <f t="shared" si="66"/>
        <v/>
      </c>
      <c r="AM19" s="3" t="str">
        <f t="shared" si="67"/>
        <v/>
      </c>
      <c r="AN19" s="20" t="str">
        <f t="shared" si="68"/>
        <v/>
      </c>
      <c r="AO19" s="6" t="str">
        <f t="shared" si="69"/>
        <v/>
      </c>
      <c r="AP19" s="3" t="str">
        <f t="shared" si="70"/>
        <v/>
      </c>
      <c r="AQ19" s="20" t="str">
        <f t="shared" si="71"/>
        <v/>
      </c>
      <c r="AR19" s="6" t="str">
        <f t="shared" si="72"/>
        <v/>
      </c>
      <c r="AS19" s="3" t="str">
        <f t="shared" si="73"/>
        <v/>
      </c>
      <c r="AT19" s="20" t="str">
        <f t="shared" si="74"/>
        <v/>
      </c>
      <c r="AU19" s="6" t="str">
        <f t="shared" si="75"/>
        <v/>
      </c>
      <c r="AV19" s="3" t="str">
        <f t="shared" si="55"/>
        <v/>
      </c>
      <c r="AW19" s="20" t="str">
        <f t="shared" si="56"/>
        <v/>
      </c>
      <c r="AX19" s="6" t="str">
        <f t="shared" si="57"/>
        <v/>
      </c>
      <c r="AY19" s="3" t="str">
        <f t="shared" si="58"/>
        <v/>
      </c>
      <c r="AZ19" s="20" t="str">
        <f t="shared" si="59"/>
        <v/>
      </c>
      <c r="BA19" s="6" t="str">
        <f t="shared" si="60"/>
        <v/>
      </c>
      <c r="BB19" s="8"/>
      <c r="BC19" s="34"/>
      <c r="BD19" s="34"/>
      <c r="BE19" s="34"/>
      <c r="BF19" s="34"/>
      <c r="BG19" s="34"/>
      <c r="BH19" s="34"/>
      <c r="BI19" s="41"/>
      <c r="BJ19" s="41"/>
      <c r="BK19" s="34"/>
      <c r="BL19" s="34"/>
      <c r="BM19" s="34"/>
      <c r="BN19" s="34"/>
      <c r="BO19" s="34"/>
      <c r="BP19" s="41"/>
      <c r="BQ19" s="41"/>
      <c r="BR19" s="34"/>
      <c r="BS19" s="34"/>
      <c r="BT19" s="34"/>
      <c r="BU19" s="34"/>
      <c r="BV19" s="34"/>
      <c r="BW19" s="41"/>
      <c r="BX19" s="41"/>
      <c r="BY19" s="34"/>
      <c r="BZ19" s="34"/>
      <c r="CA19" s="34"/>
      <c r="CB19" s="34"/>
      <c r="CC19" s="34"/>
      <c r="CD19" s="34"/>
      <c r="CE19" s="34"/>
      <c r="CF19" s="41"/>
      <c r="CG19" s="41"/>
      <c r="CH19" s="34"/>
      <c r="CI19" s="34"/>
      <c r="CJ19" s="34"/>
      <c r="CK19" s="34"/>
      <c r="CL19" s="34"/>
      <c r="CM19" s="41"/>
      <c r="CN19" s="41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57" t="s">
        <v>0</v>
      </c>
      <c r="CZ19" s="45" t="s">
        <v>1</v>
      </c>
      <c r="DA19" s="58" t="s">
        <v>2</v>
      </c>
      <c r="DB19" s="57"/>
    </row>
    <row r="20" spans="1:106" ht="24.75" thickBot="1" x14ac:dyDescent="0.25">
      <c r="A20" s="82">
        <v>40669</v>
      </c>
      <c r="B20" s="81" t="s">
        <v>7</v>
      </c>
      <c r="C20" s="81" t="s">
        <v>8</v>
      </c>
      <c r="D20" s="81">
        <v>13.2</v>
      </c>
      <c r="E20" s="81">
        <v>40.700000000000003</v>
      </c>
      <c r="F20" s="85">
        <f t="shared" si="31"/>
        <v>1</v>
      </c>
      <c r="G20" s="85">
        <f t="shared" si="32"/>
        <v>5</v>
      </c>
      <c r="H20" s="67">
        <f t="shared" si="33"/>
        <v>2011</v>
      </c>
      <c r="I20" s="2" t="str">
        <f t="shared" si="2"/>
        <v>Spring</v>
      </c>
      <c r="J20" s="67"/>
      <c r="K20" s="3">
        <f t="shared" si="34"/>
        <v>13.2</v>
      </c>
      <c r="L20" s="20" t="str">
        <f t="shared" si="35"/>
        <v/>
      </c>
      <c r="M20" s="6" t="str">
        <f t="shared" si="36"/>
        <v/>
      </c>
      <c r="N20" s="3" t="str">
        <f t="shared" si="37"/>
        <v/>
      </c>
      <c r="O20" s="20" t="str">
        <f t="shared" si="38"/>
        <v/>
      </c>
      <c r="P20" s="6" t="str">
        <f t="shared" si="39"/>
        <v/>
      </c>
      <c r="Q20" s="3" t="str">
        <f t="shared" si="40"/>
        <v/>
      </c>
      <c r="R20" s="20" t="str">
        <f t="shared" si="41"/>
        <v/>
      </c>
      <c r="S20" s="6" t="str">
        <f t="shared" si="42"/>
        <v/>
      </c>
      <c r="T20" s="3" t="str">
        <f t="shared" si="43"/>
        <v/>
      </c>
      <c r="U20" s="20" t="str">
        <f t="shared" si="44"/>
        <v/>
      </c>
      <c r="V20" s="6" t="str">
        <f t="shared" si="45"/>
        <v/>
      </c>
      <c r="W20" s="3" t="str">
        <f t="shared" si="46"/>
        <v/>
      </c>
      <c r="X20" s="20" t="str">
        <f t="shared" si="47"/>
        <v/>
      </c>
      <c r="Y20" s="6" t="str">
        <f t="shared" si="48"/>
        <v/>
      </c>
      <c r="Z20" s="3" t="str">
        <f t="shared" si="49"/>
        <v/>
      </c>
      <c r="AA20" s="20" t="str">
        <f t="shared" si="50"/>
        <v/>
      </c>
      <c r="AB20" s="6" t="str">
        <f t="shared" si="51"/>
        <v/>
      </c>
      <c r="AC20" s="3" t="str">
        <f t="shared" si="52"/>
        <v/>
      </c>
      <c r="AD20" s="20" t="str">
        <f t="shared" si="53"/>
        <v/>
      </c>
      <c r="AE20" s="6" t="str">
        <f t="shared" si="54"/>
        <v/>
      </c>
      <c r="AF20" s="8"/>
      <c r="AG20" s="3">
        <f t="shared" si="61"/>
        <v>40.700000000000003</v>
      </c>
      <c r="AH20" s="20" t="str">
        <f t="shared" si="62"/>
        <v/>
      </c>
      <c r="AI20" s="6" t="str">
        <f t="shared" si="63"/>
        <v/>
      </c>
      <c r="AJ20" s="3" t="str">
        <f t="shared" si="64"/>
        <v/>
      </c>
      <c r="AK20" s="20" t="str">
        <f t="shared" si="65"/>
        <v/>
      </c>
      <c r="AL20" s="6" t="str">
        <f t="shared" si="66"/>
        <v/>
      </c>
      <c r="AM20" s="3" t="str">
        <f t="shared" si="67"/>
        <v/>
      </c>
      <c r="AN20" s="20" t="str">
        <f t="shared" si="68"/>
        <v/>
      </c>
      <c r="AO20" s="6" t="str">
        <f t="shared" si="69"/>
        <v/>
      </c>
      <c r="AP20" s="3" t="str">
        <f t="shared" si="70"/>
        <v/>
      </c>
      <c r="AQ20" s="20" t="str">
        <f t="shared" si="71"/>
        <v/>
      </c>
      <c r="AR20" s="6" t="str">
        <f t="shared" si="72"/>
        <v/>
      </c>
      <c r="AS20" s="3" t="str">
        <f t="shared" si="73"/>
        <v/>
      </c>
      <c r="AT20" s="20" t="str">
        <f t="shared" si="74"/>
        <v/>
      </c>
      <c r="AU20" s="6" t="str">
        <f t="shared" si="75"/>
        <v/>
      </c>
      <c r="AV20" s="3" t="str">
        <f t="shared" si="55"/>
        <v/>
      </c>
      <c r="AW20" s="20" t="str">
        <f t="shared" si="56"/>
        <v/>
      </c>
      <c r="AX20" s="6" t="str">
        <f t="shared" si="57"/>
        <v/>
      </c>
      <c r="AY20" s="3" t="str">
        <f t="shared" si="58"/>
        <v/>
      </c>
      <c r="AZ20" s="20" t="str">
        <f t="shared" si="59"/>
        <v/>
      </c>
      <c r="BA20" s="6" t="str">
        <f t="shared" si="60"/>
        <v/>
      </c>
      <c r="BB20" s="8"/>
      <c r="BC20" s="34"/>
      <c r="BD20" s="34"/>
      <c r="BE20" s="34"/>
      <c r="BF20" s="34"/>
      <c r="BG20" s="34"/>
      <c r="BH20" s="34"/>
      <c r="BI20" s="41"/>
      <c r="BJ20" s="41"/>
      <c r="BK20" s="34"/>
      <c r="BL20" s="34"/>
      <c r="BM20" s="34"/>
      <c r="BN20" s="34"/>
      <c r="BO20" s="34"/>
      <c r="BP20" s="41"/>
      <c r="BQ20" s="41"/>
      <c r="BR20" s="34"/>
      <c r="BS20" s="34"/>
      <c r="BT20" s="34"/>
      <c r="BU20" s="34"/>
      <c r="BV20" s="34"/>
      <c r="BW20" s="41"/>
      <c r="BX20" s="41"/>
      <c r="BY20" s="34"/>
      <c r="BZ20" s="34"/>
      <c r="CA20" s="34"/>
      <c r="CB20" s="34"/>
      <c r="CC20" s="34"/>
      <c r="CD20" s="34"/>
      <c r="CE20" s="34"/>
      <c r="CF20" s="41"/>
      <c r="CG20" s="41"/>
      <c r="CH20" s="34"/>
      <c r="CI20" s="34"/>
      <c r="CJ20" s="34"/>
      <c r="CK20" s="34"/>
      <c r="CL20" s="34"/>
      <c r="CM20" s="41"/>
      <c r="CN20" s="41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57" t="s">
        <v>14</v>
      </c>
      <c r="CZ20" s="45" t="s">
        <v>16</v>
      </c>
      <c r="DA20" s="58" t="s">
        <v>17</v>
      </c>
      <c r="DB20" s="57"/>
    </row>
    <row r="21" spans="1:106" ht="24.75" thickBot="1" x14ac:dyDescent="0.25">
      <c r="A21" s="82">
        <v>40460</v>
      </c>
      <c r="B21" s="81" t="s">
        <v>7</v>
      </c>
      <c r="C21" s="81" t="s">
        <v>8</v>
      </c>
      <c r="D21" s="81">
        <v>12.6</v>
      </c>
      <c r="E21" s="81">
        <v>5</v>
      </c>
      <c r="F21" s="85">
        <f t="shared" si="31"/>
        <v>1</v>
      </c>
      <c r="G21" s="85">
        <f t="shared" si="32"/>
        <v>10</v>
      </c>
      <c r="H21" s="67">
        <f t="shared" si="33"/>
        <v>2010</v>
      </c>
      <c r="I21" s="2" t="str">
        <f t="shared" si="2"/>
        <v>Fall</v>
      </c>
      <c r="J21" s="67"/>
      <c r="K21" s="3" t="str">
        <f t="shared" si="34"/>
        <v/>
      </c>
      <c r="L21" s="20" t="str">
        <f t="shared" si="35"/>
        <v/>
      </c>
      <c r="M21" s="6">
        <f t="shared" si="36"/>
        <v>12.6</v>
      </c>
      <c r="N21" s="3" t="str">
        <f t="shared" si="37"/>
        <v/>
      </c>
      <c r="O21" s="20" t="str">
        <f t="shared" si="38"/>
        <v/>
      </c>
      <c r="P21" s="6" t="str">
        <f t="shared" si="39"/>
        <v/>
      </c>
      <c r="Q21" s="3" t="str">
        <f t="shared" si="40"/>
        <v/>
      </c>
      <c r="R21" s="20" t="str">
        <f t="shared" si="41"/>
        <v/>
      </c>
      <c r="S21" s="6" t="str">
        <f t="shared" si="42"/>
        <v/>
      </c>
      <c r="T21" s="3" t="str">
        <f t="shared" si="43"/>
        <v/>
      </c>
      <c r="U21" s="20" t="str">
        <f t="shared" si="44"/>
        <v/>
      </c>
      <c r="V21" s="6" t="str">
        <f t="shared" si="45"/>
        <v/>
      </c>
      <c r="W21" s="3" t="str">
        <f t="shared" si="46"/>
        <v/>
      </c>
      <c r="X21" s="20" t="str">
        <f t="shared" si="47"/>
        <v/>
      </c>
      <c r="Y21" s="6" t="str">
        <f t="shared" si="48"/>
        <v/>
      </c>
      <c r="Z21" s="3" t="str">
        <f t="shared" si="49"/>
        <v/>
      </c>
      <c r="AA21" s="20" t="str">
        <f t="shared" si="50"/>
        <v/>
      </c>
      <c r="AB21" s="6" t="str">
        <f t="shared" si="51"/>
        <v/>
      </c>
      <c r="AC21" s="3" t="str">
        <f t="shared" si="52"/>
        <v/>
      </c>
      <c r="AD21" s="20" t="str">
        <f t="shared" si="53"/>
        <v/>
      </c>
      <c r="AE21" s="6" t="str">
        <f t="shared" si="54"/>
        <v/>
      </c>
      <c r="AF21" s="8"/>
      <c r="AG21" s="3" t="str">
        <f t="shared" si="61"/>
        <v/>
      </c>
      <c r="AH21" s="20" t="str">
        <f t="shared" si="62"/>
        <v/>
      </c>
      <c r="AI21" s="6">
        <f t="shared" si="63"/>
        <v>5</v>
      </c>
      <c r="AJ21" s="3" t="str">
        <f t="shared" si="64"/>
        <v/>
      </c>
      <c r="AK21" s="20" t="str">
        <f t="shared" si="65"/>
        <v/>
      </c>
      <c r="AL21" s="6" t="str">
        <f t="shared" si="66"/>
        <v/>
      </c>
      <c r="AM21" s="3" t="str">
        <f t="shared" si="67"/>
        <v/>
      </c>
      <c r="AN21" s="20" t="str">
        <f t="shared" si="68"/>
        <v/>
      </c>
      <c r="AO21" s="6" t="str">
        <f t="shared" si="69"/>
        <v/>
      </c>
      <c r="AP21" s="3" t="str">
        <f t="shared" si="70"/>
        <v/>
      </c>
      <c r="AQ21" s="20" t="str">
        <f t="shared" si="71"/>
        <v/>
      </c>
      <c r="AR21" s="6" t="str">
        <f t="shared" si="72"/>
        <v/>
      </c>
      <c r="AS21" s="3" t="str">
        <f t="shared" si="73"/>
        <v/>
      </c>
      <c r="AT21" s="20" t="str">
        <f t="shared" si="74"/>
        <v/>
      </c>
      <c r="AU21" s="6" t="str">
        <f t="shared" si="75"/>
        <v/>
      </c>
      <c r="AV21" s="3" t="str">
        <f t="shared" si="55"/>
        <v/>
      </c>
      <c r="AW21" s="20" t="str">
        <f t="shared" si="56"/>
        <v/>
      </c>
      <c r="AX21" s="6" t="str">
        <f t="shared" si="57"/>
        <v/>
      </c>
      <c r="AY21" s="3" t="str">
        <f t="shared" si="58"/>
        <v/>
      </c>
      <c r="AZ21" s="20" t="str">
        <f t="shared" si="59"/>
        <v/>
      </c>
      <c r="BA21" s="6" t="str">
        <f t="shared" si="60"/>
        <v/>
      </c>
      <c r="BB21" s="8"/>
      <c r="BC21" s="34"/>
      <c r="BD21" s="34"/>
      <c r="BE21" s="34"/>
      <c r="BF21" s="34"/>
      <c r="BG21" s="34"/>
      <c r="BH21" s="34"/>
      <c r="BI21" s="41"/>
      <c r="BJ21" s="41"/>
      <c r="BK21" s="34"/>
      <c r="BL21" s="34"/>
      <c r="BM21" s="34"/>
      <c r="BN21" s="34"/>
      <c r="BO21" s="34"/>
      <c r="BP21" s="41"/>
      <c r="BQ21" s="41"/>
      <c r="BR21" s="34"/>
      <c r="BS21" s="34"/>
      <c r="BT21" s="34"/>
      <c r="BU21" s="34"/>
      <c r="BV21" s="34"/>
      <c r="BW21" s="41"/>
      <c r="BX21" s="41"/>
      <c r="BY21" s="34"/>
      <c r="BZ21" s="34"/>
      <c r="CA21" s="34"/>
      <c r="CB21" s="34"/>
      <c r="CC21" s="34"/>
      <c r="CD21" s="34"/>
      <c r="CE21" s="34"/>
      <c r="CF21" s="41"/>
      <c r="CG21" s="41"/>
      <c r="CH21" s="34"/>
      <c r="CI21" s="34"/>
      <c r="CJ21" s="34"/>
      <c r="CK21" s="34"/>
      <c r="CL21" s="34"/>
      <c r="CM21" s="41"/>
      <c r="CN21" s="41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57" t="s">
        <v>19</v>
      </c>
      <c r="CZ21" s="45" t="s">
        <v>38</v>
      </c>
      <c r="DA21" s="58" t="s">
        <v>39</v>
      </c>
      <c r="DB21" s="34"/>
    </row>
    <row r="22" spans="1:106" ht="24.75" thickBot="1" x14ac:dyDescent="0.25">
      <c r="A22" s="82">
        <v>40452</v>
      </c>
      <c r="B22" s="81" t="s">
        <v>7</v>
      </c>
      <c r="C22" s="81" t="s">
        <v>8</v>
      </c>
      <c r="D22" s="81" t="s">
        <v>24</v>
      </c>
      <c r="E22" s="81" t="s">
        <v>24</v>
      </c>
      <c r="F22" s="85">
        <f t="shared" si="31"/>
        <v>1</v>
      </c>
      <c r="G22" s="85">
        <f t="shared" si="32"/>
        <v>10</v>
      </c>
      <c r="H22" s="67">
        <f t="shared" si="33"/>
        <v>2010</v>
      </c>
      <c r="I22" s="2" t="str">
        <f t="shared" si="2"/>
        <v>Fall</v>
      </c>
      <c r="J22" s="67"/>
      <c r="K22" s="3" t="str">
        <f t="shared" si="34"/>
        <v/>
      </c>
      <c r="L22" s="20" t="str">
        <f t="shared" si="35"/>
        <v/>
      </c>
      <c r="M22" s="6" t="str">
        <f t="shared" si="36"/>
        <v>NS</v>
      </c>
      <c r="N22" s="3" t="str">
        <f t="shared" si="37"/>
        <v/>
      </c>
      <c r="O22" s="20" t="str">
        <f t="shared" si="38"/>
        <v/>
      </c>
      <c r="P22" s="6" t="str">
        <f t="shared" si="39"/>
        <v/>
      </c>
      <c r="Q22" s="3" t="str">
        <f t="shared" si="40"/>
        <v/>
      </c>
      <c r="R22" s="20" t="str">
        <f t="shared" si="41"/>
        <v/>
      </c>
      <c r="S22" s="6" t="str">
        <f t="shared" si="42"/>
        <v/>
      </c>
      <c r="T22" s="3" t="str">
        <f t="shared" si="43"/>
        <v/>
      </c>
      <c r="U22" s="20" t="str">
        <f t="shared" si="44"/>
        <v/>
      </c>
      <c r="V22" s="6" t="str">
        <f t="shared" si="45"/>
        <v/>
      </c>
      <c r="W22" s="3" t="str">
        <f t="shared" si="46"/>
        <v/>
      </c>
      <c r="X22" s="20" t="str">
        <f t="shared" si="47"/>
        <v/>
      </c>
      <c r="Y22" s="6" t="str">
        <f t="shared" si="48"/>
        <v/>
      </c>
      <c r="Z22" s="3" t="str">
        <f t="shared" si="49"/>
        <v/>
      </c>
      <c r="AA22" s="20" t="str">
        <f t="shared" si="50"/>
        <v/>
      </c>
      <c r="AB22" s="6" t="str">
        <f t="shared" si="51"/>
        <v/>
      </c>
      <c r="AC22" s="3" t="str">
        <f t="shared" si="52"/>
        <v/>
      </c>
      <c r="AD22" s="20" t="str">
        <f t="shared" si="53"/>
        <v/>
      </c>
      <c r="AE22" s="6" t="str">
        <f t="shared" si="54"/>
        <v/>
      </c>
      <c r="AF22" s="8"/>
      <c r="AG22" s="3" t="str">
        <f t="shared" si="61"/>
        <v/>
      </c>
      <c r="AH22" s="20" t="str">
        <f t="shared" si="62"/>
        <v/>
      </c>
      <c r="AI22" s="6" t="str">
        <f t="shared" si="63"/>
        <v>NS</v>
      </c>
      <c r="AJ22" s="3" t="str">
        <f t="shared" si="64"/>
        <v/>
      </c>
      <c r="AK22" s="20" t="str">
        <f t="shared" si="65"/>
        <v/>
      </c>
      <c r="AL22" s="6" t="str">
        <f t="shared" si="66"/>
        <v/>
      </c>
      <c r="AM22" s="3" t="str">
        <f t="shared" si="67"/>
        <v/>
      </c>
      <c r="AN22" s="20" t="str">
        <f t="shared" si="68"/>
        <v/>
      </c>
      <c r="AO22" s="6" t="str">
        <f t="shared" si="69"/>
        <v/>
      </c>
      <c r="AP22" s="3" t="str">
        <f t="shared" si="70"/>
        <v/>
      </c>
      <c r="AQ22" s="20" t="str">
        <f t="shared" si="71"/>
        <v/>
      </c>
      <c r="AR22" s="6" t="str">
        <f t="shared" si="72"/>
        <v/>
      </c>
      <c r="AS22" s="3" t="str">
        <f t="shared" si="73"/>
        <v/>
      </c>
      <c r="AT22" s="20" t="str">
        <f t="shared" si="74"/>
        <v/>
      </c>
      <c r="AU22" s="6" t="str">
        <f t="shared" si="75"/>
        <v/>
      </c>
      <c r="AV22" s="3" t="str">
        <f t="shared" si="55"/>
        <v/>
      </c>
      <c r="AW22" s="20" t="str">
        <f t="shared" si="56"/>
        <v/>
      </c>
      <c r="AX22" s="6" t="str">
        <f t="shared" si="57"/>
        <v/>
      </c>
      <c r="AY22" s="3" t="str">
        <f t="shared" si="58"/>
        <v/>
      </c>
      <c r="AZ22" s="20" t="str">
        <f t="shared" si="59"/>
        <v/>
      </c>
      <c r="BA22" s="6" t="str">
        <f t="shared" si="60"/>
        <v/>
      </c>
      <c r="BB22" s="8"/>
      <c r="BC22" s="34"/>
      <c r="BD22" s="34"/>
      <c r="BE22" s="34"/>
      <c r="BF22" s="34"/>
      <c r="BG22" s="34"/>
      <c r="BH22" s="34"/>
      <c r="BI22" s="41"/>
      <c r="BJ22" s="41"/>
      <c r="BK22" s="34"/>
      <c r="BL22" s="34"/>
      <c r="BM22" s="34"/>
      <c r="BN22" s="34"/>
      <c r="BO22" s="34"/>
      <c r="BP22" s="41"/>
      <c r="BQ22" s="41"/>
      <c r="BR22" s="34"/>
      <c r="BS22" s="34"/>
      <c r="BT22" s="34"/>
      <c r="BU22" s="34"/>
      <c r="BV22" s="34"/>
      <c r="BW22" s="41"/>
      <c r="BX22" s="41"/>
      <c r="BY22" s="34"/>
      <c r="BZ22" s="34"/>
      <c r="CA22" s="34"/>
      <c r="CB22" s="34"/>
      <c r="CC22" s="34"/>
      <c r="CD22" s="34"/>
      <c r="CE22" s="34"/>
      <c r="CF22" s="41"/>
      <c r="CG22" s="41"/>
      <c r="CH22" s="34"/>
      <c r="CI22" s="34"/>
      <c r="CJ22" s="34"/>
      <c r="CK22" s="34"/>
      <c r="CL22" s="34"/>
      <c r="CM22" s="41"/>
      <c r="CN22" s="41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57" t="s">
        <v>22</v>
      </c>
      <c r="CZ22" s="45" t="s">
        <v>40</v>
      </c>
      <c r="DA22" s="58" t="s">
        <v>41</v>
      </c>
      <c r="DB22" s="34"/>
    </row>
    <row r="23" spans="1:106" ht="24.75" thickBot="1" x14ac:dyDescent="0.25">
      <c r="A23" s="82">
        <v>40380</v>
      </c>
      <c r="B23" s="81" t="s">
        <v>7</v>
      </c>
      <c r="C23" s="81" t="s">
        <v>8</v>
      </c>
      <c r="D23" s="81">
        <v>20.5</v>
      </c>
      <c r="E23" s="81" t="s">
        <v>24</v>
      </c>
      <c r="F23" s="85">
        <f t="shared" si="31"/>
        <v>1</v>
      </c>
      <c r="G23" s="85">
        <f t="shared" si="32"/>
        <v>7</v>
      </c>
      <c r="H23" s="67">
        <f t="shared" si="33"/>
        <v>2010</v>
      </c>
      <c r="I23" s="2" t="str">
        <f t="shared" si="2"/>
        <v>Summer</v>
      </c>
      <c r="J23" s="67"/>
      <c r="K23" s="3" t="str">
        <f t="shared" si="34"/>
        <v/>
      </c>
      <c r="L23" s="20">
        <f t="shared" si="35"/>
        <v>20.5</v>
      </c>
      <c r="M23" s="6" t="str">
        <f t="shared" si="36"/>
        <v/>
      </c>
      <c r="N23" s="3" t="str">
        <f t="shared" si="37"/>
        <v/>
      </c>
      <c r="O23" s="20" t="str">
        <f t="shared" si="38"/>
        <v/>
      </c>
      <c r="P23" s="6" t="str">
        <f t="shared" si="39"/>
        <v/>
      </c>
      <c r="Q23" s="3" t="str">
        <f t="shared" si="40"/>
        <v/>
      </c>
      <c r="R23" s="20" t="str">
        <f t="shared" si="41"/>
        <v/>
      </c>
      <c r="S23" s="6" t="str">
        <f t="shared" si="42"/>
        <v/>
      </c>
      <c r="T23" s="3" t="str">
        <f t="shared" si="43"/>
        <v/>
      </c>
      <c r="U23" s="20" t="str">
        <f t="shared" si="44"/>
        <v/>
      </c>
      <c r="V23" s="6" t="str">
        <f t="shared" si="45"/>
        <v/>
      </c>
      <c r="W23" s="3" t="str">
        <f t="shared" si="46"/>
        <v/>
      </c>
      <c r="X23" s="20" t="str">
        <f t="shared" si="47"/>
        <v/>
      </c>
      <c r="Y23" s="6" t="str">
        <f t="shared" si="48"/>
        <v/>
      </c>
      <c r="Z23" s="3" t="str">
        <f t="shared" si="49"/>
        <v/>
      </c>
      <c r="AA23" s="20" t="str">
        <f t="shared" si="50"/>
        <v/>
      </c>
      <c r="AB23" s="6" t="str">
        <f t="shared" si="51"/>
        <v/>
      </c>
      <c r="AC23" s="3" t="str">
        <f t="shared" si="52"/>
        <v/>
      </c>
      <c r="AD23" s="20" t="str">
        <f t="shared" si="53"/>
        <v/>
      </c>
      <c r="AE23" s="6" t="str">
        <f t="shared" si="54"/>
        <v/>
      </c>
      <c r="AF23" s="8"/>
      <c r="AG23" s="3" t="str">
        <f t="shared" si="61"/>
        <v/>
      </c>
      <c r="AH23" s="20" t="str">
        <f t="shared" si="62"/>
        <v>NS</v>
      </c>
      <c r="AI23" s="6" t="str">
        <f t="shared" si="63"/>
        <v/>
      </c>
      <c r="AJ23" s="3" t="str">
        <f t="shared" si="64"/>
        <v/>
      </c>
      <c r="AK23" s="20" t="str">
        <f t="shared" si="65"/>
        <v/>
      </c>
      <c r="AL23" s="6" t="str">
        <f t="shared" si="66"/>
        <v/>
      </c>
      <c r="AM23" s="3" t="str">
        <f t="shared" si="67"/>
        <v/>
      </c>
      <c r="AN23" s="20" t="str">
        <f t="shared" si="68"/>
        <v/>
      </c>
      <c r="AO23" s="6" t="str">
        <f t="shared" si="69"/>
        <v/>
      </c>
      <c r="AP23" s="3" t="str">
        <f t="shared" si="70"/>
        <v/>
      </c>
      <c r="AQ23" s="20" t="str">
        <f t="shared" si="71"/>
        <v/>
      </c>
      <c r="AR23" s="6" t="str">
        <f t="shared" si="72"/>
        <v/>
      </c>
      <c r="AS23" s="3" t="str">
        <f t="shared" si="73"/>
        <v/>
      </c>
      <c r="AT23" s="20" t="str">
        <f t="shared" si="74"/>
        <v/>
      </c>
      <c r="AU23" s="6" t="str">
        <f t="shared" si="75"/>
        <v/>
      </c>
      <c r="AV23" s="3" t="str">
        <f t="shared" si="55"/>
        <v/>
      </c>
      <c r="AW23" s="20" t="str">
        <f t="shared" si="56"/>
        <v/>
      </c>
      <c r="AX23" s="6" t="str">
        <f t="shared" si="57"/>
        <v/>
      </c>
      <c r="AY23" s="3" t="str">
        <f t="shared" si="58"/>
        <v/>
      </c>
      <c r="AZ23" s="20" t="str">
        <f t="shared" si="59"/>
        <v/>
      </c>
      <c r="BA23" s="6" t="str">
        <f t="shared" si="60"/>
        <v/>
      </c>
      <c r="BB23" s="8"/>
      <c r="BC23" s="34"/>
      <c r="BD23" s="34"/>
      <c r="BE23" s="34"/>
      <c r="BF23" s="34"/>
      <c r="BG23" s="34"/>
      <c r="BH23" s="34"/>
      <c r="BI23" s="41"/>
      <c r="BJ23" s="41"/>
      <c r="BK23" s="34"/>
      <c r="BL23" s="34"/>
      <c r="BM23" s="34"/>
      <c r="BN23" s="34"/>
      <c r="BO23" s="34"/>
      <c r="BP23" s="41"/>
      <c r="BQ23" s="41"/>
      <c r="BR23" s="34"/>
      <c r="BS23" s="34"/>
      <c r="BT23" s="34"/>
      <c r="BU23" s="34"/>
      <c r="BV23" s="34"/>
      <c r="BW23" s="41"/>
      <c r="BX23" s="41"/>
      <c r="BY23" s="34"/>
      <c r="BZ23" s="34"/>
      <c r="CA23" s="34"/>
      <c r="CB23" s="34"/>
      <c r="CC23" s="34"/>
      <c r="CD23" s="34"/>
      <c r="CE23" s="34"/>
      <c r="CF23" s="41"/>
      <c r="CG23" s="41"/>
      <c r="CH23" s="34"/>
      <c r="CI23" s="34"/>
      <c r="CJ23" s="34"/>
      <c r="CK23" s="34"/>
      <c r="CL23" s="34"/>
      <c r="CM23" s="41"/>
      <c r="CN23" s="41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57" t="s">
        <v>65</v>
      </c>
      <c r="CZ23" s="50" t="s">
        <v>63</v>
      </c>
      <c r="DA23" s="60" t="s">
        <v>64</v>
      </c>
      <c r="DB23" s="34"/>
    </row>
    <row r="24" spans="1:106" ht="24.75" thickBot="1" x14ac:dyDescent="0.25">
      <c r="A24" s="82">
        <v>40379</v>
      </c>
      <c r="B24" s="81" t="s">
        <v>7</v>
      </c>
      <c r="C24" s="81" t="s">
        <v>8</v>
      </c>
      <c r="D24" s="81" t="s">
        <v>24</v>
      </c>
      <c r="E24" s="81" t="s">
        <v>24</v>
      </c>
      <c r="F24" s="85">
        <f t="shared" si="31"/>
        <v>1</v>
      </c>
      <c r="G24" s="85">
        <f t="shared" si="32"/>
        <v>7</v>
      </c>
      <c r="H24" s="67">
        <f t="shared" si="33"/>
        <v>2010</v>
      </c>
      <c r="I24" s="2" t="str">
        <f t="shared" si="2"/>
        <v>Summer</v>
      </c>
      <c r="J24" s="67"/>
      <c r="K24" s="3" t="str">
        <f t="shared" si="34"/>
        <v/>
      </c>
      <c r="L24" s="20" t="str">
        <f t="shared" si="35"/>
        <v>NS</v>
      </c>
      <c r="M24" s="6" t="str">
        <f t="shared" si="36"/>
        <v/>
      </c>
      <c r="N24" s="3" t="str">
        <f t="shared" si="37"/>
        <v/>
      </c>
      <c r="O24" s="20" t="str">
        <f t="shared" si="38"/>
        <v/>
      </c>
      <c r="P24" s="6" t="str">
        <f t="shared" si="39"/>
        <v/>
      </c>
      <c r="Q24" s="3" t="str">
        <f t="shared" si="40"/>
        <v/>
      </c>
      <c r="R24" s="20" t="str">
        <f t="shared" si="41"/>
        <v/>
      </c>
      <c r="S24" s="6" t="str">
        <f t="shared" si="42"/>
        <v/>
      </c>
      <c r="T24" s="3" t="str">
        <f t="shared" si="43"/>
        <v/>
      </c>
      <c r="U24" s="20" t="str">
        <f t="shared" si="44"/>
        <v/>
      </c>
      <c r="V24" s="6" t="str">
        <f t="shared" si="45"/>
        <v/>
      </c>
      <c r="W24" s="3" t="str">
        <f t="shared" si="46"/>
        <v/>
      </c>
      <c r="X24" s="20" t="str">
        <f t="shared" si="47"/>
        <v/>
      </c>
      <c r="Y24" s="6" t="str">
        <f t="shared" si="48"/>
        <v/>
      </c>
      <c r="Z24" s="3" t="str">
        <f t="shared" si="49"/>
        <v/>
      </c>
      <c r="AA24" s="20" t="str">
        <f t="shared" si="50"/>
        <v/>
      </c>
      <c r="AB24" s="6" t="str">
        <f t="shared" si="51"/>
        <v/>
      </c>
      <c r="AC24" s="3" t="str">
        <f t="shared" si="52"/>
        <v/>
      </c>
      <c r="AD24" s="20" t="str">
        <f t="shared" si="53"/>
        <v/>
      </c>
      <c r="AE24" s="6" t="str">
        <f t="shared" si="54"/>
        <v/>
      </c>
      <c r="AF24" s="8"/>
      <c r="AG24" s="3" t="str">
        <f t="shared" si="61"/>
        <v/>
      </c>
      <c r="AH24" s="20" t="str">
        <f t="shared" si="62"/>
        <v>NS</v>
      </c>
      <c r="AI24" s="6" t="str">
        <f t="shared" si="63"/>
        <v/>
      </c>
      <c r="AJ24" s="3" t="str">
        <f t="shared" si="64"/>
        <v/>
      </c>
      <c r="AK24" s="20" t="str">
        <f t="shared" si="65"/>
        <v/>
      </c>
      <c r="AL24" s="6" t="str">
        <f t="shared" si="66"/>
        <v/>
      </c>
      <c r="AM24" s="3" t="str">
        <f t="shared" si="67"/>
        <v/>
      </c>
      <c r="AN24" s="20" t="str">
        <f t="shared" si="68"/>
        <v/>
      </c>
      <c r="AO24" s="6" t="str">
        <f t="shared" si="69"/>
        <v/>
      </c>
      <c r="AP24" s="3" t="str">
        <f t="shared" si="70"/>
        <v/>
      </c>
      <c r="AQ24" s="20" t="str">
        <f t="shared" si="71"/>
        <v/>
      </c>
      <c r="AR24" s="6" t="str">
        <f t="shared" si="72"/>
        <v/>
      </c>
      <c r="AS24" s="3" t="str">
        <f t="shared" si="73"/>
        <v/>
      </c>
      <c r="AT24" s="20" t="str">
        <f t="shared" si="74"/>
        <v/>
      </c>
      <c r="AU24" s="6" t="str">
        <f t="shared" si="75"/>
        <v/>
      </c>
      <c r="AV24" s="3" t="str">
        <f t="shared" si="55"/>
        <v/>
      </c>
      <c r="AW24" s="20" t="str">
        <f t="shared" si="56"/>
        <v/>
      </c>
      <c r="AX24" s="6" t="str">
        <f t="shared" si="57"/>
        <v/>
      </c>
      <c r="AY24" s="3" t="str">
        <f t="shared" si="58"/>
        <v/>
      </c>
      <c r="AZ24" s="20" t="str">
        <f t="shared" si="59"/>
        <v/>
      </c>
      <c r="BA24" s="6" t="str">
        <f t="shared" si="60"/>
        <v/>
      </c>
      <c r="BB24" s="8"/>
      <c r="BC24" s="34"/>
      <c r="BD24" s="34"/>
      <c r="BE24" s="34"/>
      <c r="BF24" s="34"/>
      <c r="BG24" s="34"/>
      <c r="BH24" s="34"/>
      <c r="BI24" s="41"/>
      <c r="BJ24" s="41"/>
      <c r="BK24" s="34"/>
      <c r="BL24" s="34"/>
      <c r="BM24" s="34"/>
      <c r="BN24" s="34"/>
      <c r="BO24" s="34"/>
      <c r="BP24" s="41"/>
      <c r="BQ24" s="41"/>
      <c r="BR24" s="34"/>
      <c r="BS24" s="34"/>
      <c r="BT24" s="34"/>
      <c r="BU24" s="34"/>
      <c r="BV24" s="34"/>
      <c r="BW24" s="41"/>
      <c r="BX24" s="41"/>
      <c r="BY24" s="34"/>
      <c r="BZ24" s="34"/>
      <c r="CA24" s="34"/>
      <c r="CB24" s="34"/>
      <c r="CC24" s="34"/>
      <c r="CD24" s="34"/>
      <c r="CE24" s="34"/>
      <c r="CF24" s="41"/>
      <c r="CG24" s="41"/>
      <c r="CH24" s="34"/>
      <c r="CI24" s="34"/>
      <c r="CJ24" s="34"/>
      <c r="CK24" s="34"/>
      <c r="CL24" s="34"/>
      <c r="CM24" s="41"/>
      <c r="CN24" s="41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61" t="s">
        <v>60</v>
      </c>
      <c r="CZ24" s="62" t="s">
        <v>62</v>
      </c>
      <c r="DA24" s="63" t="s">
        <v>61</v>
      </c>
      <c r="DB24" s="34"/>
    </row>
    <row r="25" spans="1:106" ht="24.75" thickBot="1" x14ac:dyDescent="0.25">
      <c r="A25" s="82">
        <v>40311</v>
      </c>
      <c r="B25" s="81" t="s">
        <v>7</v>
      </c>
      <c r="C25" s="81" t="s">
        <v>8</v>
      </c>
      <c r="D25" s="81" t="s">
        <v>24</v>
      </c>
      <c r="E25" s="81">
        <v>109.1</v>
      </c>
      <c r="F25" s="85">
        <f t="shared" si="31"/>
        <v>1</v>
      </c>
      <c r="G25" s="85">
        <f t="shared" si="32"/>
        <v>5</v>
      </c>
      <c r="H25" s="67">
        <f t="shared" si="33"/>
        <v>2010</v>
      </c>
      <c r="I25" s="2" t="str">
        <f t="shared" si="2"/>
        <v>Spring</v>
      </c>
      <c r="J25" s="67"/>
      <c r="K25" s="3" t="str">
        <f t="shared" si="34"/>
        <v>NS</v>
      </c>
      <c r="L25" s="20" t="str">
        <f t="shared" si="35"/>
        <v/>
      </c>
      <c r="M25" s="6" t="str">
        <f t="shared" si="36"/>
        <v/>
      </c>
      <c r="N25" s="3" t="str">
        <f t="shared" si="37"/>
        <v/>
      </c>
      <c r="O25" s="20" t="str">
        <f t="shared" si="38"/>
        <v/>
      </c>
      <c r="P25" s="6" t="str">
        <f t="shared" si="39"/>
        <v/>
      </c>
      <c r="Q25" s="3" t="str">
        <f t="shared" si="40"/>
        <v/>
      </c>
      <c r="R25" s="20" t="str">
        <f t="shared" si="41"/>
        <v/>
      </c>
      <c r="S25" s="6" t="str">
        <f t="shared" si="42"/>
        <v/>
      </c>
      <c r="T25" s="3" t="str">
        <f t="shared" si="43"/>
        <v/>
      </c>
      <c r="U25" s="20" t="str">
        <f t="shared" si="44"/>
        <v/>
      </c>
      <c r="V25" s="6" t="str">
        <f t="shared" si="45"/>
        <v/>
      </c>
      <c r="W25" s="3" t="str">
        <f t="shared" si="46"/>
        <v/>
      </c>
      <c r="X25" s="20" t="str">
        <f t="shared" si="47"/>
        <v/>
      </c>
      <c r="Y25" s="6" t="str">
        <f t="shared" si="48"/>
        <v/>
      </c>
      <c r="Z25" s="3" t="str">
        <f t="shared" si="49"/>
        <v/>
      </c>
      <c r="AA25" s="20" t="str">
        <f t="shared" si="50"/>
        <v/>
      </c>
      <c r="AB25" s="6" t="str">
        <f t="shared" si="51"/>
        <v/>
      </c>
      <c r="AC25" s="3" t="str">
        <f t="shared" si="52"/>
        <v/>
      </c>
      <c r="AD25" s="20" t="str">
        <f t="shared" si="53"/>
        <v/>
      </c>
      <c r="AE25" s="6" t="str">
        <f t="shared" si="54"/>
        <v/>
      </c>
      <c r="AF25" s="8"/>
      <c r="AG25" s="3">
        <f t="shared" si="61"/>
        <v>109.1</v>
      </c>
      <c r="AH25" s="20" t="str">
        <f t="shared" si="62"/>
        <v/>
      </c>
      <c r="AI25" s="6" t="str">
        <f t="shared" si="63"/>
        <v/>
      </c>
      <c r="AJ25" s="3" t="str">
        <f t="shared" si="64"/>
        <v/>
      </c>
      <c r="AK25" s="20" t="str">
        <f t="shared" si="65"/>
        <v/>
      </c>
      <c r="AL25" s="6" t="str">
        <f t="shared" si="66"/>
        <v/>
      </c>
      <c r="AM25" s="3" t="str">
        <f t="shared" si="67"/>
        <v/>
      </c>
      <c r="AN25" s="20" t="str">
        <f t="shared" si="68"/>
        <v/>
      </c>
      <c r="AO25" s="6" t="str">
        <f t="shared" si="69"/>
        <v/>
      </c>
      <c r="AP25" s="3" t="str">
        <f t="shared" si="70"/>
        <v/>
      </c>
      <c r="AQ25" s="20" t="str">
        <f t="shared" si="71"/>
        <v/>
      </c>
      <c r="AR25" s="6" t="str">
        <f t="shared" si="72"/>
        <v/>
      </c>
      <c r="AS25" s="3" t="str">
        <f t="shared" si="73"/>
        <v/>
      </c>
      <c r="AT25" s="20" t="str">
        <f t="shared" si="74"/>
        <v/>
      </c>
      <c r="AU25" s="6" t="str">
        <f t="shared" si="75"/>
        <v/>
      </c>
      <c r="AV25" s="3" t="str">
        <f t="shared" si="55"/>
        <v/>
      </c>
      <c r="AW25" s="20" t="str">
        <f t="shared" si="56"/>
        <v/>
      </c>
      <c r="AX25" s="6" t="str">
        <f t="shared" si="57"/>
        <v/>
      </c>
      <c r="AY25" s="3" t="str">
        <f t="shared" si="58"/>
        <v/>
      </c>
      <c r="AZ25" s="20" t="str">
        <f t="shared" si="59"/>
        <v/>
      </c>
      <c r="BA25" s="6" t="str">
        <f t="shared" si="60"/>
        <v/>
      </c>
      <c r="BB25" s="8"/>
      <c r="BC25" s="34"/>
      <c r="BD25" s="34"/>
      <c r="BE25" s="34"/>
      <c r="BF25" s="34"/>
      <c r="BG25" s="34"/>
      <c r="BH25" s="34"/>
      <c r="BI25" s="41"/>
      <c r="BJ25" s="41"/>
      <c r="BK25" s="34"/>
      <c r="BL25" s="34"/>
      <c r="BM25" s="34"/>
      <c r="BN25" s="34"/>
      <c r="BO25" s="34"/>
      <c r="BP25" s="41"/>
      <c r="BQ25" s="41"/>
      <c r="BR25" s="34"/>
      <c r="BS25" s="34"/>
      <c r="BT25" s="34"/>
      <c r="BU25" s="34"/>
      <c r="BV25" s="34"/>
      <c r="BW25" s="41"/>
      <c r="BX25" s="41"/>
      <c r="BY25" s="34"/>
      <c r="BZ25" s="34"/>
      <c r="CA25" s="34"/>
      <c r="CB25" s="34"/>
      <c r="CC25" s="34"/>
      <c r="CD25" s="34"/>
      <c r="CE25" s="34"/>
      <c r="CF25" s="41"/>
      <c r="CG25" s="41"/>
      <c r="CH25" s="34"/>
      <c r="CI25" s="34"/>
      <c r="CJ25" s="34"/>
      <c r="CK25" s="34"/>
      <c r="CL25" s="34"/>
      <c r="CM25" s="41"/>
      <c r="CN25" s="41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</row>
    <row r="26" spans="1:106" ht="24.75" thickBot="1" x14ac:dyDescent="0.25">
      <c r="A26" s="82">
        <v>40309</v>
      </c>
      <c r="B26" s="81" t="s">
        <v>7</v>
      </c>
      <c r="C26" s="81" t="s">
        <v>8</v>
      </c>
      <c r="D26" s="81">
        <v>9</v>
      </c>
      <c r="E26" s="81" t="s">
        <v>24</v>
      </c>
      <c r="F26" s="85">
        <f t="shared" si="31"/>
        <v>1</v>
      </c>
      <c r="G26" s="85">
        <f t="shared" si="32"/>
        <v>5</v>
      </c>
      <c r="H26" s="67">
        <f t="shared" si="33"/>
        <v>2010</v>
      </c>
      <c r="I26" s="2" t="str">
        <f t="shared" si="2"/>
        <v>Spring</v>
      </c>
      <c r="J26" s="67"/>
      <c r="K26" s="3">
        <f t="shared" si="34"/>
        <v>9</v>
      </c>
      <c r="L26" s="20" t="str">
        <f t="shared" si="35"/>
        <v/>
      </c>
      <c r="M26" s="6" t="str">
        <f t="shared" si="36"/>
        <v/>
      </c>
      <c r="N26" s="3" t="str">
        <f t="shared" si="37"/>
        <v/>
      </c>
      <c r="O26" s="20" t="str">
        <f t="shared" si="38"/>
        <v/>
      </c>
      <c r="P26" s="6" t="str">
        <f t="shared" si="39"/>
        <v/>
      </c>
      <c r="Q26" s="3" t="str">
        <f t="shared" si="40"/>
        <v/>
      </c>
      <c r="R26" s="20" t="str">
        <f t="shared" si="41"/>
        <v/>
      </c>
      <c r="S26" s="6" t="str">
        <f t="shared" si="42"/>
        <v/>
      </c>
      <c r="T26" s="3" t="str">
        <f t="shared" si="43"/>
        <v/>
      </c>
      <c r="U26" s="20" t="str">
        <f t="shared" si="44"/>
        <v/>
      </c>
      <c r="V26" s="6" t="str">
        <f t="shared" si="45"/>
        <v/>
      </c>
      <c r="W26" s="3" t="str">
        <f t="shared" si="46"/>
        <v/>
      </c>
      <c r="X26" s="20" t="str">
        <f t="shared" si="47"/>
        <v/>
      </c>
      <c r="Y26" s="6" t="str">
        <f t="shared" si="48"/>
        <v/>
      </c>
      <c r="Z26" s="3" t="str">
        <f t="shared" si="49"/>
        <v/>
      </c>
      <c r="AA26" s="20" t="str">
        <f t="shared" si="50"/>
        <v/>
      </c>
      <c r="AB26" s="6" t="str">
        <f t="shared" si="51"/>
        <v/>
      </c>
      <c r="AC26" s="3" t="str">
        <f t="shared" si="52"/>
        <v/>
      </c>
      <c r="AD26" s="20" t="str">
        <f t="shared" si="53"/>
        <v/>
      </c>
      <c r="AE26" s="6" t="str">
        <f t="shared" si="54"/>
        <v/>
      </c>
      <c r="AF26" s="8"/>
      <c r="AG26" s="3" t="str">
        <f t="shared" si="61"/>
        <v>NS</v>
      </c>
      <c r="AH26" s="20" t="str">
        <f t="shared" si="62"/>
        <v/>
      </c>
      <c r="AI26" s="6" t="str">
        <f t="shared" si="63"/>
        <v/>
      </c>
      <c r="AJ26" s="3" t="str">
        <f t="shared" si="64"/>
        <v/>
      </c>
      <c r="AK26" s="20" t="str">
        <f t="shared" si="65"/>
        <v/>
      </c>
      <c r="AL26" s="6" t="str">
        <f t="shared" si="66"/>
        <v/>
      </c>
      <c r="AM26" s="3" t="str">
        <f t="shared" si="67"/>
        <v/>
      </c>
      <c r="AN26" s="20" t="str">
        <f t="shared" si="68"/>
        <v/>
      </c>
      <c r="AO26" s="6" t="str">
        <f t="shared" si="69"/>
        <v/>
      </c>
      <c r="AP26" s="3" t="str">
        <f t="shared" si="70"/>
        <v/>
      </c>
      <c r="AQ26" s="20" t="str">
        <f t="shared" si="71"/>
        <v/>
      </c>
      <c r="AR26" s="6" t="str">
        <f t="shared" si="72"/>
        <v/>
      </c>
      <c r="AS26" s="3" t="str">
        <f t="shared" si="73"/>
        <v/>
      </c>
      <c r="AT26" s="20" t="str">
        <f t="shared" si="74"/>
        <v/>
      </c>
      <c r="AU26" s="6" t="str">
        <f t="shared" si="75"/>
        <v/>
      </c>
      <c r="AV26" s="3" t="str">
        <f t="shared" si="55"/>
        <v/>
      </c>
      <c r="AW26" s="20" t="str">
        <f t="shared" si="56"/>
        <v/>
      </c>
      <c r="AX26" s="6" t="str">
        <f t="shared" si="57"/>
        <v/>
      </c>
      <c r="AY26" s="3" t="str">
        <f t="shared" si="58"/>
        <v/>
      </c>
      <c r="AZ26" s="20" t="str">
        <f t="shared" si="59"/>
        <v/>
      </c>
      <c r="BA26" s="6" t="str">
        <f t="shared" si="60"/>
        <v/>
      </c>
      <c r="BB26" s="8"/>
      <c r="BC26" s="34"/>
      <c r="BD26" s="34"/>
      <c r="BE26" s="34"/>
      <c r="BF26" s="34"/>
      <c r="BG26" s="34"/>
      <c r="BH26" s="34"/>
      <c r="BI26" s="41"/>
      <c r="BJ26" s="41"/>
      <c r="BK26" s="34"/>
      <c r="BL26" s="34"/>
      <c r="BM26" s="34"/>
      <c r="BN26" s="34"/>
      <c r="BO26" s="34"/>
      <c r="BP26" s="41"/>
      <c r="BQ26" s="41"/>
      <c r="BR26" s="34"/>
      <c r="BS26" s="34"/>
      <c r="BT26" s="34"/>
      <c r="BU26" s="34"/>
      <c r="BV26" s="34"/>
      <c r="BW26" s="41"/>
      <c r="BX26" s="41"/>
      <c r="BY26" s="34"/>
      <c r="BZ26" s="34"/>
      <c r="CA26" s="34"/>
      <c r="CB26" s="34"/>
      <c r="CC26" s="34"/>
      <c r="CD26" s="34"/>
      <c r="CE26" s="34"/>
      <c r="CF26" s="41"/>
      <c r="CG26" s="41"/>
      <c r="CH26" s="34"/>
      <c r="CI26" s="34"/>
      <c r="CJ26" s="34"/>
      <c r="CK26" s="34"/>
      <c r="CL26" s="34"/>
      <c r="CM26" s="41"/>
      <c r="CN26" s="41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</row>
    <row r="27" spans="1:106" ht="24.75" thickBot="1" x14ac:dyDescent="0.25">
      <c r="A27" s="82">
        <v>40083</v>
      </c>
      <c r="B27" s="81" t="s">
        <v>7</v>
      </c>
      <c r="C27" s="81" t="s">
        <v>8</v>
      </c>
      <c r="D27" s="81">
        <v>15.3</v>
      </c>
      <c r="E27" s="81">
        <v>2.5</v>
      </c>
      <c r="F27" s="85">
        <f t="shared" si="31"/>
        <v>1</v>
      </c>
      <c r="G27" s="85">
        <f t="shared" si="32"/>
        <v>9</v>
      </c>
      <c r="H27" s="67">
        <f t="shared" si="33"/>
        <v>2009</v>
      </c>
      <c r="I27" s="2" t="str">
        <f t="shared" si="2"/>
        <v>Fall</v>
      </c>
      <c r="J27" s="67"/>
      <c r="K27" s="3" t="str">
        <f t="shared" si="34"/>
        <v/>
      </c>
      <c r="L27" s="20" t="str">
        <f t="shared" si="35"/>
        <v/>
      </c>
      <c r="M27" s="6">
        <f t="shared" si="36"/>
        <v>15.3</v>
      </c>
      <c r="N27" s="3" t="str">
        <f t="shared" si="37"/>
        <v/>
      </c>
      <c r="O27" s="20" t="str">
        <f t="shared" si="38"/>
        <v/>
      </c>
      <c r="P27" s="6" t="str">
        <f t="shared" si="39"/>
        <v/>
      </c>
      <c r="Q27" s="3" t="str">
        <f t="shared" si="40"/>
        <v/>
      </c>
      <c r="R27" s="20" t="str">
        <f t="shared" si="41"/>
        <v/>
      </c>
      <c r="S27" s="6" t="str">
        <f t="shared" si="42"/>
        <v/>
      </c>
      <c r="T27" s="3" t="str">
        <f t="shared" si="43"/>
        <v/>
      </c>
      <c r="U27" s="20" t="str">
        <f t="shared" si="44"/>
        <v/>
      </c>
      <c r="V27" s="6" t="str">
        <f t="shared" si="45"/>
        <v/>
      </c>
      <c r="W27" s="3" t="str">
        <f t="shared" si="46"/>
        <v/>
      </c>
      <c r="X27" s="20" t="str">
        <f t="shared" si="47"/>
        <v/>
      </c>
      <c r="Y27" s="6" t="str">
        <f t="shared" si="48"/>
        <v/>
      </c>
      <c r="Z27" s="3" t="str">
        <f t="shared" si="49"/>
        <v/>
      </c>
      <c r="AA27" s="20" t="str">
        <f t="shared" si="50"/>
        <v/>
      </c>
      <c r="AB27" s="6" t="str">
        <f t="shared" si="51"/>
        <v/>
      </c>
      <c r="AC27" s="3" t="str">
        <f t="shared" si="52"/>
        <v/>
      </c>
      <c r="AD27" s="20" t="str">
        <f t="shared" si="53"/>
        <v/>
      </c>
      <c r="AE27" s="6" t="str">
        <f t="shared" si="54"/>
        <v/>
      </c>
      <c r="AF27" s="8"/>
      <c r="AG27" s="3" t="str">
        <f t="shared" si="61"/>
        <v/>
      </c>
      <c r="AH27" s="20" t="str">
        <f t="shared" si="62"/>
        <v/>
      </c>
      <c r="AI27" s="6">
        <f t="shared" si="63"/>
        <v>2.5</v>
      </c>
      <c r="AJ27" s="3" t="str">
        <f t="shared" si="64"/>
        <v/>
      </c>
      <c r="AK27" s="20" t="str">
        <f t="shared" si="65"/>
        <v/>
      </c>
      <c r="AL27" s="6" t="str">
        <f t="shared" si="66"/>
        <v/>
      </c>
      <c r="AM27" s="3" t="str">
        <f t="shared" si="67"/>
        <v/>
      </c>
      <c r="AN27" s="20" t="str">
        <f t="shared" si="68"/>
        <v/>
      </c>
      <c r="AO27" s="6" t="str">
        <f t="shared" si="69"/>
        <v/>
      </c>
      <c r="AP27" s="3" t="str">
        <f t="shared" si="70"/>
        <v/>
      </c>
      <c r="AQ27" s="20" t="str">
        <f t="shared" si="71"/>
        <v/>
      </c>
      <c r="AR27" s="6" t="str">
        <f t="shared" si="72"/>
        <v/>
      </c>
      <c r="AS27" s="3" t="str">
        <f t="shared" si="73"/>
        <v/>
      </c>
      <c r="AT27" s="20" t="str">
        <f t="shared" si="74"/>
        <v/>
      </c>
      <c r="AU27" s="6" t="str">
        <f t="shared" si="75"/>
        <v/>
      </c>
      <c r="AV27" s="3" t="str">
        <f t="shared" si="55"/>
        <v/>
      </c>
      <c r="AW27" s="20" t="str">
        <f t="shared" si="56"/>
        <v/>
      </c>
      <c r="AX27" s="6" t="str">
        <f t="shared" si="57"/>
        <v/>
      </c>
      <c r="AY27" s="3" t="str">
        <f t="shared" si="58"/>
        <v/>
      </c>
      <c r="AZ27" s="20" t="str">
        <f t="shared" si="59"/>
        <v/>
      </c>
      <c r="BA27" s="6" t="str">
        <f t="shared" si="60"/>
        <v/>
      </c>
      <c r="BB27" s="8"/>
      <c r="BC27" s="34"/>
      <c r="BD27" s="34"/>
      <c r="BE27" s="34"/>
      <c r="BF27" s="34"/>
      <c r="BG27" s="34"/>
      <c r="BH27" s="34"/>
      <c r="BI27" s="41"/>
      <c r="BJ27" s="41"/>
      <c r="BK27" s="34"/>
      <c r="BL27" s="34"/>
      <c r="BM27" s="34"/>
      <c r="BN27" s="34"/>
      <c r="BO27" s="34"/>
      <c r="BP27" s="41"/>
      <c r="BQ27" s="41"/>
      <c r="BR27" s="34"/>
      <c r="BS27" s="34"/>
      <c r="BT27" s="34"/>
      <c r="BU27" s="34"/>
      <c r="BV27" s="34"/>
      <c r="BW27" s="41"/>
      <c r="BX27" s="41"/>
      <c r="BY27" s="34"/>
      <c r="BZ27" s="34"/>
      <c r="CA27" s="34"/>
      <c r="CB27" s="34"/>
      <c r="CC27" s="34"/>
      <c r="CD27" s="34"/>
      <c r="CE27" s="34"/>
      <c r="CF27" s="41"/>
      <c r="CG27" s="41"/>
      <c r="CH27" s="34"/>
      <c r="CI27" s="34"/>
      <c r="CJ27" s="34"/>
      <c r="CK27" s="34"/>
      <c r="CL27" s="34"/>
      <c r="CM27" s="41"/>
      <c r="CN27" s="41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</row>
    <row r="28" spans="1:106" ht="24.75" thickBot="1" x14ac:dyDescent="0.25">
      <c r="A28" s="82">
        <v>40018</v>
      </c>
      <c r="B28" s="81" t="s">
        <v>7</v>
      </c>
      <c r="C28" s="81" t="s">
        <v>8</v>
      </c>
      <c r="D28" s="81">
        <v>18.399999999999999</v>
      </c>
      <c r="E28" s="81">
        <v>1.1000000000000001</v>
      </c>
      <c r="F28" s="85">
        <f t="shared" si="31"/>
        <v>1</v>
      </c>
      <c r="G28" s="85">
        <f t="shared" si="32"/>
        <v>7</v>
      </c>
      <c r="H28" s="67">
        <f t="shared" si="33"/>
        <v>2009</v>
      </c>
      <c r="I28" s="2" t="str">
        <f t="shared" si="2"/>
        <v>Summer</v>
      </c>
      <c r="J28" s="67"/>
      <c r="K28" s="3" t="str">
        <f t="shared" si="34"/>
        <v/>
      </c>
      <c r="L28" s="20">
        <f t="shared" si="35"/>
        <v>18.399999999999999</v>
      </c>
      <c r="M28" s="6" t="str">
        <f t="shared" si="36"/>
        <v/>
      </c>
      <c r="N28" s="3" t="str">
        <f t="shared" si="37"/>
        <v/>
      </c>
      <c r="O28" s="20" t="str">
        <f t="shared" si="38"/>
        <v/>
      </c>
      <c r="P28" s="6" t="str">
        <f t="shared" si="39"/>
        <v/>
      </c>
      <c r="Q28" s="3" t="str">
        <f t="shared" si="40"/>
        <v/>
      </c>
      <c r="R28" s="20" t="str">
        <f t="shared" si="41"/>
        <v/>
      </c>
      <c r="S28" s="6" t="str">
        <f t="shared" si="42"/>
        <v/>
      </c>
      <c r="T28" s="3" t="str">
        <f t="shared" si="43"/>
        <v/>
      </c>
      <c r="U28" s="20" t="str">
        <f t="shared" si="44"/>
        <v/>
      </c>
      <c r="V28" s="6" t="str">
        <f t="shared" si="45"/>
        <v/>
      </c>
      <c r="W28" s="3" t="str">
        <f t="shared" si="46"/>
        <v/>
      </c>
      <c r="X28" s="20" t="str">
        <f t="shared" si="47"/>
        <v/>
      </c>
      <c r="Y28" s="6" t="str">
        <f t="shared" si="48"/>
        <v/>
      </c>
      <c r="Z28" s="3" t="str">
        <f t="shared" si="49"/>
        <v/>
      </c>
      <c r="AA28" s="20" t="str">
        <f t="shared" si="50"/>
        <v/>
      </c>
      <c r="AB28" s="6" t="str">
        <f t="shared" si="51"/>
        <v/>
      </c>
      <c r="AC28" s="3" t="str">
        <f t="shared" si="52"/>
        <v/>
      </c>
      <c r="AD28" s="20" t="str">
        <f t="shared" si="53"/>
        <v/>
      </c>
      <c r="AE28" s="6" t="str">
        <f t="shared" si="54"/>
        <v/>
      </c>
      <c r="AF28" s="8"/>
      <c r="AG28" s="3" t="str">
        <f t="shared" si="61"/>
        <v/>
      </c>
      <c r="AH28" s="20">
        <f t="shared" si="62"/>
        <v>1.1000000000000001</v>
      </c>
      <c r="AI28" s="6" t="str">
        <f t="shared" si="63"/>
        <v/>
      </c>
      <c r="AJ28" s="3" t="str">
        <f t="shared" si="64"/>
        <v/>
      </c>
      <c r="AK28" s="20" t="str">
        <f t="shared" si="65"/>
        <v/>
      </c>
      <c r="AL28" s="6" t="str">
        <f t="shared" si="66"/>
        <v/>
      </c>
      <c r="AM28" s="3" t="str">
        <f t="shared" si="67"/>
        <v/>
      </c>
      <c r="AN28" s="20" t="str">
        <f t="shared" si="68"/>
        <v/>
      </c>
      <c r="AO28" s="6" t="str">
        <f t="shared" si="69"/>
        <v/>
      </c>
      <c r="AP28" s="3" t="str">
        <f t="shared" si="70"/>
        <v/>
      </c>
      <c r="AQ28" s="20" t="str">
        <f t="shared" si="71"/>
        <v/>
      </c>
      <c r="AR28" s="6" t="str">
        <f t="shared" si="72"/>
        <v/>
      </c>
      <c r="AS28" s="3" t="str">
        <f t="shared" si="73"/>
        <v/>
      </c>
      <c r="AT28" s="20" t="str">
        <f t="shared" si="74"/>
        <v/>
      </c>
      <c r="AU28" s="6" t="str">
        <f t="shared" si="75"/>
        <v/>
      </c>
      <c r="AV28" s="3" t="str">
        <f t="shared" si="55"/>
        <v/>
      </c>
      <c r="AW28" s="20" t="str">
        <f t="shared" si="56"/>
        <v/>
      </c>
      <c r="AX28" s="6" t="str">
        <f t="shared" si="57"/>
        <v/>
      </c>
      <c r="AY28" s="3" t="str">
        <f t="shared" si="58"/>
        <v/>
      </c>
      <c r="AZ28" s="20" t="str">
        <f t="shared" si="59"/>
        <v/>
      </c>
      <c r="BA28" s="6" t="str">
        <f t="shared" si="60"/>
        <v/>
      </c>
      <c r="BB28" s="8"/>
      <c r="BC28" s="34"/>
      <c r="BD28" s="34"/>
      <c r="BE28" s="34"/>
      <c r="BF28" s="34"/>
      <c r="BG28" s="34"/>
      <c r="BH28" s="34"/>
      <c r="BI28" s="41"/>
      <c r="BJ28" s="41"/>
      <c r="BK28" s="34"/>
      <c r="BL28" s="34"/>
      <c r="BM28" s="34"/>
      <c r="BN28" s="34"/>
      <c r="BO28" s="34"/>
      <c r="BP28" s="41"/>
      <c r="BQ28" s="41"/>
      <c r="BR28" s="34"/>
      <c r="BS28" s="34"/>
      <c r="BT28" s="34"/>
      <c r="BU28" s="34"/>
      <c r="BV28" s="34"/>
      <c r="BW28" s="41"/>
      <c r="BX28" s="41"/>
      <c r="BY28" s="34"/>
      <c r="BZ28" s="34"/>
      <c r="CA28" s="34"/>
      <c r="CB28" s="34"/>
      <c r="CC28" s="34"/>
      <c r="CD28" s="34"/>
      <c r="CE28" s="34"/>
      <c r="CF28" s="41"/>
      <c r="CG28" s="41"/>
      <c r="CH28" s="34"/>
      <c r="CI28" s="34"/>
      <c r="CJ28" s="34"/>
      <c r="CK28" s="34"/>
      <c r="CL28" s="34"/>
      <c r="CM28" s="41"/>
      <c r="CN28" s="41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</row>
    <row r="29" spans="1:106" ht="24.75" thickBot="1" x14ac:dyDescent="0.25">
      <c r="A29" s="82">
        <v>39935</v>
      </c>
      <c r="B29" s="81" t="s">
        <v>7</v>
      </c>
      <c r="C29" s="81" t="s">
        <v>8</v>
      </c>
      <c r="D29" s="81">
        <v>10.199999999999999</v>
      </c>
      <c r="E29" s="81">
        <v>60.8</v>
      </c>
      <c r="F29" s="85">
        <f t="shared" si="31"/>
        <v>1</v>
      </c>
      <c r="G29" s="85">
        <f t="shared" si="32"/>
        <v>5</v>
      </c>
      <c r="H29" s="67">
        <f t="shared" si="33"/>
        <v>2009</v>
      </c>
      <c r="I29" s="2" t="str">
        <f t="shared" si="2"/>
        <v>Spring</v>
      </c>
      <c r="J29" s="67"/>
      <c r="K29" s="3">
        <f t="shared" si="34"/>
        <v>10.199999999999999</v>
      </c>
      <c r="L29" s="20" t="str">
        <f t="shared" si="35"/>
        <v/>
      </c>
      <c r="M29" s="6" t="str">
        <f t="shared" si="36"/>
        <v/>
      </c>
      <c r="N29" s="3" t="str">
        <f t="shared" si="37"/>
        <v/>
      </c>
      <c r="O29" s="20" t="str">
        <f t="shared" si="38"/>
        <v/>
      </c>
      <c r="P29" s="6" t="str">
        <f t="shared" si="39"/>
        <v/>
      </c>
      <c r="Q29" s="3" t="str">
        <f t="shared" si="40"/>
        <v/>
      </c>
      <c r="R29" s="20" t="str">
        <f t="shared" si="41"/>
        <v/>
      </c>
      <c r="S29" s="6" t="str">
        <f t="shared" si="42"/>
        <v/>
      </c>
      <c r="T29" s="3" t="str">
        <f t="shared" si="43"/>
        <v/>
      </c>
      <c r="U29" s="20" t="str">
        <f t="shared" si="44"/>
        <v/>
      </c>
      <c r="V29" s="6" t="str">
        <f t="shared" si="45"/>
        <v/>
      </c>
      <c r="W29" s="3" t="str">
        <f t="shared" si="46"/>
        <v/>
      </c>
      <c r="X29" s="20" t="str">
        <f t="shared" si="47"/>
        <v/>
      </c>
      <c r="Y29" s="6" t="str">
        <f t="shared" si="48"/>
        <v/>
      </c>
      <c r="Z29" s="3" t="str">
        <f t="shared" si="49"/>
        <v/>
      </c>
      <c r="AA29" s="20" t="str">
        <f t="shared" si="50"/>
        <v/>
      </c>
      <c r="AB29" s="6" t="str">
        <f t="shared" si="51"/>
        <v/>
      </c>
      <c r="AC29" s="3" t="str">
        <f t="shared" si="52"/>
        <v/>
      </c>
      <c r="AD29" s="20" t="str">
        <f t="shared" si="53"/>
        <v/>
      </c>
      <c r="AE29" s="6" t="str">
        <f t="shared" si="54"/>
        <v/>
      </c>
      <c r="AF29" s="8"/>
      <c r="AG29" s="3">
        <f t="shared" si="61"/>
        <v>60.8</v>
      </c>
      <c r="AH29" s="20" t="str">
        <f t="shared" si="62"/>
        <v/>
      </c>
      <c r="AI29" s="6" t="str">
        <f t="shared" si="63"/>
        <v/>
      </c>
      <c r="AJ29" s="3" t="str">
        <f t="shared" si="64"/>
        <v/>
      </c>
      <c r="AK29" s="20" t="str">
        <f t="shared" si="65"/>
        <v/>
      </c>
      <c r="AL29" s="6" t="str">
        <f t="shared" si="66"/>
        <v/>
      </c>
      <c r="AM29" s="3" t="str">
        <f t="shared" si="67"/>
        <v/>
      </c>
      <c r="AN29" s="20" t="str">
        <f t="shared" si="68"/>
        <v/>
      </c>
      <c r="AO29" s="6" t="str">
        <f t="shared" si="69"/>
        <v/>
      </c>
      <c r="AP29" s="3" t="str">
        <f t="shared" si="70"/>
        <v/>
      </c>
      <c r="AQ29" s="20" t="str">
        <f t="shared" si="71"/>
        <v/>
      </c>
      <c r="AR29" s="6" t="str">
        <f t="shared" si="72"/>
        <v/>
      </c>
      <c r="AS29" s="3" t="str">
        <f t="shared" si="73"/>
        <v/>
      </c>
      <c r="AT29" s="20" t="str">
        <f t="shared" si="74"/>
        <v/>
      </c>
      <c r="AU29" s="6" t="str">
        <f t="shared" si="75"/>
        <v/>
      </c>
      <c r="AV29" s="3" t="str">
        <f t="shared" si="55"/>
        <v/>
      </c>
      <c r="AW29" s="20" t="str">
        <f t="shared" si="56"/>
        <v/>
      </c>
      <c r="AX29" s="6" t="str">
        <f t="shared" si="57"/>
        <v/>
      </c>
      <c r="AY29" s="3" t="str">
        <f t="shared" si="58"/>
        <v/>
      </c>
      <c r="AZ29" s="20" t="str">
        <f t="shared" si="59"/>
        <v/>
      </c>
      <c r="BA29" s="6" t="str">
        <f t="shared" si="60"/>
        <v/>
      </c>
      <c r="BB29" s="8"/>
      <c r="BC29" s="34"/>
      <c r="BD29" s="34"/>
      <c r="BE29" s="34"/>
      <c r="BF29" s="34"/>
      <c r="BG29" s="34"/>
      <c r="BH29" s="34"/>
      <c r="BI29" s="41"/>
      <c r="BJ29" s="41"/>
      <c r="BK29" s="34"/>
      <c r="BL29" s="34"/>
      <c r="BM29" s="34"/>
      <c r="BN29" s="34"/>
      <c r="BO29" s="34"/>
      <c r="BP29" s="41"/>
      <c r="BQ29" s="41"/>
      <c r="BR29" s="34"/>
      <c r="BS29" s="34"/>
      <c r="BT29" s="34"/>
      <c r="BU29" s="34"/>
      <c r="BV29" s="34"/>
      <c r="BW29" s="41"/>
      <c r="BX29" s="41"/>
      <c r="BY29" s="34"/>
      <c r="BZ29" s="34"/>
      <c r="CA29" s="34"/>
      <c r="CB29" s="34"/>
      <c r="CC29" s="34"/>
      <c r="CD29" s="34"/>
      <c r="CE29" s="34"/>
      <c r="CF29" s="41"/>
      <c r="CG29" s="41"/>
      <c r="CH29" s="34"/>
      <c r="CI29" s="34"/>
      <c r="CJ29" s="34"/>
      <c r="CK29" s="34"/>
      <c r="CL29" s="34"/>
      <c r="CM29" s="41"/>
      <c r="CN29" s="41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</row>
    <row r="30" spans="1:106" ht="24.75" thickBot="1" x14ac:dyDescent="0.25">
      <c r="A30" s="82">
        <v>39725</v>
      </c>
      <c r="B30" s="81" t="s">
        <v>7</v>
      </c>
      <c r="C30" s="81" t="s">
        <v>8</v>
      </c>
      <c r="D30" s="81">
        <v>8</v>
      </c>
      <c r="E30" s="81" t="s">
        <v>24</v>
      </c>
      <c r="F30" s="85">
        <f t="shared" si="31"/>
        <v>1</v>
      </c>
      <c r="G30" s="85">
        <f t="shared" si="32"/>
        <v>10</v>
      </c>
      <c r="H30" s="67">
        <f t="shared" si="33"/>
        <v>2008</v>
      </c>
      <c r="I30" s="2" t="str">
        <f t="shared" si="2"/>
        <v>Fall</v>
      </c>
      <c r="J30" s="67"/>
      <c r="K30" s="3" t="str">
        <f t="shared" si="34"/>
        <v/>
      </c>
      <c r="L30" s="20" t="str">
        <f t="shared" si="35"/>
        <v/>
      </c>
      <c r="M30" s="6">
        <f t="shared" si="36"/>
        <v>8</v>
      </c>
      <c r="N30" s="3" t="str">
        <f t="shared" si="37"/>
        <v/>
      </c>
      <c r="O30" s="20" t="str">
        <f t="shared" si="38"/>
        <v/>
      </c>
      <c r="P30" s="6" t="str">
        <f t="shared" si="39"/>
        <v/>
      </c>
      <c r="Q30" s="3" t="str">
        <f t="shared" si="40"/>
        <v/>
      </c>
      <c r="R30" s="20" t="str">
        <f t="shared" si="41"/>
        <v/>
      </c>
      <c r="S30" s="6" t="str">
        <f t="shared" si="42"/>
        <v/>
      </c>
      <c r="T30" s="3" t="str">
        <f t="shared" si="43"/>
        <v/>
      </c>
      <c r="U30" s="20" t="str">
        <f t="shared" si="44"/>
        <v/>
      </c>
      <c r="V30" s="6" t="str">
        <f t="shared" si="45"/>
        <v/>
      </c>
      <c r="W30" s="3" t="str">
        <f t="shared" si="46"/>
        <v/>
      </c>
      <c r="X30" s="20" t="str">
        <f t="shared" si="47"/>
        <v/>
      </c>
      <c r="Y30" s="6" t="str">
        <f t="shared" si="48"/>
        <v/>
      </c>
      <c r="Z30" s="3" t="str">
        <f t="shared" si="49"/>
        <v/>
      </c>
      <c r="AA30" s="20" t="str">
        <f t="shared" si="50"/>
        <v/>
      </c>
      <c r="AB30" s="6" t="str">
        <f t="shared" si="51"/>
        <v/>
      </c>
      <c r="AC30" s="3" t="str">
        <f t="shared" si="52"/>
        <v/>
      </c>
      <c r="AD30" s="20" t="str">
        <f t="shared" si="53"/>
        <v/>
      </c>
      <c r="AE30" s="6" t="str">
        <f t="shared" si="54"/>
        <v/>
      </c>
      <c r="AF30" s="8"/>
      <c r="AG30" s="3" t="str">
        <f t="shared" si="61"/>
        <v/>
      </c>
      <c r="AH30" s="20" t="str">
        <f t="shared" si="62"/>
        <v/>
      </c>
      <c r="AI30" s="6" t="str">
        <f t="shared" si="63"/>
        <v>NS</v>
      </c>
      <c r="AJ30" s="3" t="str">
        <f t="shared" si="64"/>
        <v/>
      </c>
      <c r="AK30" s="20" t="str">
        <f t="shared" si="65"/>
        <v/>
      </c>
      <c r="AL30" s="6" t="str">
        <f t="shared" si="66"/>
        <v/>
      </c>
      <c r="AM30" s="3" t="str">
        <f t="shared" si="67"/>
        <v/>
      </c>
      <c r="AN30" s="20" t="str">
        <f t="shared" si="68"/>
        <v/>
      </c>
      <c r="AO30" s="6" t="str">
        <f t="shared" si="69"/>
        <v/>
      </c>
      <c r="AP30" s="3" t="str">
        <f t="shared" si="70"/>
        <v/>
      </c>
      <c r="AQ30" s="20" t="str">
        <f t="shared" si="71"/>
        <v/>
      </c>
      <c r="AR30" s="6" t="str">
        <f t="shared" si="72"/>
        <v/>
      </c>
      <c r="AS30" s="3" t="str">
        <f t="shared" si="73"/>
        <v/>
      </c>
      <c r="AT30" s="20" t="str">
        <f t="shared" si="74"/>
        <v/>
      </c>
      <c r="AU30" s="6" t="str">
        <f t="shared" si="75"/>
        <v/>
      </c>
      <c r="AV30" s="3" t="str">
        <f t="shared" si="55"/>
        <v/>
      </c>
      <c r="AW30" s="20" t="str">
        <f t="shared" si="56"/>
        <v/>
      </c>
      <c r="AX30" s="6" t="str">
        <f t="shared" si="57"/>
        <v/>
      </c>
      <c r="AY30" s="3" t="str">
        <f t="shared" si="58"/>
        <v/>
      </c>
      <c r="AZ30" s="20" t="str">
        <f t="shared" si="59"/>
        <v/>
      </c>
      <c r="BA30" s="6" t="str">
        <f t="shared" si="60"/>
        <v/>
      </c>
      <c r="BB30" s="8"/>
      <c r="BC30" s="34"/>
      <c r="BD30" s="34"/>
      <c r="BE30" s="34"/>
      <c r="BF30" s="34"/>
      <c r="BG30" s="34"/>
      <c r="BH30" s="34"/>
      <c r="BI30" s="41"/>
      <c r="BJ30" s="41"/>
      <c r="BK30" s="34"/>
      <c r="BL30" s="34"/>
      <c r="BM30" s="34"/>
      <c r="BN30" s="34"/>
      <c r="BO30" s="34"/>
      <c r="BP30" s="41"/>
      <c r="BQ30" s="41"/>
      <c r="BR30" s="34"/>
      <c r="BS30" s="34"/>
      <c r="BT30" s="34"/>
      <c r="BU30" s="34"/>
      <c r="BV30" s="34"/>
      <c r="BW30" s="41"/>
      <c r="BX30" s="41"/>
      <c r="BY30" s="34"/>
      <c r="BZ30" s="34"/>
      <c r="CA30" s="34"/>
      <c r="CB30" s="34"/>
      <c r="CC30" s="34"/>
      <c r="CD30" s="34"/>
      <c r="CE30" s="34"/>
      <c r="CF30" s="41"/>
      <c r="CG30" s="41"/>
      <c r="CH30" s="34"/>
      <c r="CI30" s="34"/>
      <c r="CJ30" s="34"/>
      <c r="CK30" s="34"/>
      <c r="CL30" s="34"/>
      <c r="CM30" s="41"/>
      <c r="CN30" s="41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</row>
    <row r="31" spans="1:106" ht="24.75" thickBot="1" x14ac:dyDescent="0.25">
      <c r="A31" s="82">
        <v>39636</v>
      </c>
      <c r="B31" s="81" t="s">
        <v>7</v>
      </c>
      <c r="C31" s="81" t="s">
        <v>8</v>
      </c>
      <c r="D31" s="81">
        <v>20.7</v>
      </c>
      <c r="E31" s="81">
        <v>15.3</v>
      </c>
      <c r="F31" s="85">
        <f t="shared" si="31"/>
        <v>1</v>
      </c>
      <c r="G31" s="85">
        <f t="shared" si="32"/>
        <v>7</v>
      </c>
      <c r="H31" s="67">
        <f t="shared" si="33"/>
        <v>2008</v>
      </c>
      <c r="I31" s="2" t="str">
        <f t="shared" si="2"/>
        <v>Summer</v>
      </c>
      <c r="J31" s="67"/>
      <c r="K31" s="3" t="str">
        <f t="shared" si="34"/>
        <v/>
      </c>
      <c r="L31" s="20">
        <f t="shared" si="35"/>
        <v>20.7</v>
      </c>
      <c r="M31" s="6" t="str">
        <f t="shared" si="36"/>
        <v/>
      </c>
      <c r="N31" s="3" t="str">
        <f t="shared" si="37"/>
        <v/>
      </c>
      <c r="O31" s="20" t="str">
        <f t="shared" si="38"/>
        <v/>
      </c>
      <c r="P31" s="6" t="str">
        <f t="shared" si="39"/>
        <v/>
      </c>
      <c r="Q31" s="3" t="str">
        <f t="shared" si="40"/>
        <v/>
      </c>
      <c r="R31" s="20" t="str">
        <f t="shared" si="41"/>
        <v/>
      </c>
      <c r="S31" s="6" t="str">
        <f t="shared" si="42"/>
        <v/>
      </c>
      <c r="T31" s="3" t="str">
        <f t="shared" si="43"/>
        <v/>
      </c>
      <c r="U31" s="20" t="str">
        <f t="shared" si="44"/>
        <v/>
      </c>
      <c r="V31" s="6" t="str">
        <f t="shared" si="45"/>
        <v/>
      </c>
      <c r="W31" s="3" t="str">
        <f t="shared" si="46"/>
        <v/>
      </c>
      <c r="X31" s="20" t="str">
        <f t="shared" si="47"/>
        <v/>
      </c>
      <c r="Y31" s="6" t="str">
        <f t="shared" si="48"/>
        <v/>
      </c>
      <c r="Z31" s="3" t="str">
        <f t="shared" si="49"/>
        <v/>
      </c>
      <c r="AA31" s="20" t="str">
        <f t="shared" si="50"/>
        <v/>
      </c>
      <c r="AB31" s="6" t="str">
        <f t="shared" si="51"/>
        <v/>
      </c>
      <c r="AC31" s="3" t="str">
        <f t="shared" si="52"/>
        <v/>
      </c>
      <c r="AD31" s="20" t="str">
        <f t="shared" si="53"/>
        <v/>
      </c>
      <c r="AE31" s="6" t="str">
        <f t="shared" si="54"/>
        <v/>
      </c>
      <c r="AF31" s="8"/>
      <c r="AG31" s="3" t="str">
        <f t="shared" si="61"/>
        <v/>
      </c>
      <c r="AH31" s="20">
        <f t="shared" si="62"/>
        <v>15.3</v>
      </c>
      <c r="AI31" s="6" t="str">
        <f t="shared" si="63"/>
        <v/>
      </c>
      <c r="AJ31" s="3" t="str">
        <f t="shared" si="64"/>
        <v/>
      </c>
      <c r="AK31" s="20" t="str">
        <f t="shared" si="65"/>
        <v/>
      </c>
      <c r="AL31" s="6" t="str">
        <f t="shared" si="66"/>
        <v/>
      </c>
      <c r="AM31" s="3" t="str">
        <f t="shared" si="67"/>
        <v/>
      </c>
      <c r="AN31" s="20" t="str">
        <f t="shared" si="68"/>
        <v/>
      </c>
      <c r="AO31" s="6" t="str">
        <f t="shared" si="69"/>
        <v/>
      </c>
      <c r="AP31" s="3" t="str">
        <f t="shared" si="70"/>
        <v/>
      </c>
      <c r="AQ31" s="20" t="str">
        <f t="shared" si="71"/>
        <v/>
      </c>
      <c r="AR31" s="6" t="str">
        <f t="shared" si="72"/>
        <v/>
      </c>
      <c r="AS31" s="3" t="str">
        <f t="shared" si="73"/>
        <v/>
      </c>
      <c r="AT31" s="20" t="str">
        <f t="shared" si="74"/>
        <v/>
      </c>
      <c r="AU31" s="6" t="str">
        <f t="shared" si="75"/>
        <v/>
      </c>
      <c r="AV31" s="3" t="str">
        <f t="shared" si="55"/>
        <v/>
      </c>
      <c r="AW31" s="20" t="str">
        <f t="shared" si="56"/>
        <v/>
      </c>
      <c r="AX31" s="6" t="str">
        <f t="shared" si="57"/>
        <v/>
      </c>
      <c r="AY31" s="3" t="str">
        <f t="shared" si="58"/>
        <v/>
      </c>
      <c r="AZ31" s="20" t="str">
        <f t="shared" si="59"/>
        <v/>
      </c>
      <c r="BA31" s="6" t="str">
        <f t="shared" si="60"/>
        <v/>
      </c>
      <c r="BB31" s="8"/>
      <c r="BC31" s="34"/>
      <c r="BD31" s="34"/>
      <c r="BE31" s="34"/>
      <c r="BF31" s="34"/>
      <c r="BG31" s="34"/>
      <c r="BH31" s="34"/>
      <c r="BI31" s="41"/>
      <c r="BJ31" s="41"/>
      <c r="BK31" s="34"/>
      <c r="BL31" s="34"/>
      <c r="BM31" s="34"/>
      <c r="BN31" s="34"/>
      <c r="BO31" s="34"/>
      <c r="BP31" s="41"/>
      <c r="BQ31" s="41"/>
      <c r="BR31" s="34"/>
      <c r="BS31" s="34"/>
      <c r="BT31" s="34"/>
      <c r="BU31" s="34"/>
      <c r="BV31" s="34"/>
      <c r="BW31" s="41"/>
      <c r="BX31" s="41"/>
      <c r="BY31" s="34"/>
      <c r="BZ31" s="34"/>
      <c r="CA31" s="34"/>
      <c r="CB31" s="34"/>
      <c r="CC31" s="34"/>
      <c r="CD31" s="34"/>
      <c r="CE31" s="34"/>
      <c r="CF31" s="41"/>
      <c r="CG31" s="41"/>
      <c r="CH31" s="34"/>
      <c r="CI31" s="34"/>
      <c r="CJ31" s="34"/>
      <c r="CK31" s="34"/>
      <c r="CL31" s="34"/>
      <c r="CM31" s="41"/>
      <c r="CN31" s="41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</row>
    <row r="32" spans="1:106" ht="24.75" thickBot="1" x14ac:dyDescent="0.25">
      <c r="A32" s="82">
        <v>39563</v>
      </c>
      <c r="B32" s="81" t="s">
        <v>7</v>
      </c>
      <c r="C32" s="81" t="s">
        <v>8</v>
      </c>
      <c r="D32" s="81">
        <v>13.5</v>
      </c>
      <c r="E32" s="81">
        <v>38</v>
      </c>
      <c r="F32" s="85">
        <f t="shared" si="31"/>
        <v>1</v>
      </c>
      <c r="G32" s="85">
        <f t="shared" si="32"/>
        <v>4</v>
      </c>
      <c r="H32" s="67">
        <f t="shared" si="33"/>
        <v>2008</v>
      </c>
      <c r="I32" s="2" t="str">
        <f t="shared" si="2"/>
        <v>Spring</v>
      </c>
      <c r="J32" s="67"/>
      <c r="K32" s="3">
        <f t="shared" si="34"/>
        <v>13.5</v>
      </c>
      <c r="L32" s="20" t="str">
        <f t="shared" si="35"/>
        <v/>
      </c>
      <c r="M32" s="6" t="str">
        <f t="shared" si="36"/>
        <v/>
      </c>
      <c r="N32" s="3" t="str">
        <f t="shared" si="37"/>
        <v/>
      </c>
      <c r="O32" s="20" t="str">
        <f t="shared" si="38"/>
        <v/>
      </c>
      <c r="P32" s="6" t="str">
        <f t="shared" si="39"/>
        <v/>
      </c>
      <c r="Q32" s="3" t="str">
        <f t="shared" si="40"/>
        <v/>
      </c>
      <c r="R32" s="20" t="str">
        <f t="shared" si="41"/>
        <v/>
      </c>
      <c r="S32" s="6" t="str">
        <f t="shared" si="42"/>
        <v/>
      </c>
      <c r="T32" s="3" t="str">
        <f t="shared" si="43"/>
        <v/>
      </c>
      <c r="U32" s="20" t="str">
        <f t="shared" si="44"/>
        <v/>
      </c>
      <c r="V32" s="6" t="str">
        <f t="shared" si="45"/>
        <v/>
      </c>
      <c r="W32" s="3" t="str">
        <f t="shared" si="46"/>
        <v/>
      </c>
      <c r="X32" s="20" t="str">
        <f t="shared" si="47"/>
        <v/>
      </c>
      <c r="Y32" s="6" t="str">
        <f t="shared" si="48"/>
        <v/>
      </c>
      <c r="Z32" s="3" t="str">
        <f t="shared" si="49"/>
        <v/>
      </c>
      <c r="AA32" s="20" t="str">
        <f t="shared" si="50"/>
        <v/>
      </c>
      <c r="AB32" s="6" t="str">
        <f t="shared" si="51"/>
        <v/>
      </c>
      <c r="AC32" s="3" t="str">
        <f t="shared" si="52"/>
        <v/>
      </c>
      <c r="AD32" s="20" t="str">
        <f t="shared" si="53"/>
        <v/>
      </c>
      <c r="AE32" s="6" t="str">
        <f t="shared" si="54"/>
        <v/>
      </c>
      <c r="AF32" s="8"/>
      <c r="AG32" s="3">
        <f t="shared" si="61"/>
        <v>38</v>
      </c>
      <c r="AH32" s="20" t="str">
        <f t="shared" si="62"/>
        <v/>
      </c>
      <c r="AI32" s="6" t="str">
        <f t="shared" si="63"/>
        <v/>
      </c>
      <c r="AJ32" s="3" t="str">
        <f t="shared" si="64"/>
        <v/>
      </c>
      <c r="AK32" s="20" t="str">
        <f t="shared" si="65"/>
        <v/>
      </c>
      <c r="AL32" s="6" t="str">
        <f t="shared" si="66"/>
        <v/>
      </c>
      <c r="AM32" s="3" t="str">
        <f t="shared" si="67"/>
        <v/>
      </c>
      <c r="AN32" s="20" t="str">
        <f t="shared" si="68"/>
        <v/>
      </c>
      <c r="AO32" s="6" t="str">
        <f t="shared" si="69"/>
        <v/>
      </c>
      <c r="AP32" s="3" t="str">
        <f t="shared" si="70"/>
        <v/>
      </c>
      <c r="AQ32" s="20" t="str">
        <f t="shared" si="71"/>
        <v/>
      </c>
      <c r="AR32" s="6" t="str">
        <f t="shared" si="72"/>
        <v/>
      </c>
      <c r="AS32" s="3" t="str">
        <f t="shared" si="73"/>
        <v/>
      </c>
      <c r="AT32" s="20" t="str">
        <f t="shared" si="74"/>
        <v/>
      </c>
      <c r="AU32" s="6" t="str">
        <f t="shared" si="75"/>
        <v/>
      </c>
      <c r="AV32" s="3" t="str">
        <f t="shared" si="55"/>
        <v/>
      </c>
      <c r="AW32" s="20" t="str">
        <f t="shared" si="56"/>
        <v/>
      </c>
      <c r="AX32" s="6" t="str">
        <f t="shared" si="57"/>
        <v/>
      </c>
      <c r="AY32" s="3" t="str">
        <f t="shared" si="58"/>
        <v/>
      </c>
      <c r="AZ32" s="20" t="str">
        <f t="shared" si="59"/>
        <v/>
      </c>
      <c r="BA32" s="6" t="str">
        <f t="shared" si="60"/>
        <v/>
      </c>
      <c r="BB32" s="8"/>
      <c r="BC32" s="34"/>
      <c r="BD32" s="34"/>
      <c r="BE32" s="34"/>
      <c r="BF32" s="34"/>
      <c r="BG32" s="34"/>
      <c r="BH32" s="34"/>
      <c r="BI32" s="41"/>
      <c r="BJ32" s="41"/>
      <c r="BK32" s="34"/>
      <c r="BL32" s="34"/>
      <c r="BM32" s="34"/>
      <c r="BN32" s="34"/>
      <c r="BO32" s="34"/>
      <c r="BP32" s="41"/>
      <c r="BQ32" s="41"/>
      <c r="BR32" s="34"/>
      <c r="BS32" s="34"/>
      <c r="BT32" s="34"/>
      <c r="BU32" s="34"/>
      <c r="BV32" s="34"/>
      <c r="BW32" s="41"/>
      <c r="BX32" s="41"/>
      <c r="BY32" s="34"/>
      <c r="BZ32" s="34"/>
      <c r="CA32" s="34"/>
      <c r="CB32" s="34"/>
      <c r="CC32" s="34"/>
      <c r="CD32" s="34"/>
      <c r="CE32" s="34"/>
      <c r="CF32" s="41"/>
      <c r="CG32" s="41"/>
      <c r="CH32" s="34"/>
      <c r="CI32" s="34"/>
      <c r="CJ32" s="34"/>
      <c r="CK32" s="34"/>
      <c r="CL32" s="34"/>
      <c r="CM32" s="41"/>
      <c r="CN32" s="41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</row>
    <row r="33" spans="1:106" ht="24.75" thickBot="1" x14ac:dyDescent="0.25">
      <c r="A33" s="82">
        <v>39361</v>
      </c>
      <c r="B33" s="81" t="s">
        <v>7</v>
      </c>
      <c r="C33" s="81" t="s">
        <v>8</v>
      </c>
      <c r="D33" s="81">
        <v>18.100000000000001</v>
      </c>
      <c r="E33" s="81">
        <v>9.8000000000000007</v>
      </c>
      <c r="F33" s="85">
        <f t="shared" si="31"/>
        <v>1</v>
      </c>
      <c r="G33" s="85">
        <f t="shared" si="32"/>
        <v>10</v>
      </c>
      <c r="H33" s="67">
        <f t="shared" si="33"/>
        <v>2007</v>
      </c>
      <c r="I33" s="2" t="str">
        <f t="shared" si="2"/>
        <v>Fall</v>
      </c>
      <c r="J33" s="67"/>
      <c r="K33" s="3" t="str">
        <f t="shared" si="34"/>
        <v/>
      </c>
      <c r="L33" s="20" t="str">
        <f t="shared" si="35"/>
        <v/>
      </c>
      <c r="M33" s="6">
        <f t="shared" si="36"/>
        <v>18.100000000000001</v>
      </c>
      <c r="N33" s="3" t="str">
        <f t="shared" si="37"/>
        <v/>
      </c>
      <c r="O33" s="20" t="str">
        <f t="shared" si="38"/>
        <v/>
      </c>
      <c r="P33" s="6" t="str">
        <f t="shared" si="39"/>
        <v/>
      </c>
      <c r="Q33" s="3" t="str">
        <f t="shared" si="40"/>
        <v/>
      </c>
      <c r="R33" s="20" t="str">
        <f t="shared" si="41"/>
        <v/>
      </c>
      <c r="S33" s="6" t="str">
        <f t="shared" si="42"/>
        <v/>
      </c>
      <c r="T33" s="3" t="str">
        <f t="shared" si="43"/>
        <v/>
      </c>
      <c r="U33" s="20" t="str">
        <f t="shared" si="44"/>
        <v/>
      </c>
      <c r="V33" s="6" t="str">
        <f t="shared" si="45"/>
        <v/>
      </c>
      <c r="W33" s="3" t="str">
        <f t="shared" si="46"/>
        <v/>
      </c>
      <c r="X33" s="20" t="str">
        <f t="shared" si="47"/>
        <v/>
      </c>
      <c r="Y33" s="6" t="str">
        <f t="shared" si="48"/>
        <v/>
      </c>
      <c r="Z33" s="3" t="str">
        <f t="shared" si="49"/>
        <v/>
      </c>
      <c r="AA33" s="20" t="str">
        <f t="shared" si="50"/>
        <v/>
      </c>
      <c r="AB33" s="6" t="str">
        <f t="shared" si="51"/>
        <v/>
      </c>
      <c r="AC33" s="3" t="str">
        <f t="shared" si="52"/>
        <v/>
      </c>
      <c r="AD33" s="20" t="str">
        <f t="shared" si="53"/>
        <v/>
      </c>
      <c r="AE33" s="6" t="str">
        <f t="shared" si="54"/>
        <v/>
      </c>
      <c r="AF33" s="8"/>
      <c r="AG33" s="3" t="str">
        <f t="shared" si="61"/>
        <v/>
      </c>
      <c r="AH33" s="20" t="str">
        <f t="shared" si="62"/>
        <v/>
      </c>
      <c r="AI33" s="6">
        <f t="shared" si="63"/>
        <v>9.8000000000000007</v>
      </c>
      <c r="AJ33" s="3" t="str">
        <f t="shared" si="64"/>
        <v/>
      </c>
      <c r="AK33" s="20" t="str">
        <f t="shared" si="65"/>
        <v/>
      </c>
      <c r="AL33" s="6" t="str">
        <f t="shared" si="66"/>
        <v/>
      </c>
      <c r="AM33" s="3" t="str">
        <f t="shared" si="67"/>
        <v/>
      </c>
      <c r="AN33" s="20" t="str">
        <f t="shared" si="68"/>
        <v/>
      </c>
      <c r="AO33" s="6" t="str">
        <f t="shared" si="69"/>
        <v/>
      </c>
      <c r="AP33" s="3" t="str">
        <f t="shared" si="70"/>
        <v/>
      </c>
      <c r="AQ33" s="20" t="str">
        <f t="shared" si="71"/>
        <v/>
      </c>
      <c r="AR33" s="6" t="str">
        <f t="shared" si="72"/>
        <v/>
      </c>
      <c r="AS33" s="3" t="str">
        <f t="shared" si="73"/>
        <v/>
      </c>
      <c r="AT33" s="20" t="str">
        <f t="shared" si="74"/>
        <v/>
      </c>
      <c r="AU33" s="6" t="str">
        <f t="shared" si="75"/>
        <v/>
      </c>
      <c r="AV33" s="3" t="str">
        <f t="shared" si="55"/>
        <v/>
      </c>
      <c r="AW33" s="20" t="str">
        <f t="shared" si="56"/>
        <v/>
      </c>
      <c r="AX33" s="6" t="str">
        <f t="shared" si="57"/>
        <v/>
      </c>
      <c r="AY33" s="3" t="str">
        <f t="shared" si="58"/>
        <v/>
      </c>
      <c r="AZ33" s="20" t="str">
        <f t="shared" si="59"/>
        <v/>
      </c>
      <c r="BA33" s="6" t="str">
        <f t="shared" si="60"/>
        <v/>
      </c>
      <c r="BB33" s="8"/>
      <c r="BC33" s="34"/>
      <c r="BD33" s="34"/>
      <c r="BE33" s="34"/>
      <c r="BF33" s="34"/>
      <c r="BG33" s="34"/>
      <c r="BH33" s="34"/>
      <c r="BI33" s="41"/>
      <c r="BJ33" s="41"/>
      <c r="BK33" s="34"/>
      <c r="BL33" s="34"/>
      <c r="BM33" s="34"/>
      <c r="BN33" s="34"/>
      <c r="BO33" s="34"/>
      <c r="BP33" s="41"/>
      <c r="BQ33" s="41"/>
      <c r="BR33" s="34"/>
      <c r="BS33" s="34"/>
      <c r="BT33" s="34"/>
      <c r="BU33" s="34"/>
      <c r="BV33" s="34"/>
      <c r="BW33" s="41"/>
      <c r="BX33" s="41"/>
      <c r="BY33" s="34"/>
      <c r="BZ33" s="34"/>
      <c r="CA33" s="34"/>
      <c r="CB33" s="34"/>
      <c r="CC33" s="34"/>
      <c r="CD33" s="34"/>
      <c r="CE33" s="34"/>
      <c r="CF33" s="41"/>
      <c r="CG33" s="41"/>
      <c r="CH33" s="34"/>
      <c r="CI33" s="34"/>
      <c r="CJ33" s="34"/>
      <c r="CK33" s="34"/>
      <c r="CL33" s="34"/>
      <c r="CM33" s="41"/>
      <c r="CN33" s="41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</row>
    <row r="34" spans="1:106" ht="24.75" thickBot="1" x14ac:dyDescent="0.25">
      <c r="A34" s="82">
        <v>39273</v>
      </c>
      <c r="B34" s="81" t="s">
        <v>7</v>
      </c>
      <c r="C34" s="81" t="s">
        <v>8</v>
      </c>
      <c r="D34" s="81">
        <v>22.5</v>
      </c>
      <c r="E34" s="81">
        <v>8.3000000000000007</v>
      </c>
      <c r="F34" s="85">
        <f t="shared" si="31"/>
        <v>1</v>
      </c>
      <c r="G34" s="85">
        <f t="shared" si="32"/>
        <v>7</v>
      </c>
      <c r="H34" s="67">
        <f t="shared" si="33"/>
        <v>2007</v>
      </c>
      <c r="I34" s="2" t="str">
        <f t="shared" si="2"/>
        <v>Summer</v>
      </c>
      <c r="J34" s="67"/>
      <c r="K34" s="3" t="str">
        <f t="shared" si="34"/>
        <v/>
      </c>
      <c r="L34" s="20">
        <f t="shared" si="35"/>
        <v>22.5</v>
      </c>
      <c r="M34" s="6" t="str">
        <f t="shared" si="36"/>
        <v/>
      </c>
      <c r="N34" s="3" t="str">
        <f t="shared" si="37"/>
        <v/>
      </c>
      <c r="O34" s="20" t="str">
        <f t="shared" si="38"/>
        <v/>
      </c>
      <c r="P34" s="6" t="str">
        <f t="shared" si="39"/>
        <v/>
      </c>
      <c r="Q34" s="3" t="str">
        <f t="shared" si="40"/>
        <v/>
      </c>
      <c r="R34" s="20" t="str">
        <f t="shared" si="41"/>
        <v/>
      </c>
      <c r="S34" s="6" t="str">
        <f t="shared" si="42"/>
        <v/>
      </c>
      <c r="T34" s="3" t="str">
        <f t="shared" si="43"/>
        <v/>
      </c>
      <c r="U34" s="20" t="str">
        <f t="shared" si="44"/>
        <v/>
      </c>
      <c r="V34" s="6" t="str">
        <f t="shared" si="45"/>
        <v/>
      </c>
      <c r="W34" s="3" t="str">
        <f t="shared" si="46"/>
        <v/>
      </c>
      <c r="X34" s="20" t="str">
        <f t="shared" si="47"/>
        <v/>
      </c>
      <c r="Y34" s="6" t="str">
        <f t="shared" si="48"/>
        <v/>
      </c>
      <c r="Z34" s="3" t="str">
        <f t="shared" si="49"/>
        <v/>
      </c>
      <c r="AA34" s="20" t="str">
        <f t="shared" si="50"/>
        <v/>
      </c>
      <c r="AB34" s="6" t="str">
        <f t="shared" si="51"/>
        <v/>
      </c>
      <c r="AC34" s="3" t="str">
        <f t="shared" si="52"/>
        <v/>
      </c>
      <c r="AD34" s="20" t="str">
        <f t="shared" si="53"/>
        <v/>
      </c>
      <c r="AE34" s="6" t="str">
        <f t="shared" si="54"/>
        <v/>
      </c>
      <c r="AF34" s="8"/>
      <c r="AG34" s="3" t="str">
        <f t="shared" si="61"/>
        <v/>
      </c>
      <c r="AH34" s="20">
        <f t="shared" si="62"/>
        <v>8.3000000000000007</v>
      </c>
      <c r="AI34" s="6" t="str">
        <f t="shared" si="63"/>
        <v/>
      </c>
      <c r="AJ34" s="3" t="str">
        <f t="shared" si="64"/>
        <v/>
      </c>
      <c r="AK34" s="20" t="str">
        <f t="shared" si="65"/>
        <v/>
      </c>
      <c r="AL34" s="6" t="str">
        <f t="shared" si="66"/>
        <v/>
      </c>
      <c r="AM34" s="3" t="str">
        <f t="shared" si="67"/>
        <v/>
      </c>
      <c r="AN34" s="20" t="str">
        <f t="shared" si="68"/>
        <v/>
      </c>
      <c r="AO34" s="6" t="str">
        <f t="shared" si="69"/>
        <v/>
      </c>
      <c r="AP34" s="3" t="str">
        <f t="shared" si="70"/>
        <v/>
      </c>
      <c r="AQ34" s="20" t="str">
        <f t="shared" si="71"/>
        <v/>
      </c>
      <c r="AR34" s="6" t="str">
        <f t="shared" si="72"/>
        <v/>
      </c>
      <c r="AS34" s="3" t="str">
        <f t="shared" si="73"/>
        <v/>
      </c>
      <c r="AT34" s="20" t="str">
        <f t="shared" si="74"/>
        <v/>
      </c>
      <c r="AU34" s="6" t="str">
        <f t="shared" si="75"/>
        <v/>
      </c>
      <c r="AV34" s="3" t="str">
        <f t="shared" si="55"/>
        <v/>
      </c>
      <c r="AW34" s="20" t="str">
        <f t="shared" si="56"/>
        <v/>
      </c>
      <c r="AX34" s="6" t="str">
        <f t="shared" si="57"/>
        <v/>
      </c>
      <c r="AY34" s="3" t="str">
        <f t="shared" si="58"/>
        <v/>
      </c>
      <c r="AZ34" s="20" t="str">
        <f t="shared" si="59"/>
        <v/>
      </c>
      <c r="BA34" s="6" t="str">
        <f t="shared" si="60"/>
        <v/>
      </c>
      <c r="BB34" s="8"/>
      <c r="BC34" s="34"/>
      <c r="BD34" s="34"/>
      <c r="BE34" s="34"/>
      <c r="BF34" s="34"/>
      <c r="BG34" s="34"/>
      <c r="BH34" s="34"/>
      <c r="BI34" s="41"/>
      <c r="BJ34" s="41"/>
      <c r="BK34" s="34"/>
      <c r="BL34" s="34"/>
      <c r="BM34" s="34"/>
      <c r="BN34" s="34"/>
      <c r="BO34" s="34"/>
      <c r="BP34" s="41"/>
      <c r="BQ34" s="41"/>
      <c r="BR34" s="34"/>
      <c r="BS34" s="34"/>
      <c r="BT34" s="34"/>
      <c r="BU34" s="34"/>
      <c r="BV34" s="34"/>
      <c r="BW34" s="41"/>
      <c r="BX34" s="41"/>
      <c r="BY34" s="34"/>
      <c r="BZ34" s="34"/>
      <c r="CA34" s="34"/>
      <c r="CB34" s="34"/>
      <c r="CC34" s="34"/>
      <c r="CD34" s="34"/>
      <c r="CE34" s="34"/>
      <c r="CF34" s="41"/>
      <c r="CG34" s="41"/>
      <c r="CH34" s="34"/>
      <c r="CI34" s="34"/>
      <c r="CJ34" s="34"/>
      <c r="CK34" s="34"/>
      <c r="CL34" s="34"/>
      <c r="CM34" s="41"/>
      <c r="CN34" s="41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</row>
    <row r="35" spans="1:106" ht="24.75" thickBot="1" x14ac:dyDescent="0.25">
      <c r="A35" s="82">
        <v>39201</v>
      </c>
      <c r="B35" s="81" t="s">
        <v>7</v>
      </c>
      <c r="C35" s="81" t="s">
        <v>8</v>
      </c>
      <c r="D35" s="81">
        <v>11.9</v>
      </c>
      <c r="E35" s="81">
        <v>18.899999999999999</v>
      </c>
      <c r="F35" s="85">
        <f t="shared" si="31"/>
        <v>1</v>
      </c>
      <c r="G35" s="85">
        <f t="shared" si="32"/>
        <v>4</v>
      </c>
      <c r="H35" s="67">
        <f t="shared" si="33"/>
        <v>2007</v>
      </c>
      <c r="I35" s="2" t="str">
        <f t="shared" si="2"/>
        <v>Spring</v>
      </c>
      <c r="J35" s="67"/>
      <c r="K35" s="3">
        <f t="shared" si="34"/>
        <v>11.9</v>
      </c>
      <c r="L35" s="20" t="str">
        <f t="shared" si="35"/>
        <v/>
      </c>
      <c r="M35" s="6" t="str">
        <f t="shared" si="36"/>
        <v/>
      </c>
      <c r="N35" s="3" t="str">
        <f t="shared" si="37"/>
        <v/>
      </c>
      <c r="O35" s="20" t="str">
        <f t="shared" si="38"/>
        <v/>
      </c>
      <c r="P35" s="6" t="str">
        <f t="shared" si="39"/>
        <v/>
      </c>
      <c r="Q35" s="3" t="str">
        <f t="shared" si="40"/>
        <v/>
      </c>
      <c r="R35" s="20" t="str">
        <f t="shared" si="41"/>
        <v/>
      </c>
      <c r="S35" s="6" t="str">
        <f t="shared" si="42"/>
        <v/>
      </c>
      <c r="T35" s="3" t="str">
        <f t="shared" si="43"/>
        <v/>
      </c>
      <c r="U35" s="20" t="str">
        <f t="shared" si="44"/>
        <v/>
      </c>
      <c r="V35" s="6" t="str">
        <f t="shared" si="45"/>
        <v/>
      </c>
      <c r="W35" s="3" t="str">
        <f t="shared" si="46"/>
        <v/>
      </c>
      <c r="X35" s="20" t="str">
        <f t="shared" si="47"/>
        <v/>
      </c>
      <c r="Y35" s="6" t="str">
        <f t="shared" si="48"/>
        <v/>
      </c>
      <c r="Z35" s="3" t="str">
        <f t="shared" si="49"/>
        <v/>
      </c>
      <c r="AA35" s="20" t="str">
        <f t="shared" si="50"/>
        <v/>
      </c>
      <c r="AB35" s="6" t="str">
        <f t="shared" si="51"/>
        <v/>
      </c>
      <c r="AC35" s="3" t="str">
        <f t="shared" si="52"/>
        <v/>
      </c>
      <c r="AD35" s="20" t="str">
        <f t="shared" si="53"/>
        <v/>
      </c>
      <c r="AE35" s="6" t="str">
        <f t="shared" si="54"/>
        <v/>
      </c>
      <c r="AF35" s="8"/>
      <c r="AG35" s="3">
        <f t="shared" si="61"/>
        <v>18.899999999999999</v>
      </c>
      <c r="AH35" s="20" t="str">
        <f t="shared" si="62"/>
        <v/>
      </c>
      <c r="AI35" s="6" t="str">
        <f t="shared" si="63"/>
        <v/>
      </c>
      <c r="AJ35" s="3" t="str">
        <f t="shared" si="64"/>
        <v/>
      </c>
      <c r="AK35" s="20" t="str">
        <f t="shared" si="65"/>
        <v/>
      </c>
      <c r="AL35" s="6" t="str">
        <f t="shared" si="66"/>
        <v/>
      </c>
      <c r="AM35" s="3" t="str">
        <f t="shared" si="67"/>
        <v/>
      </c>
      <c r="AN35" s="20" t="str">
        <f t="shared" si="68"/>
        <v/>
      </c>
      <c r="AO35" s="6" t="str">
        <f t="shared" si="69"/>
        <v/>
      </c>
      <c r="AP35" s="3" t="str">
        <f t="shared" si="70"/>
        <v/>
      </c>
      <c r="AQ35" s="20" t="str">
        <f t="shared" si="71"/>
        <v/>
      </c>
      <c r="AR35" s="6" t="str">
        <f t="shared" si="72"/>
        <v/>
      </c>
      <c r="AS35" s="3" t="str">
        <f t="shared" si="73"/>
        <v/>
      </c>
      <c r="AT35" s="20" t="str">
        <f t="shared" si="74"/>
        <v/>
      </c>
      <c r="AU35" s="6" t="str">
        <f t="shared" si="75"/>
        <v/>
      </c>
      <c r="AV35" s="3" t="str">
        <f t="shared" si="55"/>
        <v/>
      </c>
      <c r="AW35" s="20" t="str">
        <f t="shared" si="56"/>
        <v/>
      </c>
      <c r="AX35" s="6" t="str">
        <f t="shared" si="57"/>
        <v/>
      </c>
      <c r="AY35" s="3" t="str">
        <f t="shared" si="58"/>
        <v/>
      </c>
      <c r="AZ35" s="20" t="str">
        <f t="shared" si="59"/>
        <v/>
      </c>
      <c r="BA35" s="6" t="str">
        <f t="shared" si="60"/>
        <v/>
      </c>
      <c r="BB35" s="8"/>
      <c r="BC35" s="34"/>
      <c r="BD35" s="34"/>
      <c r="BE35" s="34"/>
      <c r="BF35" s="34"/>
      <c r="BG35" s="34"/>
      <c r="BH35" s="34"/>
      <c r="BI35" s="41"/>
      <c r="BJ35" s="41"/>
      <c r="BK35" s="34"/>
      <c r="BL35" s="34"/>
      <c r="BM35" s="34"/>
      <c r="BN35" s="34"/>
      <c r="BO35" s="34"/>
      <c r="BP35" s="41"/>
      <c r="BQ35" s="41"/>
      <c r="BR35" s="34"/>
      <c r="BS35" s="34"/>
      <c r="BT35" s="34"/>
      <c r="BU35" s="34"/>
      <c r="BV35" s="34"/>
      <c r="BW35" s="41"/>
      <c r="BX35" s="41"/>
      <c r="BY35" s="34"/>
      <c r="BZ35" s="34"/>
      <c r="CA35" s="34"/>
      <c r="CB35" s="34"/>
      <c r="CC35" s="34"/>
      <c r="CD35" s="34"/>
      <c r="CE35" s="34"/>
      <c r="CF35" s="41"/>
      <c r="CG35" s="41"/>
      <c r="CH35" s="34"/>
      <c r="CI35" s="34"/>
      <c r="CJ35" s="34"/>
      <c r="CK35" s="34"/>
      <c r="CL35" s="34"/>
      <c r="CM35" s="41"/>
      <c r="CN35" s="41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</row>
    <row r="36" spans="1:106" ht="24.75" thickBot="1" x14ac:dyDescent="0.25">
      <c r="A36" s="82">
        <v>39004</v>
      </c>
      <c r="B36" s="81" t="s">
        <v>7</v>
      </c>
      <c r="C36" s="81" t="s">
        <v>8</v>
      </c>
      <c r="D36" s="81">
        <v>3.8</v>
      </c>
      <c r="E36" s="81">
        <v>11.3</v>
      </c>
      <c r="F36" s="85">
        <f t="shared" si="31"/>
        <v>1</v>
      </c>
      <c r="G36" s="85">
        <f t="shared" si="32"/>
        <v>10</v>
      </c>
      <c r="H36" s="67">
        <f t="shared" si="33"/>
        <v>2006</v>
      </c>
      <c r="I36" s="2" t="str">
        <f t="shared" si="2"/>
        <v>Fall</v>
      </c>
      <c r="J36" s="67"/>
      <c r="K36" s="3" t="str">
        <f t="shared" si="34"/>
        <v/>
      </c>
      <c r="L36" s="20" t="str">
        <f t="shared" si="35"/>
        <v/>
      </c>
      <c r="M36" s="6">
        <f t="shared" si="36"/>
        <v>3.8</v>
      </c>
      <c r="N36" s="3" t="str">
        <f t="shared" si="37"/>
        <v/>
      </c>
      <c r="O36" s="20" t="str">
        <f t="shared" si="38"/>
        <v/>
      </c>
      <c r="P36" s="6" t="str">
        <f t="shared" si="39"/>
        <v/>
      </c>
      <c r="Q36" s="3" t="str">
        <f t="shared" si="40"/>
        <v/>
      </c>
      <c r="R36" s="20" t="str">
        <f t="shared" si="41"/>
        <v/>
      </c>
      <c r="S36" s="6" t="str">
        <f t="shared" si="42"/>
        <v/>
      </c>
      <c r="T36" s="3" t="str">
        <f t="shared" si="43"/>
        <v/>
      </c>
      <c r="U36" s="20" t="str">
        <f t="shared" si="44"/>
        <v/>
      </c>
      <c r="V36" s="6" t="str">
        <f t="shared" si="45"/>
        <v/>
      </c>
      <c r="W36" s="3" t="str">
        <f t="shared" si="46"/>
        <v/>
      </c>
      <c r="X36" s="20" t="str">
        <f t="shared" si="47"/>
        <v/>
      </c>
      <c r="Y36" s="6" t="str">
        <f t="shared" si="48"/>
        <v/>
      </c>
      <c r="Z36" s="3" t="str">
        <f t="shared" si="49"/>
        <v/>
      </c>
      <c r="AA36" s="20" t="str">
        <f t="shared" si="50"/>
        <v/>
      </c>
      <c r="AB36" s="6" t="str">
        <f t="shared" si="51"/>
        <v/>
      </c>
      <c r="AC36" s="3" t="str">
        <f t="shared" si="52"/>
        <v/>
      </c>
      <c r="AD36" s="20" t="str">
        <f t="shared" si="53"/>
        <v/>
      </c>
      <c r="AE36" s="6" t="str">
        <f t="shared" si="54"/>
        <v/>
      </c>
      <c r="AF36" s="8"/>
      <c r="AG36" s="3" t="str">
        <f t="shared" si="61"/>
        <v/>
      </c>
      <c r="AH36" s="20" t="str">
        <f t="shared" si="62"/>
        <v/>
      </c>
      <c r="AI36" s="6">
        <f t="shared" si="63"/>
        <v>11.3</v>
      </c>
      <c r="AJ36" s="3" t="str">
        <f t="shared" si="64"/>
        <v/>
      </c>
      <c r="AK36" s="20" t="str">
        <f t="shared" si="65"/>
        <v/>
      </c>
      <c r="AL36" s="6" t="str">
        <f t="shared" si="66"/>
        <v/>
      </c>
      <c r="AM36" s="3" t="str">
        <f t="shared" si="67"/>
        <v/>
      </c>
      <c r="AN36" s="20" t="str">
        <f t="shared" si="68"/>
        <v/>
      </c>
      <c r="AO36" s="6" t="str">
        <f t="shared" si="69"/>
        <v/>
      </c>
      <c r="AP36" s="3" t="str">
        <f t="shared" si="70"/>
        <v/>
      </c>
      <c r="AQ36" s="20" t="str">
        <f t="shared" si="71"/>
        <v/>
      </c>
      <c r="AR36" s="6" t="str">
        <f t="shared" si="72"/>
        <v/>
      </c>
      <c r="AS36" s="3" t="str">
        <f t="shared" si="73"/>
        <v/>
      </c>
      <c r="AT36" s="20" t="str">
        <f t="shared" si="74"/>
        <v/>
      </c>
      <c r="AU36" s="6" t="str">
        <f t="shared" si="75"/>
        <v/>
      </c>
      <c r="AV36" s="3" t="str">
        <f t="shared" si="55"/>
        <v/>
      </c>
      <c r="AW36" s="20" t="str">
        <f t="shared" si="56"/>
        <v/>
      </c>
      <c r="AX36" s="6" t="str">
        <f t="shared" si="57"/>
        <v/>
      </c>
      <c r="AY36" s="3" t="str">
        <f t="shared" si="58"/>
        <v/>
      </c>
      <c r="AZ36" s="20" t="str">
        <f t="shared" si="59"/>
        <v/>
      </c>
      <c r="BA36" s="6" t="str">
        <f t="shared" si="60"/>
        <v/>
      </c>
      <c r="BB36" s="8"/>
      <c r="BC36" s="34"/>
      <c r="BD36" s="34"/>
      <c r="BE36" s="34"/>
      <c r="BF36" s="34"/>
      <c r="BG36" s="34"/>
      <c r="BH36" s="34"/>
      <c r="BI36" s="41"/>
      <c r="BJ36" s="41"/>
      <c r="BK36" s="34"/>
      <c r="BL36" s="34"/>
      <c r="BM36" s="34"/>
      <c r="BN36" s="34"/>
      <c r="BO36" s="34"/>
      <c r="BP36" s="41"/>
      <c r="BQ36" s="41"/>
      <c r="BR36" s="34"/>
      <c r="BS36" s="34"/>
      <c r="BT36" s="34"/>
      <c r="BU36" s="34"/>
      <c r="BV36" s="34"/>
      <c r="BW36" s="41"/>
      <c r="BX36" s="41"/>
      <c r="BY36" s="34"/>
      <c r="BZ36" s="34"/>
      <c r="CA36" s="34"/>
      <c r="CB36" s="34"/>
      <c r="CC36" s="34"/>
      <c r="CD36" s="34"/>
      <c r="CE36" s="34"/>
      <c r="CF36" s="41"/>
      <c r="CG36" s="41"/>
      <c r="CH36" s="34"/>
      <c r="CI36" s="34"/>
      <c r="CJ36" s="34"/>
      <c r="CK36" s="34"/>
      <c r="CL36" s="34"/>
      <c r="CM36" s="41"/>
      <c r="CN36" s="41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</row>
    <row r="37" spans="1:106" ht="24.75" thickBot="1" x14ac:dyDescent="0.25">
      <c r="A37" s="82">
        <v>38919</v>
      </c>
      <c r="B37" s="81" t="s">
        <v>7</v>
      </c>
      <c r="C37" s="81" t="s">
        <v>8</v>
      </c>
      <c r="D37" s="81" t="s">
        <v>24</v>
      </c>
      <c r="E37" s="81" t="s">
        <v>24</v>
      </c>
      <c r="F37" s="85">
        <f t="shared" si="31"/>
        <v>1</v>
      </c>
      <c r="G37" s="85">
        <f t="shared" si="32"/>
        <v>7</v>
      </c>
      <c r="H37" s="67">
        <f t="shared" si="33"/>
        <v>2006</v>
      </c>
      <c r="I37" s="2" t="str">
        <f t="shared" si="2"/>
        <v>Summer</v>
      </c>
      <c r="J37" s="67"/>
      <c r="K37" s="3" t="str">
        <f t="shared" si="34"/>
        <v/>
      </c>
      <c r="L37" s="20" t="str">
        <f t="shared" si="35"/>
        <v>NS</v>
      </c>
      <c r="M37" s="6" t="str">
        <f t="shared" si="36"/>
        <v/>
      </c>
      <c r="N37" s="3" t="str">
        <f t="shared" si="37"/>
        <v/>
      </c>
      <c r="O37" s="20" t="str">
        <f t="shared" si="38"/>
        <v/>
      </c>
      <c r="P37" s="6" t="str">
        <f t="shared" si="39"/>
        <v/>
      </c>
      <c r="Q37" s="3" t="str">
        <f t="shared" si="40"/>
        <v/>
      </c>
      <c r="R37" s="20" t="str">
        <f t="shared" si="41"/>
        <v/>
      </c>
      <c r="S37" s="6" t="str">
        <f t="shared" si="42"/>
        <v/>
      </c>
      <c r="T37" s="3" t="str">
        <f t="shared" si="43"/>
        <v/>
      </c>
      <c r="U37" s="20" t="str">
        <f t="shared" si="44"/>
        <v/>
      </c>
      <c r="V37" s="6" t="str">
        <f t="shared" si="45"/>
        <v/>
      </c>
      <c r="W37" s="3" t="str">
        <f t="shared" si="46"/>
        <v/>
      </c>
      <c r="X37" s="20" t="str">
        <f t="shared" si="47"/>
        <v/>
      </c>
      <c r="Y37" s="6" t="str">
        <f t="shared" si="48"/>
        <v/>
      </c>
      <c r="Z37" s="3" t="str">
        <f t="shared" si="49"/>
        <v/>
      </c>
      <c r="AA37" s="20" t="str">
        <f t="shared" si="50"/>
        <v/>
      </c>
      <c r="AB37" s="6" t="str">
        <f t="shared" si="51"/>
        <v/>
      </c>
      <c r="AC37" s="3" t="str">
        <f t="shared" si="52"/>
        <v/>
      </c>
      <c r="AD37" s="20" t="str">
        <f t="shared" si="53"/>
        <v/>
      </c>
      <c r="AE37" s="6" t="str">
        <f t="shared" si="54"/>
        <v/>
      </c>
      <c r="AF37" s="8"/>
      <c r="AG37" s="3" t="str">
        <f t="shared" si="61"/>
        <v/>
      </c>
      <c r="AH37" s="20" t="str">
        <f t="shared" si="62"/>
        <v>NS</v>
      </c>
      <c r="AI37" s="6" t="str">
        <f t="shared" si="63"/>
        <v/>
      </c>
      <c r="AJ37" s="3" t="str">
        <f t="shared" si="64"/>
        <v/>
      </c>
      <c r="AK37" s="20" t="str">
        <f t="shared" si="65"/>
        <v/>
      </c>
      <c r="AL37" s="6" t="str">
        <f t="shared" si="66"/>
        <v/>
      </c>
      <c r="AM37" s="3" t="str">
        <f t="shared" si="67"/>
        <v/>
      </c>
      <c r="AN37" s="20" t="str">
        <f t="shared" si="68"/>
        <v/>
      </c>
      <c r="AO37" s="6" t="str">
        <f t="shared" si="69"/>
        <v/>
      </c>
      <c r="AP37" s="3" t="str">
        <f t="shared" si="70"/>
        <v/>
      </c>
      <c r="AQ37" s="20" t="str">
        <f t="shared" si="71"/>
        <v/>
      </c>
      <c r="AR37" s="6" t="str">
        <f t="shared" si="72"/>
        <v/>
      </c>
      <c r="AS37" s="3" t="str">
        <f t="shared" si="73"/>
        <v/>
      </c>
      <c r="AT37" s="20" t="str">
        <f t="shared" si="74"/>
        <v/>
      </c>
      <c r="AU37" s="6" t="str">
        <f t="shared" si="75"/>
        <v/>
      </c>
      <c r="AV37" s="3" t="str">
        <f t="shared" si="55"/>
        <v/>
      </c>
      <c r="AW37" s="20" t="str">
        <f t="shared" si="56"/>
        <v/>
      </c>
      <c r="AX37" s="6" t="str">
        <f t="shared" si="57"/>
        <v/>
      </c>
      <c r="AY37" s="3" t="str">
        <f t="shared" si="58"/>
        <v/>
      </c>
      <c r="AZ37" s="20" t="str">
        <f t="shared" si="59"/>
        <v/>
      </c>
      <c r="BA37" s="6" t="str">
        <f t="shared" si="60"/>
        <v/>
      </c>
      <c r="BB37" s="8"/>
      <c r="BC37" s="34"/>
      <c r="BD37" s="34"/>
      <c r="BE37" s="34"/>
      <c r="BF37" s="34"/>
      <c r="BG37" s="34"/>
      <c r="BH37" s="34"/>
      <c r="BI37" s="41"/>
      <c r="BJ37" s="41"/>
      <c r="BK37" s="34"/>
      <c r="BL37" s="34"/>
      <c r="BM37" s="34"/>
      <c r="BN37" s="34"/>
      <c r="BO37" s="34"/>
      <c r="BP37" s="41"/>
      <c r="BQ37" s="41"/>
      <c r="BR37" s="34"/>
      <c r="BS37" s="34"/>
      <c r="BT37" s="34"/>
      <c r="BU37" s="34"/>
      <c r="BV37" s="34"/>
      <c r="BW37" s="41"/>
      <c r="BX37" s="41"/>
      <c r="BY37" s="34"/>
      <c r="BZ37" s="34"/>
      <c r="CA37" s="34"/>
      <c r="CB37" s="34"/>
      <c r="CC37" s="34"/>
      <c r="CD37" s="34"/>
      <c r="CE37" s="34"/>
      <c r="CF37" s="41"/>
      <c r="CG37" s="41"/>
      <c r="CH37" s="34"/>
      <c r="CI37" s="34"/>
      <c r="CJ37" s="34"/>
      <c r="CK37" s="34"/>
      <c r="CL37" s="34"/>
      <c r="CM37" s="41"/>
      <c r="CN37" s="41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</row>
    <row r="38" spans="1:106" ht="24.75" thickBot="1" x14ac:dyDescent="0.25">
      <c r="A38" s="82">
        <v>38909</v>
      </c>
      <c r="B38" s="81" t="s">
        <v>7</v>
      </c>
      <c r="C38" s="81" t="s">
        <v>8</v>
      </c>
      <c r="D38" s="81">
        <v>18.3</v>
      </c>
      <c r="E38" s="81">
        <v>2.4</v>
      </c>
      <c r="F38" s="85">
        <f t="shared" si="31"/>
        <v>1</v>
      </c>
      <c r="G38" s="85">
        <f t="shared" si="32"/>
        <v>7</v>
      </c>
      <c r="H38" s="67">
        <f t="shared" si="33"/>
        <v>2006</v>
      </c>
      <c r="I38" s="2" t="str">
        <f t="shared" si="2"/>
        <v>Summer</v>
      </c>
      <c r="J38" s="67"/>
      <c r="K38" s="3" t="str">
        <f t="shared" si="34"/>
        <v/>
      </c>
      <c r="L38" s="20">
        <f t="shared" si="35"/>
        <v>18.3</v>
      </c>
      <c r="M38" s="6" t="str">
        <f t="shared" si="36"/>
        <v/>
      </c>
      <c r="N38" s="3" t="str">
        <f t="shared" si="37"/>
        <v/>
      </c>
      <c r="O38" s="20" t="str">
        <f t="shared" si="38"/>
        <v/>
      </c>
      <c r="P38" s="6" t="str">
        <f t="shared" si="39"/>
        <v/>
      </c>
      <c r="Q38" s="3" t="str">
        <f t="shared" si="40"/>
        <v/>
      </c>
      <c r="R38" s="20" t="str">
        <f t="shared" si="41"/>
        <v/>
      </c>
      <c r="S38" s="6" t="str">
        <f t="shared" si="42"/>
        <v/>
      </c>
      <c r="T38" s="3" t="str">
        <f t="shared" si="43"/>
        <v/>
      </c>
      <c r="U38" s="20" t="str">
        <f t="shared" si="44"/>
        <v/>
      </c>
      <c r="V38" s="6" t="str">
        <f t="shared" si="45"/>
        <v/>
      </c>
      <c r="W38" s="3" t="str">
        <f t="shared" si="46"/>
        <v/>
      </c>
      <c r="X38" s="20" t="str">
        <f t="shared" si="47"/>
        <v/>
      </c>
      <c r="Y38" s="6" t="str">
        <f t="shared" si="48"/>
        <v/>
      </c>
      <c r="Z38" s="3" t="str">
        <f t="shared" si="49"/>
        <v/>
      </c>
      <c r="AA38" s="20" t="str">
        <f t="shared" si="50"/>
        <v/>
      </c>
      <c r="AB38" s="6" t="str">
        <f t="shared" si="51"/>
        <v/>
      </c>
      <c r="AC38" s="3" t="str">
        <f t="shared" si="52"/>
        <v/>
      </c>
      <c r="AD38" s="20" t="str">
        <f t="shared" si="53"/>
        <v/>
      </c>
      <c r="AE38" s="6" t="str">
        <f t="shared" si="54"/>
        <v/>
      </c>
      <c r="AF38" s="8"/>
      <c r="AG38" s="3" t="str">
        <f t="shared" si="61"/>
        <v/>
      </c>
      <c r="AH38" s="20">
        <f t="shared" si="62"/>
        <v>2.4</v>
      </c>
      <c r="AI38" s="6" t="str">
        <f t="shared" si="63"/>
        <v/>
      </c>
      <c r="AJ38" s="3" t="str">
        <f t="shared" si="64"/>
        <v/>
      </c>
      <c r="AK38" s="20" t="str">
        <f t="shared" si="65"/>
        <v/>
      </c>
      <c r="AL38" s="6" t="str">
        <f t="shared" si="66"/>
        <v/>
      </c>
      <c r="AM38" s="3" t="str">
        <f t="shared" si="67"/>
        <v/>
      </c>
      <c r="AN38" s="20" t="str">
        <f t="shared" si="68"/>
        <v/>
      </c>
      <c r="AO38" s="6" t="str">
        <f t="shared" si="69"/>
        <v/>
      </c>
      <c r="AP38" s="3" t="str">
        <f t="shared" si="70"/>
        <v/>
      </c>
      <c r="AQ38" s="20" t="str">
        <f t="shared" si="71"/>
        <v/>
      </c>
      <c r="AR38" s="6" t="str">
        <f t="shared" si="72"/>
        <v/>
      </c>
      <c r="AS38" s="3" t="str">
        <f t="shared" si="73"/>
        <v/>
      </c>
      <c r="AT38" s="20" t="str">
        <f t="shared" si="74"/>
        <v/>
      </c>
      <c r="AU38" s="6" t="str">
        <f t="shared" si="75"/>
        <v/>
      </c>
      <c r="AV38" s="3" t="str">
        <f t="shared" si="55"/>
        <v/>
      </c>
      <c r="AW38" s="20" t="str">
        <f t="shared" si="56"/>
        <v/>
      </c>
      <c r="AX38" s="6" t="str">
        <f t="shared" si="57"/>
        <v/>
      </c>
      <c r="AY38" s="3" t="str">
        <f t="shared" si="58"/>
        <v/>
      </c>
      <c r="AZ38" s="20" t="str">
        <f t="shared" si="59"/>
        <v/>
      </c>
      <c r="BA38" s="6" t="str">
        <f t="shared" si="60"/>
        <v/>
      </c>
      <c r="BB38" s="8"/>
      <c r="BC38" s="34"/>
      <c r="BD38" s="34"/>
      <c r="BE38" s="34"/>
      <c r="BF38" s="34"/>
      <c r="BG38" s="34"/>
      <c r="BH38" s="34"/>
      <c r="BI38" s="41"/>
      <c r="BJ38" s="41"/>
      <c r="BK38" s="34"/>
      <c r="BL38" s="34"/>
      <c r="BM38" s="34"/>
      <c r="BN38" s="34"/>
      <c r="BO38" s="34"/>
      <c r="BP38" s="41"/>
      <c r="BQ38" s="41"/>
      <c r="BR38" s="34"/>
      <c r="BS38" s="34"/>
      <c r="BT38" s="34"/>
      <c r="BU38" s="34"/>
      <c r="BV38" s="34"/>
      <c r="BW38" s="41"/>
      <c r="BX38" s="41"/>
      <c r="BY38" s="34"/>
      <c r="BZ38" s="34"/>
      <c r="CA38" s="34"/>
      <c r="CB38" s="34"/>
      <c r="CC38" s="34"/>
      <c r="CD38" s="34"/>
      <c r="CE38" s="34"/>
      <c r="CF38" s="41"/>
      <c r="CG38" s="41"/>
      <c r="CH38" s="34"/>
      <c r="CI38" s="34"/>
      <c r="CJ38" s="34"/>
      <c r="CK38" s="34"/>
      <c r="CL38" s="34"/>
      <c r="CM38" s="41"/>
      <c r="CN38" s="41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</row>
    <row r="39" spans="1:106" ht="24.75" thickBot="1" x14ac:dyDescent="0.25">
      <c r="A39" s="82">
        <v>38843</v>
      </c>
      <c r="B39" s="81" t="s">
        <v>7</v>
      </c>
      <c r="C39" s="81" t="s">
        <v>8</v>
      </c>
      <c r="D39" s="81">
        <v>10.4</v>
      </c>
      <c r="E39" s="81">
        <v>7.7</v>
      </c>
      <c r="F39" s="85">
        <f t="shared" si="31"/>
        <v>1</v>
      </c>
      <c r="G39" s="85">
        <f t="shared" si="32"/>
        <v>5</v>
      </c>
      <c r="H39" s="67">
        <f t="shared" si="33"/>
        <v>2006</v>
      </c>
      <c r="I39" s="2" t="str">
        <f t="shared" si="2"/>
        <v>Spring</v>
      </c>
      <c r="J39" s="67"/>
      <c r="K39" s="3">
        <f t="shared" si="34"/>
        <v>10.4</v>
      </c>
      <c r="L39" s="20" t="str">
        <f t="shared" si="35"/>
        <v/>
      </c>
      <c r="M39" s="6" t="str">
        <f t="shared" si="36"/>
        <v/>
      </c>
      <c r="N39" s="3" t="str">
        <f t="shared" si="37"/>
        <v/>
      </c>
      <c r="O39" s="20" t="str">
        <f t="shared" si="38"/>
        <v/>
      </c>
      <c r="P39" s="6" t="str">
        <f t="shared" si="39"/>
        <v/>
      </c>
      <c r="Q39" s="3" t="str">
        <f t="shared" si="40"/>
        <v/>
      </c>
      <c r="R39" s="20" t="str">
        <f t="shared" si="41"/>
        <v/>
      </c>
      <c r="S39" s="6" t="str">
        <f t="shared" si="42"/>
        <v/>
      </c>
      <c r="T39" s="3" t="str">
        <f t="shared" si="43"/>
        <v/>
      </c>
      <c r="U39" s="20" t="str">
        <f t="shared" si="44"/>
        <v/>
      </c>
      <c r="V39" s="6" t="str">
        <f t="shared" si="45"/>
        <v/>
      </c>
      <c r="W39" s="3" t="str">
        <f t="shared" si="46"/>
        <v/>
      </c>
      <c r="X39" s="20" t="str">
        <f t="shared" si="47"/>
        <v/>
      </c>
      <c r="Y39" s="6" t="str">
        <f t="shared" si="48"/>
        <v/>
      </c>
      <c r="Z39" s="3" t="str">
        <f t="shared" si="49"/>
        <v/>
      </c>
      <c r="AA39" s="20" t="str">
        <f t="shared" si="50"/>
        <v/>
      </c>
      <c r="AB39" s="6" t="str">
        <f t="shared" si="51"/>
        <v/>
      </c>
      <c r="AC39" s="3" t="str">
        <f t="shared" si="52"/>
        <v/>
      </c>
      <c r="AD39" s="20" t="str">
        <f t="shared" si="53"/>
        <v/>
      </c>
      <c r="AE39" s="6" t="str">
        <f t="shared" si="54"/>
        <v/>
      </c>
      <c r="AF39" s="8"/>
      <c r="AG39" s="3">
        <f t="shared" si="61"/>
        <v>7.7</v>
      </c>
      <c r="AH39" s="20" t="str">
        <f t="shared" si="62"/>
        <v/>
      </c>
      <c r="AI39" s="6" t="str">
        <f t="shared" si="63"/>
        <v/>
      </c>
      <c r="AJ39" s="3" t="str">
        <f t="shared" si="64"/>
        <v/>
      </c>
      <c r="AK39" s="20" t="str">
        <f t="shared" si="65"/>
        <v/>
      </c>
      <c r="AL39" s="6" t="str">
        <f t="shared" si="66"/>
        <v/>
      </c>
      <c r="AM39" s="3" t="str">
        <f t="shared" si="67"/>
        <v/>
      </c>
      <c r="AN39" s="20" t="str">
        <f t="shared" si="68"/>
        <v/>
      </c>
      <c r="AO39" s="6" t="str">
        <f t="shared" si="69"/>
        <v/>
      </c>
      <c r="AP39" s="3" t="str">
        <f t="shared" si="70"/>
        <v/>
      </c>
      <c r="AQ39" s="20" t="str">
        <f t="shared" si="71"/>
        <v/>
      </c>
      <c r="AR39" s="6" t="str">
        <f t="shared" si="72"/>
        <v/>
      </c>
      <c r="AS39" s="3" t="str">
        <f t="shared" si="73"/>
        <v/>
      </c>
      <c r="AT39" s="20" t="str">
        <f t="shared" si="74"/>
        <v/>
      </c>
      <c r="AU39" s="6" t="str">
        <f t="shared" si="75"/>
        <v/>
      </c>
      <c r="AV39" s="3" t="str">
        <f t="shared" si="55"/>
        <v/>
      </c>
      <c r="AW39" s="20" t="str">
        <f t="shared" si="56"/>
        <v/>
      </c>
      <c r="AX39" s="6" t="str">
        <f t="shared" si="57"/>
        <v/>
      </c>
      <c r="AY39" s="3" t="str">
        <f t="shared" si="58"/>
        <v/>
      </c>
      <c r="AZ39" s="20" t="str">
        <f t="shared" si="59"/>
        <v/>
      </c>
      <c r="BA39" s="6" t="str">
        <f t="shared" si="60"/>
        <v/>
      </c>
      <c r="BB39" s="8"/>
      <c r="BC39" s="34"/>
      <c r="BD39" s="34"/>
      <c r="BE39" s="34"/>
      <c r="BF39" s="34"/>
      <c r="BG39" s="34"/>
      <c r="BH39" s="34"/>
      <c r="BI39" s="41"/>
      <c r="BJ39" s="41"/>
      <c r="BK39" s="34"/>
      <c r="BL39" s="34"/>
      <c r="BM39" s="34"/>
      <c r="BN39" s="34"/>
      <c r="BO39" s="34"/>
      <c r="BP39" s="41"/>
      <c r="BQ39" s="41"/>
      <c r="BR39" s="34"/>
      <c r="BS39" s="34"/>
      <c r="BT39" s="34"/>
      <c r="BU39" s="34"/>
      <c r="BV39" s="34"/>
      <c r="BW39" s="41"/>
      <c r="BX39" s="41"/>
      <c r="BY39" s="34"/>
      <c r="BZ39" s="34"/>
      <c r="CA39" s="34"/>
      <c r="CB39" s="34"/>
      <c r="CC39" s="34"/>
      <c r="CD39" s="34"/>
      <c r="CE39" s="34"/>
      <c r="CF39" s="41"/>
      <c r="CG39" s="41"/>
      <c r="CH39" s="34"/>
      <c r="CI39" s="34"/>
      <c r="CJ39" s="34"/>
      <c r="CK39" s="34"/>
      <c r="CL39" s="34"/>
      <c r="CM39" s="41"/>
      <c r="CN39" s="41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</row>
    <row r="40" spans="1:106" ht="24.75" thickBot="1" x14ac:dyDescent="0.25">
      <c r="A40" s="82">
        <v>38633</v>
      </c>
      <c r="B40" s="81" t="s">
        <v>7</v>
      </c>
      <c r="C40" s="81" t="s">
        <v>8</v>
      </c>
      <c r="D40" s="81">
        <v>10</v>
      </c>
      <c r="E40" s="81">
        <v>9.2899999999999991</v>
      </c>
      <c r="F40" s="85">
        <f t="shared" si="31"/>
        <v>1</v>
      </c>
      <c r="G40" s="85">
        <f t="shared" si="32"/>
        <v>10</v>
      </c>
      <c r="H40" s="67">
        <f t="shared" si="33"/>
        <v>2005</v>
      </c>
      <c r="I40" s="2" t="str">
        <f t="shared" si="2"/>
        <v>Fall</v>
      </c>
      <c r="J40" s="67"/>
      <c r="K40" s="3" t="str">
        <f t="shared" si="34"/>
        <v/>
      </c>
      <c r="L40" s="20" t="str">
        <f t="shared" si="35"/>
        <v/>
      </c>
      <c r="M40" s="6">
        <f t="shared" si="36"/>
        <v>10</v>
      </c>
      <c r="N40" s="3" t="str">
        <f t="shared" si="37"/>
        <v/>
      </c>
      <c r="O40" s="20" t="str">
        <f t="shared" si="38"/>
        <v/>
      </c>
      <c r="P40" s="6" t="str">
        <f t="shared" si="39"/>
        <v/>
      </c>
      <c r="Q40" s="3" t="str">
        <f t="shared" si="40"/>
        <v/>
      </c>
      <c r="R40" s="20" t="str">
        <f t="shared" si="41"/>
        <v/>
      </c>
      <c r="S40" s="6" t="str">
        <f t="shared" si="42"/>
        <v/>
      </c>
      <c r="T40" s="3" t="str">
        <f t="shared" si="43"/>
        <v/>
      </c>
      <c r="U40" s="20" t="str">
        <f t="shared" si="44"/>
        <v/>
      </c>
      <c r="V40" s="6" t="str">
        <f t="shared" si="45"/>
        <v/>
      </c>
      <c r="W40" s="3" t="str">
        <f t="shared" si="46"/>
        <v/>
      </c>
      <c r="X40" s="20" t="str">
        <f t="shared" si="47"/>
        <v/>
      </c>
      <c r="Y40" s="6" t="str">
        <f t="shared" si="48"/>
        <v/>
      </c>
      <c r="Z40" s="3" t="str">
        <f t="shared" si="49"/>
        <v/>
      </c>
      <c r="AA40" s="20" t="str">
        <f t="shared" si="50"/>
        <v/>
      </c>
      <c r="AB40" s="6" t="str">
        <f t="shared" si="51"/>
        <v/>
      </c>
      <c r="AC40" s="3" t="str">
        <f t="shared" si="52"/>
        <v/>
      </c>
      <c r="AD40" s="20" t="str">
        <f t="shared" si="53"/>
        <v/>
      </c>
      <c r="AE40" s="6" t="str">
        <f t="shared" si="54"/>
        <v/>
      </c>
      <c r="AF40" s="8"/>
      <c r="AG40" s="3" t="str">
        <f t="shared" si="61"/>
        <v/>
      </c>
      <c r="AH40" s="20" t="str">
        <f t="shared" si="62"/>
        <v/>
      </c>
      <c r="AI40" s="6">
        <f t="shared" si="63"/>
        <v>9.2899999999999991</v>
      </c>
      <c r="AJ40" s="3" t="str">
        <f t="shared" si="64"/>
        <v/>
      </c>
      <c r="AK40" s="20" t="str">
        <f t="shared" si="65"/>
        <v/>
      </c>
      <c r="AL40" s="6" t="str">
        <f t="shared" si="66"/>
        <v/>
      </c>
      <c r="AM40" s="3" t="str">
        <f t="shared" si="67"/>
        <v/>
      </c>
      <c r="AN40" s="20" t="str">
        <f t="shared" si="68"/>
        <v/>
      </c>
      <c r="AO40" s="6" t="str">
        <f t="shared" si="69"/>
        <v/>
      </c>
      <c r="AP40" s="3" t="str">
        <f t="shared" si="70"/>
        <v/>
      </c>
      <c r="AQ40" s="20" t="str">
        <f t="shared" si="71"/>
        <v/>
      </c>
      <c r="AR40" s="6" t="str">
        <f t="shared" si="72"/>
        <v/>
      </c>
      <c r="AS40" s="3" t="str">
        <f t="shared" si="73"/>
        <v/>
      </c>
      <c r="AT40" s="20" t="str">
        <f t="shared" si="74"/>
        <v/>
      </c>
      <c r="AU40" s="6" t="str">
        <f t="shared" si="75"/>
        <v/>
      </c>
      <c r="AV40" s="3" t="str">
        <f t="shared" si="55"/>
        <v/>
      </c>
      <c r="AW40" s="20" t="str">
        <f t="shared" si="56"/>
        <v/>
      </c>
      <c r="AX40" s="6" t="str">
        <f t="shared" si="57"/>
        <v/>
      </c>
      <c r="AY40" s="3" t="str">
        <f t="shared" si="58"/>
        <v/>
      </c>
      <c r="AZ40" s="20" t="str">
        <f t="shared" si="59"/>
        <v/>
      </c>
      <c r="BA40" s="6" t="str">
        <f t="shared" si="60"/>
        <v/>
      </c>
      <c r="BB40" s="8"/>
      <c r="BC40" s="34"/>
      <c r="BD40" s="34"/>
      <c r="BE40" s="34"/>
      <c r="BF40" s="34"/>
      <c r="BG40" s="34"/>
      <c r="BH40" s="34"/>
      <c r="BI40" s="41"/>
      <c r="BJ40" s="41"/>
      <c r="BK40" s="34"/>
      <c r="BL40" s="34"/>
      <c r="BM40" s="34"/>
      <c r="BN40" s="34"/>
      <c r="BO40" s="34"/>
      <c r="BP40" s="41"/>
      <c r="BQ40" s="41"/>
      <c r="BR40" s="34"/>
      <c r="BS40" s="34"/>
      <c r="BT40" s="34"/>
      <c r="BU40" s="34"/>
      <c r="BV40" s="34"/>
      <c r="BW40" s="41"/>
      <c r="BX40" s="41"/>
      <c r="BY40" s="34"/>
      <c r="BZ40" s="34"/>
      <c r="CA40" s="34"/>
      <c r="CB40" s="34"/>
      <c r="CC40" s="34"/>
      <c r="CD40" s="34"/>
      <c r="CE40" s="34"/>
      <c r="CF40" s="41"/>
      <c r="CG40" s="41"/>
      <c r="CH40" s="34"/>
      <c r="CI40" s="34"/>
      <c r="CJ40" s="34"/>
      <c r="CK40" s="34"/>
      <c r="CL40" s="34"/>
      <c r="CM40" s="41"/>
      <c r="CN40" s="41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</row>
    <row r="41" spans="1:106" ht="24.75" thickBot="1" x14ac:dyDescent="0.25">
      <c r="A41" s="82">
        <v>38544</v>
      </c>
      <c r="B41" s="81" t="s">
        <v>7</v>
      </c>
      <c r="C41" s="81" t="s">
        <v>8</v>
      </c>
      <c r="D41" s="81">
        <v>23</v>
      </c>
      <c r="E41" s="81">
        <v>1</v>
      </c>
      <c r="F41" s="85">
        <f t="shared" si="31"/>
        <v>1</v>
      </c>
      <c r="G41" s="85">
        <f t="shared" si="32"/>
        <v>7</v>
      </c>
      <c r="H41" s="67">
        <f t="shared" si="33"/>
        <v>2005</v>
      </c>
      <c r="I41" s="2" t="str">
        <f t="shared" si="2"/>
        <v>Summer</v>
      </c>
      <c r="J41" s="67"/>
      <c r="K41" s="3" t="str">
        <f t="shared" si="34"/>
        <v/>
      </c>
      <c r="L41" s="20">
        <f t="shared" si="35"/>
        <v>23</v>
      </c>
      <c r="M41" s="6" t="str">
        <f t="shared" si="36"/>
        <v/>
      </c>
      <c r="N41" s="3" t="str">
        <f t="shared" si="37"/>
        <v/>
      </c>
      <c r="O41" s="20" t="str">
        <f t="shared" si="38"/>
        <v/>
      </c>
      <c r="P41" s="6" t="str">
        <f t="shared" si="39"/>
        <v/>
      </c>
      <c r="Q41" s="3" t="str">
        <f t="shared" si="40"/>
        <v/>
      </c>
      <c r="R41" s="20" t="str">
        <f t="shared" si="41"/>
        <v/>
      </c>
      <c r="S41" s="6" t="str">
        <f t="shared" si="42"/>
        <v/>
      </c>
      <c r="T41" s="3" t="str">
        <f t="shared" si="43"/>
        <v/>
      </c>
      <c r="U41" s="20" t="str">
        <f t="shared" si="44"/>
        <v/>
      </c>
      <c r="V41" s="6" t="str">
        <f t="shared" si="45"/>
        <v/>
      </c>
      <c r="W41" s="3" t="str">
        <f t="shared" si="46"/>
        <v/>
      </c>
      <c r="X41" s="20" t="str">
        <f t="shared" si="47"/>
        <v/>
      </c>
      <c r="Y41" s="6" t="str">
        <f t="shared" si="48"/>
        <v/>
      </c>
      <c r="Z41" s="3" t="str">
        <f t="shared" si="49"/>
        <v/>
      </c>
      <c r="AA41" s="20" t="str">
        <f t="shared" si="50"/>
        <v/>
      </c>
      <c r="AB41" s="6" t="str">
        <f t="shared" si="51"/>
        <v/>
      </c>
      <c r="AC41" s="3" t="str">
        <f t="shared" si="52"/>
        <v/>
      </c>
      <c r="AD41" s="20" t="str">
        <f t="shared" si="53"/>
        <v/>
      </c>
      <c r="AE41" s="6" t="str">
        <f t="shared" si="54"/>
        <v/>
      </c>
      <c r="AF41" s="8"/>
      <c r="AG41" s="3" t="str">
        <f t="shared" si="61"/>
        <v/>
      </c>
      <c r="AH41" s="20">
        <f t="shared" si="62"/>
        <v>1</v>
      </c>
      <c r="AI41" s="6" t="str">
        <f t="shared" si="63"/>
        <v/>
      </c>
      <c r="AJ41" s="3" t="str">
        <f t="shared" si="64"/>
        <v/>
      </c>
      <c r="AK41" s="20" t="str">
        <f t="shared" si="65"/>
        <v/>
      </c>
      <c r="AL41" s="6" t="str">
        <f t="shared" si="66"/>
        <v/>
      </c>
      <c r="AM41" s="3" t="str">
        <f t="shared" si="67"/>
        <v/>
      </c>
      <c r="AN41" s="20" t="str">
        <f t="shared" si="68"/>
        <v/>
      </c>
      <c r="AO41" s="6" t="str">
        <f t="shared" si="69"/>
        <v/>
      </c>
      <c r="AP41" s="3" t="str">
        <f t="shared" si="70"/>
        <v/>
      </c>
      <c r="AQ41" s="20" t="str">
        <f t="shared" si="71"/>
        <v/>
      </c>
      <c r="AR41" s="6" t="str">
        <f t="shared" si="72"/>
        <v/>
      </c>
      <c r="AS41" s="3" t="str">
        <f t="shared" si="73"/>
        <v/>
      </c>
      <c r="AT41" s="20" t="str">
        <f t="shared" si="74"/>
        <v/>
      </c>
      <c r="AU41" s="6" t="str">
        <f t="shared" si="75"/>
        <v/>
      </c>
      <c r="AV41" s="3" t="str">
        <f t="shared" si="55"/>
        <v/>
      </c>
      <c r="AW41" s="20" t="str">
        <f t="shared" si="56"/>
        <v/>
      </c>
      <c r="AX41" s="6" t="str">
        <f t="shared" si="57"/>
        <v/>
      </c>
      <c r="AY41" s="3" t="str">
        <f t="shared" si="58"/>
        <v/>
      </c>
      <c r="AZ41" s="20" t="str">
        <f t="shared" si="59"/>
        <v/>
      </c>
      <c r="BA41" s="6" t="str">
        <f t="shared" si="60"/>
        <v/>
      </c>
      <c r="BB41" s="8"/>
      <c r="BC41" s="34"/>
      <c r="BD41" s="34"/>
      <c r="BE41" s="34"/>
      <c r="BF41" s="34"/>
      <c r="BG41" s="34"/>
      <c r="BH41" s="34"/>
      <c r="BI41" s="41"/>
      <c r="BJ41" s="41"/>
      <c r="BK41" s="34"/>
      <c r="BL41" s="34"/>
      <c r="BM41" s="34"/>
      <c r="BN41" s="34"/>
      <c r="BO41" s="34"/>
      <c r="BP41" s="41"/>
      <c r="BQ41" s="41"/>
      <c r="BR41" s="34"/>
      <c r="BS41" s="34"/>
      <c r="BT41" s="34"/>
      <c r="BU41" s="34"/>
      <c r="BV41" s="34"/>
      <c r="BW41" s="41"/>
      <c r="BX41" s="41"/>
      <c r="BY41" s="34"/>
      <c r="BZ41" s="34"/>
      <c r="CA41" s="34"/>
      <c r="CB41" s="34"/>
      <c r="CC41" s="34"/>
      <c r="CD41" s="34"/>
      <c r="CE41" s="34"/>
      <c r="CF41" s="41"/>
      <c r="CG41" s="41"/>
      <c r="CH41" s="34"/>
      <c r="CI41" s="34"/>
      <c r="CJ41" s="34"/>
      <c r="CK41" s="34"/>
      <c r="CL41" s="34"/>
      <c r="CM41" s="41"/>
      <c r="CN41" s="41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</row>
    <row r="42" spans="1:106" ht="24.75" thickBot="1" x14ac:dyDescent="0.25">
      <c r="A42" s="82">
        <v>38472</v>
      </c>
      <c r="B42" s="81" t="s">
        <v>7</v>
      </c>
      <c r="C42" s="81" t="s">
        <v>8</v>
      </c>
      <c r="D42" s="81">
        <v>7</v>
      </c>
      <c r="E42" s="81">
        <v>17.8</v>
      </c>
      <c r="F42" s="85">
        <f t="shared" si="31"/>
        <v>1</v>
      </c>
      <c r="G42" s="85">
        <f t="shared" si="32"/>
        <v>4</v>
      </c>
      <c r="H42" s="67">
        <f t="shared" si="33"/>
        <v>2005</v>
      </c>
      <c r="I42" s="2" t="str">
        <f t="shared" si="2"/>
        <v>Spring</v>
      </c>
      <c r="J42" s="67"/>
      <c r="K42" s="3">
        <f t="shared" si="34"/>
        <v>7</v>
      </c>
      <c r="L42" s="20" t="str">
        <f t="shared" si="35"/>
        <v/>
      </c>
      <c r="M42" s="6" t="str">
        <f t="shared" si="36"/>
        <v/>
      </c>
      <c r="N42" s="3" t="str">
        <f t="shared" si="37"/>
        <v/>
      </c>
      <c r="O42" s="20" t="str">
        <f t="shared" si="38"/>
        <v/>
      </c>
      <c r="P42" s="6" t="str">
        <f t="shared" si="39"/>
        <v/>
      </c>
      <c r="Q42" s="3" t="str">
        <f t="shared" si="40"/>
        <v/>
      </c>
      <c r="R42" s="20" t="str">
        <f t="shared" si="41"/>
        <v/>
      </c>
      <c r="S42" s="6" t="str">
        <f t="shared" si="42"/>
        <v/>
      </c>
      <c r="T42" s="3" t="str">
        <f t="shared" si="43"/>
        <v/>
      </c>
      <c r="U42" s="20" t="str">
        <f t="shared" si="44"/>
        <v/>
      </c>
      <c r="V42" s="6" t="str">
        <f t="shared" si="45"/>
        <v/>
      </c>
      <c r="W42" s="3" t="str">
        <f t="shared" si="46"/>
        <v/>
      </c>
      <c r="X42" s="20" t="str">
        <f t="shared" si="47"/>
        <v/>
      </c>
      <c r="Y42" s="6" t="str">
        <f t="shared" si="48"/>
        <v/>
      </c>
      <c r="Z42" s="3" t="str">
        <f t="shared" si="49"/>
        <v/>
      </c>
      <c r="AA42" s="20" t="str">
        <f t="shared" si="50"/>
        <v/>
      </c>
      <c r="AB42" s="6" t="str">
        <f t="shared" si="51"/>
        <v/>
      </c>
      <c r="AC42" s="3" t="str">
        <f t="shared" si="52"/>
        <v/>
      </c>
      <c r="AD42" s="20" t="str">
        <f t="shared" si="53"/>
        <v/>
      </c>
      <c r="AE42" s="6" t="str">
        <f t="shared" si="54"/>
        <v/>
      </c>
      <c r="AF42" s="8"/>
      <c r="AG42" s="3">
        <f t="shared" si="61"/>
        <v>17.8</v>
      </c>
      <c r="AH42" s="20" t="str">
        <f t="shared" si="62"/>
        <v/>
      </c>
      <c r="AI42" s="6" t="str">
        <f t="shared" si="63"/>
        <v/>
      </c>
      <c r="AJ42" s="3" t="str">
        <f t="shared" si="64"/>
        <v/>
      </c>
      <c r="AK42" s="20" t="str">
        <f t="shared" si="65"/>
        <v/>
      </c>
      <c r="AL42" s="6" t="str">
        <f t="shared" si="66"/>
        <v/>
      </c>
      <c r="AM42" s="3" t="str">
        <f t="shared" si="67"/>
        <v/>
      </c>
      <c r="AN42" s="20" t="str">
        <f t="shared" si="68"/>
        <v/>
      </c>
      <c r="AO42" s="6" t="str">
        <f t="shared" si="69"/>
        <v/>
      </c>
      <c r="AP42" s="3" t="str">
        <f t="shared" si="70"/>
        <v/>
      </c>
      <c r="AQ42" s="20" t="str">
        <f t="shared" si="71"/>
        <v/>
      </c>
      <c r="AR42" s="6" t="str">
        <f t="shared" si="72"/>
        <v/>
      </c>
      <c r="AS42" s="3" t="str">
        <f t="shared" si="73"/>
        <v/>
      </c>
      <c r="AT42" s="20" t="str">
        <f t="shared" si="74"/>
        <v/>
      </c>
      <c r="AU42" s="6" t="str">
        <f t="shared" si="75"/>
        <v/>
      </c>
      <c r="AV42" s="3" t="str">
        <f t="shared" si="55"/>
        <v/>
      </c>
      <c r="AW42" s="20" t="str">
        <f t="shared" si="56"/>
        <v/>
      </c>
      <c r="AX42" s="6" t="str">
        <f t="shared" si="57"/>
        <v/>
      </c>
      <c r="AY42" s="3" t="str">
        <f t="shared" si="58"/>
        <v/>
      </c>
      <c r="AZ42" s="20" t="str">
        <f t="shared" si="59"/>
        <v/>
      </c>
      <c r="BA42" s="6" t="str">
        <f t="shared" si="60"/>
        <v/>
      </c>
      <c r="BB42" s="8"/>
      <c r="BC42" s="34"/>
      <c r="BD42" s="34"/>
      <c r="BE42" s="34"/>
      <c r="BF42" s="34"/>
      <c r="BG42" s="34"/>
      <c r="BH42" s="34"/>
      <c r="BI42" s="41"/>
      <c r="BJ42" s="41"/>
      <c r="BK42" s="34"/>
      <c r="BL42" s="34"/>
      <c r="BM42" s="34"/>
      <c r="BN42" s="34"/>
      <c r="BO42" s="34"/>
      <c r="BP42" s="41"/>
      <c r="BQ42" s="41"/>
      <c r="BR42" s="34"/>
      <c r="BS42" s="34"/>
      <c r="BT42" s="34"/>
      <c r="BU42" s="34"/>
      <c r="BV42" s="34"/>
      <c r="BW42" s="41"/>
      <c r="BX42" s="41"/>
      <c r="BY42" s="34"/>
      <c r="BZ42" s="34"/>
      <c r="CA42" s="34"/>
      <c r="CB42" s="34"/>
      <c r="CC42" s="34"/>
      <c r="CD42" s="34"/>
      <c r="CE42" s="34"/>
      <c r="CF42" s="41"/>
      <c r="CG42" s="41"/>
      <c r="CH42" s="34"/>
      <c r="CI42" s="34"/>
      <c r="CJ42" s="34"/>
      <c r="CK42" s="34"/>
      <c r="CL42" s="34"/>
      <c r="CM42" s="41"/>
      <c r="CN42" s="41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</row>
    <row r="43" spans="1:106" ht="13.5" thickBot="1" x14ac:dyDescent="0.25">
      <c r="A43" s="82">
        <v>38276</v>
      </c>
      <c r="B43" s="81" t="s">
        <v>9</v>
      </c>
      <c r="C43" s="81" t="s">
        <v>8</v>
      </c>
      <c r="D43" s="81">
        <v>7.7</v>
      </c>
      <c r="E43" s="81">
        <v>0.4</v>
      </c>
      <c r="F43" s="85">
        <f t="shared" si="31"/>
        <v>1</v>
      </c>
      <c r="G43" s="85">
        <f t="shared" si="32"/>
        <v>10</v>
      </c>
      <c r="H43" s="67">
        <f t="shared" si="33"/>
        <v>2004</v>
      </c>
      <c r="I43" s="2" t="str">
        <f t="shared" si="2"/>
        <v>Fall</v>
      </c>
      <c r="J43" s="67"/>
      <c r="K43" s="3" t="str">
        <f t="shared" si="34"/>
        <v/>
      </c>
      <c r="L43" s="20" t="str">
        <f t="shared" si="35"/>
        <v/>
      </c>
      <c r="M43" s="6">
        <f t="shared" si="36"/>
        <v>7.7</v>
      </c>
      <c r="N43" s="3" t="str">
        <f t="shared" si="37"/>
        <v/>
      </c>
      <c r="O43" s="20" t="str">
        <f t="shared" si="38"/>
        <v/>
      </c>
      <c r="P43" s="6" t="str">
        <f t="shared" si="39"/>
        <v/>
      </c>
      <c r="Q43" s="3" t="str">
        <f t="shared" si="40"/>
        <v/>
      </c>
      <c r="R43" s="20" t="str">
        <f t="shared" si="41"/>
        <v/>
      </c>
      <c r="S43" s="6" t="str">
        <f t="shared" si="42"/>
        <v/>
      </c>
      <c r="T43" s="3" t="str">
        <f t="shared" si="43"/>
        <v/>
      </c>
      <c r="U43" s="20" t="str">
        <f t="shared" si="44"/>
        <v/>
      </c>
      <c r="V43" s="6" t="str">
        <f t="shared" si="45"/>
        <v/>
      </c>
      <c r="W43" s="3" t="str">
        <f t="shared" si="46"/>
        <v/>
      </c>
      <c r="X43" s="20" t="str">
        <f t="shared" si="47"/>
        <v/>
      </c>
      <c r="Y43" s="6" t="str">
        <f t="shared" si="48"/>
        <v/>
      </c>
      <c r="Z43" s="3" t="str">
        <f t="shared" si="49"/>
        <v/>
      </c>
      <c r="AA43" s="20" t="str">
        <f t="shared" si="50"/>
        <v/>
      </c>
      <c r="AB43" s="6" t="str">
        <f t="shared" si="51"/>
        <v/>
      </c>
      <c r="AC43" s="3" t="str">
        <f t="shared" si="52"/>
        <v/>
      </c>
      <c r="AD43" s="20" t="str">
        <f t="shared" si="53"/>
        <v/>
      </c>
      <c r="AE43" s="6" t="str">
        <f t="shared" si="54"/>
        <v/>
      </c>
      <c r="AF43" s="8"/>
      <c r="AG43" s="3" t="str">
        <f t="shared" si="61"/>
        <v/>
      </c>
      <c r="AH43" s="20" t="str">
        <f t="shared" si="62"/>
        <v/>
      </c>
      <c r="AI43" s="6">
        <f t="shared" si="63"/>
        <v>0.4</v>
      </c>
      <c r="AJ43" s="3" t="str">
        <f t="shared" si="64"/>
        <v/>
      </c>
      <c r="AK43" s="20" t="str">
        <f t="shared" si="65"/>
        <v/>
      </c>
      <c r="AL43" s="6" t="str">
        <f t="shared" si="66"/>
        <v/>
      </c>
      <c r="AM43" s="3" t="str">
        <f t="shared" si="67"/>
        <v/>
      </c>
      <c r="AN43" s="20" t="str">
        <f t="shared" si="68"/>
        <v/>
      </c>
      <c r="AO43" s="6" t="str">
        <f t="shared" si="69"/>
        <v/>
      </c>
      <c r="AP43" s="3" t="str">
        <f t="shared" si="70"/>
        <v/>
      </c>
      <c r="AQ43" s="20" t="str">
        <f t="shared" si="71"/>
        <v/>
      </c>
      <c r="AR43" s="6" t="str">
        <f t="shared" si="72"/>
        <v/>
      </c>
      <c r="AS43" s="3" t="str">
        <f t="shared" si="73"/>
        <v/>
      </c>
      <c r="AT43" s="20" t="str">
        <f t="shared" si="74"/>
        <v/>
      </c>
      <c r="AU43" s="6" t="str">
        <f t="shared" si="75"/>
        <v/>
      </c>
      <c r="AV43" s="3" t="str">
        <f t="shared" si="55"/>
        <v/>
      </c>
      <c r="AW43" s="20" t="str">
        <f t="shared" si="56"/>
        <v/>
      </c>
      <c r="AX43" s="6" t="str">
        <f t="shared" si="57"/>
        <v/>
      </c>
      <c r="AY43" s="3" t="str">
        <f t="shared" si="58"/>
        <v/>
      </c>
      <c r="AZ43" s="20" t="str">
        <f t="shared" si="59"/>
        <v/>
      </c>
      <c r="BA43" s="6" t="str">
        <f t="shared" si="60"/>
        <v/>
      </c>
      <c r="BB43" s="8"/>
      <c r="BC43" s="34"/>
      <c r="BD43" s="34"/>
      <c r="BE43" s="34"/>
      <c r="BF43" s="34"/>
      <c r="BG43" s="34"/>
      <c r="BH43" s="34"/>
      <c r="BI43" s="41"/>
      <c r="BJ43" s="41"/>
      <c r="BK43" s="34"/>
      <c r="BL43" s="34"/>
      <c r="BM43" s="34"/>
      <c r="BN43" s="34"/>
      <c r="BO43" s="34"/>
      <c r="BP43" s="41"/>
      <c r="BQ43" s="41"/>
      <c r="BR43" s="34"/>
      <c r="BS43" s="34"/>
      <c r="BT43" s="34"/>
      <c r="BU43" s="34"/>
      <c r="BV43" s="34"/>
      <c r="BW43" s="41"/>
      <c r="BX43" s="41"/>
      <c r="BY43" s="34"/>
      <c r="BZ43" s="34"/>
      <c r="CA43" s="34"/>
      <c r="CB43" s="34"/>
      <c r="CC43" s="34"/>
      <c r="CD43" s="34"/>
      <c r="CE43" s="34"/>
      <c r="CF43" s="41"/>
      <c r="CG43" s="41"/>
      <c r="CH43" s="34"/>
      <c r="CI43" s="34"/>
      <c r="CJ43" s="34"/>
      <c r="CK43" s="34"/>
      <c r="CL43" s="34"/>
      <c r="CM43" s="41"/>
      <c r="CN43" s="41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</row>
    <row r="44" spans="1:106" ht="13.5" thickBot="1" x14ac:dyDescent="0.25">
      <c r="A44" s="82">
        <v>38194</v>
      </c>
      <c r="B44" s="81" t="s">
        <v>9</v>
      </c>
      <c r="C44" s="81" t="s">
        <v>8</v>
      </c>
      <c r="D44" s="81">
        <v>16.399999999999999</v>
      </c>
      <c r="E44" s="81">
        <v>1.4</v>
      </c>
      <c r="F44" s="85">
        <f t="shared" si="31"/>
        <v>1</v>
      </c>
      <c r="G44" s="85">
        <f t="shared" si="32"/>
        <v>7</v>
      </c>
      <c r="H44" s="67">
        <f t="shared" si="33"/>
        <v>2004</v>
      </c>
      <c r="I44" s="2" t="str">
        <f t="shared" si="2"/>
        <v>Summer</v>
      </c>
      <c r="J44" s="67"/>
      <c r="K44" s="3" t="str">
        <f t="shared" si="34"/>
        <v/>
      </c>
      <c r="L44" s="20">
        <f t="shared" si="35"/>
        <v>16.399999999999999</v>
      </c>
      <c r="M44" s="6" t="str">
        <f t="shared" si="36"/>
        <v/>
      </c>
      <c r="N44" s="3" t="str">
        <f t="shared" si="37"/>
        <v/>
      </c>
      <c r="O44" s="20" t="str">
        <f t="shared" si="38"/>
        <v/>
      </c>
      <c r="P44" s="6" t="str">
        <f t="shared" si="39"/>
        <v/>
      </c>
      <c r="Q44" s="3" t="str">
        <f t="shared" si="40"/>
        <v/>
      </c>
      <c r="R44" s="20" t="str">
        <f t="shared" si="41"/>
        <v/>
      </c>
      <c r="S44" s="6" t="str">
        <f t="shared" si="42"/>
        <v/>
      </c>
      <c r="T44" s="3" t="str">
        <f t="shared" si="43"/>
        <v/>
      </c>
      <c r="U44" s="20" t="str">
        <f t="shared" si="44"/>
        <v/>
      </c>
      <c r="V44" s="6" t="str">
        <f t="shared" si="45"/>
        <v/>
      </c>
      <c r="W44" s="3" t="str">
        <f t="shared" si="46"/>
        <v/>
      </c>
      <c r="X44" s="20" t="str">
        <f t="shared" si="47"/>
        <v/>
      </c>
      <c r="Y44" s="6" t="str">
        <f t="shared" si="48"/>
        <v/>
      </c>
      <c r="Z44" s="3" t="str">
        <f t="shared" si="49"/>
        <v/>
      </c>
      <c r="AA44" s="20" t="str">
        <f t="shared" si="50"/>
        <v/>
      </c>
      <c r="AB44" s="6" t="str">
        <f t="shared" si="51"/>
        <v/>
      </c>
      <c r="AC44" s="3" t="str">
        <f t="shared" si="52"/>
        <v/>
      </c>
      <c r="AD44" s="20" t="str">
        <f t="shared" si="53"/>
        <v/>
      </c>
      <c r="AE44" s="6" t="str">
        <f t="shared" si="54"/>
        <v/>
      </c>
      <c r="AF44" s="8"/>
      <c r="AG44" s="3" t="str">
        <f t="shared" si="61"/>
        <v/>
      </c>
      <c r="AH44" s="20">
        <f t="shared" si="62"/>
        <v>1.4</v>
      </c>
      <c r="AI44" s="6" t="str">
        <f t="shared" si="63"/>
        <v/>
      </c>
      <c r="AJ44" s="3" t="str">
        <f t="shared" si="64"/>
        <v/>
      </c>
      <c r="AK44" s="20" t="str">
        <f t="shared" si="65"/>
        <v/>
      </c>
      <c r="AL44" s="6" t="str">
        <f t="shared" si="66"/>
        <v/>
      </c>
      <c r="AM44" s="3" t="str">
        <f t="shared" si="67"/>
        <v/>
      </c>
      <c r="AN44" s="20" t="str">
        <f t="shared" si="68"/>
        <v/>
      </c>
      <c r="AO44" s="6" t="str">
        <f t="shared" si="69"/>
        <v/>
      </c>
      <c r="AP44" s="3" t="str">
        <f t="shared" si="70"/>
        <v/>
      </c>
      <c r="AQ44" s="20" t="str">
        <f t="shared" si="71"/>
        <v/>
      </c>
      <c r="AR44" s="6" t="str">
        <f t="shared" si="72"/>
        <v/>
      </c>
      <c r="AS44" s="3" t="str">
        <f t="shared" si="73"/>
        <v/>
      </c>
      <c r="AT44" s="20" t="str">
        <f t="shared" si="74"/>
        <v/>
      </c>
      <c r="AU44" s="6" t="str">
        <f t="shared" si="75"/>
        <v/>
      </c>
      <c r="AV44" s="3" t="str">
        <f t="shared" si="55"/>
        <v/>
      </c>
      <c r="AW44" s="20" t="str">
        <f t="shared" si="56"/>
        <v/>
      </c>
      <c r="AX44" s="6" t="str">
        <f t="shared" si="57"/>
        <v/>
      </c>
      <c r="AY44" s="3" t="str">
        <f t="shared" si="58"/>
        <v/>
      </c>
      <c r="AZ44" s="20" t="str">
        <f t="shared" si="59"/>
        <v/>
      </c>
      <c r="BA44" s="6" t="str">
        <f t="shared" si="60"/>
        <v/>
      </c>
      <c r="BB44" s="8"/>
      <c r="BC44" s="34"/>
      <c r="BD44" s="34"/>
      <c r="BE44" s="34"/>
      <c r="BF44" s="34"/>
      <c r="BG44" s="34"/>
      <c r="BH44" s="34"/>
      <c r="BI44" s="41"/>
      <c r="BJ44" s="41"/>
      <c r="BK44" s="34"/>
      <c r="BL44" s="34"/>
      <c r="BM44" s="34"/>
      <c r="BN44" s="34"/>
      <c r="BO44" s="34"/>
      <c r="BP44" s="41"/>
      <c r="BQ44" s="41"/>
      <c r="BR44" s="34"/>
      <c r="BS44" s="34"/>
      <c r="BT44" s="34"/>
      <c r="BU44" s="34"/>
      <c r="BV44" s="34"/>
      <c r="BW44" s="41"/>
      <c r="BX44" s="41"/>
      <c r="BY44" s="34"/>
      <c r="BZ44" s="34"/>
      <c r="CA44" s="34"/>
      <c r="CB44" s="34"/>
      <c r="CC44" s="34"/>
      <c r="CD44" s="34"/>
      <c r="CE44" s="34"/>
      <c r="CF44" s="41"/>
      <c r="CG44" s="41"/>
      <c r="CH44" s="34"/>
      <c r="CI44" s="34"/>
      <c r="CJ44" s="34"/>
      <c r="CK44" s="34"/>
      <c r="CL44" s="34"/>
      <c r="CM44" s="41"/>
      <c r="CN44" s="41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</row>
    <row r="45" spans="1:106" ht="13.5" thickBot="1" x14ac:dyDescent="0.25">
      <c r="A45" s="82">
        <v>38174</v>
      </c>
      <c r="B45" s="81" t="s">
        <v>9</v>
      </c>
      <c r="C45" s="81" t="s">
        <v>8</v>
      </c>
      <c r="D45" s="81" t="s">
        <v>24</v>
      </c>
      <c r="E45" s="81">
        <v>10.3</v>
      </c>
      <c r="F45" s="85">
        <f t="shared" si="31"/>
        <v>1</v>
      </c>
      <c r="G45" s="85">
        <f t="shared" si="32"/>
        <v>7</v>
      </c>
      <c r="H45" s="67">
        <f t="shared" si="33"/>
        <v>2004</v>
      </c>
      <c r="I45" s="2" t="str">
        <f t="shared" si="2"/>
        <v>Summer</v>
      </c>
      <c r="J45" s="67"/>
      <c r="K45" s="3" t="str">
        <f t="shared" si="34"/>
        <v/>
      </c>
      <c r="L45" s="20" t="str">
        <f t="shared" si="35"/>
        <v>NS</v>
      </c>
      <c r="M45" s="6" t="str">
        <f t="shared" si="36"/>
        <v/>
      </c>
      <c r="N45" s="3" t="str">
        <f t="shared" si="37"/>
        <v/>
      </c>
      <c r="O45" s="20" t="str">
        <f t="shared" si="38"/>
        <v/>
      </c>
      <c r="P45" s="6" t="str">
        <f t="shared" si="39"/>
        <v/>
      </c>
      <c r="Q45" s="3" t="str">
        <f t="shared" si="40"/>
        <v/>
      </c>
      <c r="R45" s="20" t="str">
        <f t="shared" si="41"/>
        <v/>
      </c>
      <c r="S45" s="6" t="str">
        <f t="shared" si="42"/>
        <v/>
      </c>
      <c r="T45" s="3" t="str">
        <f t="shared" si="43"/>
        <v/>
      </c>
      <c r="U45" s="20" t="str">
        <f t="shared" si="44"/>
        <v/>
      </c>
      <c r="V45" s="6" t="str">
        <f t="shared" si="45"/>
        <v/>
      </c>
      <c r="W45" s="3" t="str">
        <f t="shared" si="46"/>
        <v/>
      </c>
      <c r="X45" s="20" t="str">
        <f t="shared" si="47"/>
        <v/>
      </c>
      <c r="Y45" s="6" t="str">
        <f t="shared" si="48"/>
        <v/>
      </c>
      <c r="Z45" s="3" t="str">
        <f t="shared" si="49"/>
        <v/>
      </c>
      <c r="AA45" s="20" t="str">
        <f t="shared" si="50"/>
        <v/>
      </c>
      <c r="AB45" s="6" t="str">
        <f t="shared" si="51"/>
        <v/>
      </c>
      <c r="AC45" s="3" t="str">
        <f t="shared" si="52"/>
        <v/>
      </c>
      <c r="AD45" s="20" t="str">
        <f t="shared" si="53"/>
        <v/>
      </c>
      <c r="AE45" s="6" t="str">
        <f t="shared" si="54"/>
        <v/>
      </c>
      <c r="AF45" s="8"/>
      <c r="AG45" s="3" t="str">
        <f t="shared" si="61"/>
        <v/>
      </c>
      <c r="AH45" s="20">
        <f t="shared" si="62"/>
        <v>10.3</v>
      </c>
      <c r="AI45" s="6" t="str">
        <f t="shared" si="63"/>
        <v/>
      </c>
      <c r="AJ45" s="3" t="str">
        <f t="shared" si="64"/>
        <v/>
      </c>
      <c r="AK45" s="20" t="str">
        <f t="shared" si="65"/>
        <v/>
      </c>
      <c r="AL45" s="6" t="str">
        <f t="shared" si="66"/>
        <v/>
      </c>
      <c r="AM45" s="3" t="str">
        <f t="shared" si="67"/>
        <v/>
      </c>
      <c r="AN45" s="20" t="str">
        <f t="shared" si="68"/>
        <v/>
      </c>
      <c r="AO45" s="6" t="str">
        <f t="shared" si="69"/>
        <v/>
      </c>
      <c r="AP45" s="3" t="str">
        <f t="shared" si="70"/>
        <v/>
      </c>
      <c r="AQ45" s="20" t="str">
        <f t="shared" si="71"/>
        <v/>
      </c>
      <c r="AR45" s="6" t="str">
        <f t="shared" si="72"/>
        <v/>
      </c>
      <c r="AS45" s="3" t="str">
        <f t="shared" si="73"/>
        <v/>
      </c>
      <c r="AT45" s="20" t="str">
        <f t="shared" si="74"/>
        <v/>
      </c>
      <c r="AU45" s="6" t="str">
        <f t="shared" si="75"/>
        <v/>
      </c>
      <c r="AV45" s="3" t="str">
        <f t="shared" si="55"/>
        <v/>
      </c>
      <c r="AW45" s="20" t="str">
        <f t="shared" si="56"/>
        <v/>
      </c>
      <c r="AX45" s="6" t="str">
        <f t="shared" si="57"/>
        <v/>
      </c>
      <c r="AY45" s="3" t="str">
        <f t="shared" si="58"/>
        <v/>
      </c>
      <c r="AZ45" s="20" t="str">
        <f t="shared" si="59"/>
        <v/>
      </c>
      <c r="BA45" s="6" t="str">
        <f t="shared" si="60"/>
        <v/>
      </c>
      <c r="BB45" s="8"/>
      <c r="BC45" s="34"/>
      <c r="BD45" s="34"/>
      <c r="BE45" s="34"/>
      <c r="BF45" s="34"/>
      <c r="BG45" s="34"/>
      <c r="BH45" s="34"/>
      <c r="BI45" s="41"/>
      <c r="BJ45" s="41"/>
      <c r="BK45" s="34"/>
      <c r="BL45" s="34"/>
      <c r="BM45" s="34"/>
      <c r="BN45" s="34"/>
      <c r="BO45" s="34"/>
      <c r="BP45" s="41"/>
      <c r="BQ45" s="41"/>
      <c r="BR45" s="34"/>
      <c r="BS45" s="34"/>
      <c r="BT45" s="34"/>
      <c r="BU45" s="34"/>
      <c r="BV45" s="34"/>
      <c r="BW45" s="41"/>
      <c r="BX45" s="41"/>
      <c r="BY45" s="34"/>
      <c r="BZ45" s="34"/>
      <c r="CA45" s="34"/>
      <c r="CB45" s="34"/>
      <c r="CC45" s="34"/>
      <c r="CD45" s="34"/>
      <c r="CE45" s="34"/>
      <c r="CF45" s="41"/>
      <c r="CG45" s="41"/>
      <c r="CH45" s="34"/>
      <c r="CI45" s="34"/>
      <c r="CJ45" s="34"/>
      <c r="CK45" s="34"/>
      <c r="CL45" s="34"/>
      <c r="CM45" s="41"/>
      <c r="CN45" s="41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</row>
    <row r="46" spans="1:106" ht="13.5" thickBot="1" x14ac:dyDescent="0.25">
      <c r="A46" s="82">
        <v>38163</v>
      </c>
      <c r="B46" s="81" t="s">
        <v>9</v>
      </c>
      <c r="C46" s="81" t="s">
        <v>8</v>
      </c>
      <c r="D46" s="81">
        <v>16.2</v>
      </c>
      <c r="E46" s="81" t="s">
        <v>24</v>
      </c>
      <c r="F46" s="85">
        <f t="shared" si="31"/>
        <v>1</v>
      </c>
      <c r="G46" s="85">
        <f t="shared" si="32"/>
        <v>6</v>
      </c>
      <c r="H46" s="67">
        <f t="shared" si="33"/>
        <v>2004</v>
      </c>
      <c r="I46" s="2" t="str">
        <f t="shared" si="2"/>
        <v>Spring</v>
      </c>
      <c r="J46" s="67"/>
      <c r="K46" s="3">
        <f t="shared" si="34"/>
        <v>16.2</v>
      </c>
      <c r="L46" s="20" t="str">
        <f t="shared" si="35"/>
        <v/>
      </c>
      <c r="M46" s="6" t="str">
        <f t="shared" si="36"/>
        <v/>
      </c>
      <c r="N46" s="3" t="str">
        <f t="shared" si="37"/>
        <v/>
      </c>
      <c r="O46" s="20" t="str">
        <f t="shared" si="38"/>
        <v/>
      </c>
      <c r="P46" s="6" t="str">
        <f t="shared" si="39"/>
        <v/>
      </c>
      <c r="Q46" s="3" t="str">
        <f t="shared" si="40"/>
        <v/>
      </c>
      <c r="R46" s="20" t="str">
        <f t="shared" si="41"/>
        <v/>
      </c>
      <c r="S46" s="6" t="str">
        <f t="shared" si="42"/>
        <v/>
      </c>
      <c r="T46" s="3" t="str">
        <f t="shared" si="43"/>
        <v/>
      </c>
      <c r="U46" s="20" t="str">
        <f t="shared" si="44"/>
        <v/>
      </c>
      <c r="V46" s="6" t="str">
        <f t="shared" si="45"/>
        <v/>
      </c>
      <c r="W46" s="3" t="str">
        <f t="shared" si="46"/>
        <v/>
      </c>
      <c r="X46" s="20" t="str">
        <f t="shared" si="47"/>
        <v/>
      </c>
      <c r="Y46" s="6" t="str">
        <f t="shared" si="48"/>
        <v/>
      </c>
      <c r="Z46" s="3" t="str">
        <f t="shared" si="49"/>
        <v/>
      </c>
      <c r="AA46" s="20" t="str">
        <f t="shared" si="50"/>
        <v/>
      </c>
      <c r="AB46" s="6" t="str">
        <f t="shared" si="51"/>
        <v/>
      </c>
      <c r="AC46" s="3" t="str">
        <f t="shared" si="52"/>
        <v/>
      </c>
      <c r="AD46" s="20" t="str">
        <f t="shared" si="53"/>
        <v/>
      </c>
      <c r="AE46" s="6" t="str">
        <f t="shared" si="54"/>
        <v/>
      </c>
      <c r="AF46" s="8"/>
      <c r="AG46" s="3" t="str">
        <f t="shared" si="61"/>
        <v>NS</v>
      </c>
      <c r="AH46" s="20" t="str">
        <f t="shared" si="62"/>
        <v/>
      </c>
      <c r="AI46" s="6" t="str">
        <f t="shared" si="63"/>
        <v/>
      </c>
      <c r="AJ46" s="3" t="str">
        <f t="shared" si="64"/>
        <v/>
      </c>
      <c r="AK46" s="20" t="str">
        <f t="shared" si="65"/>
        <v/>
      </c>
      <c r="AL46" s="6" t="str">
        <f t="shared" si="66"/>
        <v/>
      </c>
      <c r="AM46" s="3" t="str">
        <f t="shared" si="67"/>
        <v/>
      </c>
      <c r="AN46" s="20" t="str">
        <f t="shared" si="68"/>
        <v/>
      </c>
      <c r="AO46" s="6" t="str">
        <f t="shared" si="69"/>
        <v/>
      </c>
      <c r="AP46" s="3" t="str">
        <f t="shared" si="70"/>
        <v/>
      </c>
      <c r="AQ46" s="20" t="str">
        <f t="shared" si="71"/>
        <v/>
      </c>
      <c r="AR46" s="6" t="str">
        <f t="shared" si="72"/>
        <v/>
      </c>
      <c r="AS46" s="3" t="str">
        <f t="shared" si="73"/>
        <v/>
      </c>
      <c r="AT46" s="20" t="str">
        <f t="shared" si="74"/>
        <v/>
      </c>
      <c r="AU46" s="6" t="str">
        <f t="shared" si="75"/>
        <v/>
      </c>
      <c r="AV46" s="3" t="str">
        <f t="shared" si="55"/>
        <v/>
      </c>
      <c r="AW46" s="20" t="str">
        <f t="shared" si="56"/>
        <v/>
      </c>
      <c r="AX46" s="6" t="str">
        <f t="shared" si="57"/>
        <v/>
      </c>
      <c r="AY46" s="3" t="str">
        <f t="shared" si="58"/>
        <v/>
      </c>
      <c r="AZ46" s="20" t="str">
        <f t="shared" si="59"/>
        <v/>
      </c>
      <c r="BA46" s="6" t="str">
        <f t="shared" si="60"/>
        <v/>
      </c>
      <c r="BB46" s="8"/>
      <c r="BC46" s="34"/>
      <c r="BD46" s="34"/>
      <c r="BE46" s="34"/>
      <c r="BF46" s="34"/>
      <c r="BG46" s="34"/>
      <c r="BH46" s="34"/>
      <c r="BI46" s="41"/>
      <c r="BJ46" s="41"/>
      <c r="BK46" s="34"/>
      <c r="BL46" s="34"/>
      <c r="BM46" s="34"/>
      <c r="BN46" s="34"/>
      <c r="BO46" s="34"/>
      <c r="BP46" s="41"/>
      <c r="BQ46" s="41"/>
      <c r="BR46" s="34"/>
      <c r="BS46" s="34"/>
      <c r="BT46" s="34"/>
      <c r="BU46" s="34"/>
      <c r="BV46" s="34"/>
      <c r="BW46" s="41"/>
      <c r="BX46" s="41"/>
      <c r="BY46" s="34"/>
      <c r="BZ46" s="34"/>
      <c r="CA46" s="34"/>
      <c r="CB46" s="34"/>
      <c r="CC46" s="34"/>
      <c r="CD46" s="34"/>
      <c r="CE46" s="34"/>
      <c r="CF46" s="41"/>
      <c r="CG46" s="41"/>
      <c r="CH46" s="34"/>
      <c r="CI46" s="34"/>
      <c r="CJ46" s="34"/>
      <c r="CK46" s="34"/>
      <c r="CL46" s="34"/>
      <c r="CM46" s="41"/>
      <c r="CN46" s="41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</row>
    <row r="47" spans="1:106" ht="13.5" thickBot="1" x14ac:dyDescent="0.25">
      <c r="A47" s="82">
        <v>38108</v>
      </c>
      <c r="B47" s="81" t="s">
        <v>9</v>
      </c>
      <c r="C47" s="81" t="s">
        <v>8</v>
      </c>
      <c r="D47" s="81">
        <v>9.6</v>
      </c>
      <c r="E47" s="81">
        <v>9</v>
      </c>
      <c r="F47" s="85">
        <f t="shared" si="31"/>
        <v>1</v>
      </c>
      <c r="G47" s="85">
        <f t="shared" si="32"/>
        <v>5</v>
      </c>
      <c r="H47" s="67">
        <f t="shared" si="33"/>
        <v>2004</v>
      </c>
      <c r="I47" s="2" t="str">
        <f t="shared" si="2"/>
        <v>Spring</v>
      </c>
      <c r="J47" s="67"/>
      <c r="K47" s="3">
        <f t="shared" si="34"/>
        <v>9.6</v>
      </c>
      <c r="L47" s="20" t="str">
        <f t="shared" si="35"/>
        <v/>
      </c>
      <c r="M47" s="6" t="str">
        <f t="shared" si="36"/>
        <v/>
      </c>
      <c r="N47" s="3" t="str">
        <f t="shared" si="37"/>
        <v/>
      </c>
      <c r="O47" s="20" t="str">
        <f t="shared" si="38"/>
        <v/>
      </c>
      <c r="P47" s="6" t="str">
        <f t="shared" si="39"/>
        <v/>
      </c>
      <c r="Q47" s="3" t="str">
        <f t="shared" si="40"/>
        <v/>
      </c>
      <c r="R47" s="20" t="str">
        <f t="shared" si="41"/>
        <v/>
      </c>
      <c r="S47" s="6" t="str">
        <f t="shared" si="42"/>
        <v/>
      </c>
      <c r="T47" s="3" t="str">
        <f t="shared" si="43"/>
        <v/>
      </c>
      <c r="U47" s="20" t="str">
        <f t="shared" si="44"/>
        <v/>
      </c>
      <c r="V47" s="6" t="str">
        <f t="shared" si="45"/>
        <v/>
      </c>
      <c r="W47" s="3" t="str">
        <f t="shared" si="46"/>
        <v/>
      </c>
      <c r="X47" s="20" t="str">
        <f t="shared" si="47"/>
        <v/>
      </c>
      <c r="Y47" s="6" t="str">
        <f t="shared" si="48"/>
        <v/>
      </c>
      <c r="Z47" s="3" t="str">
        <f t="shared" si="49"/>
        <v/>
      </c>
      <c r="AA47" s="20" t="str">
        <f t="shared" si="50"/>
        <v/>
      </c>
      <c r="AB47" s="6" t="str">
        <f t="shared" si="51"/>
        <v/>
      </c>
      <c r="AC47" s="3" t="str">
        <f t="shared" si="52"/>
        <v/>
      </c>
      <c r="AD47" s="20" t="str">
        <f t="shared" si="53"/>
        <v/>
      </c>
      <c r="AE47" s="6" t="str">
        <f t="shared" si="54"/>
        <v/>
      </c>
      <c r="AF47" s="8"/>
      <c r="AG47" s="3">
        <f t="shared" si="61"/>
        <v>9</v>
      </c>
      <c r="AH47" s="20" t="str">
        <f t="shared" si="62"/>
        <v/>
      </c>
      <c r="AI47" s="6" t="str">
        <f t="shared" si="63"/>
        <v/>
      </c>
      <c r="AJ47" s="3" t="str">
        <f t="shared" si="64"/>
        <v/>
      </c>
      <c r="AK47" s="20" t="str">
        <f t="shared" si="65"/>
        <v/>
      </c>
      <c r="AL47" s="6" t="str">
        <f t="shared" si="66"/>
        <v/>
      </c>
      <c r="AM47" s="3" t="str">
        <f t="shared" si="67"/>
        <v/>
      </c>
      <c r="AN47" s="20" t="str">
        <f t="shared" si="68"/>
        <v/>
      </c>
      <c r="AO47" s="6" t="str">
        <f t="shared" si="69"/>
        <v/>
      </c>
      <c r="AP47" s="3" t="str">
        <f t="shared" si="70"/>
        <v/>
      </c>
      <c r="AQ47" s="20" t="str">
        <f t="shared" si="71"/>
        <v/>
      </c>
      <c r="AR47" s="6" t="str">
        <f t="shared" si="72"/>
        <v/>
      </c>
      <c r="AS47" s="3" t="str">
        <f t="shared" si="73"/>
        <v/>
      </c>
      <c r="AT47" s="20" t="str">
        <f t="shared" si="74"/>
        <v/>
      </c>
      <c r="AU47" s="6" t="str">
        <f t="shared" si="75"/>
        <v/>
      </c>
      <c r="AV47" s="3" t="str">
        <f t="shared" si="55"/>
        <v/>
      </c>
      <c r="AW47" s="20" t="str">
        <f t="shared" si="56"/>
        <v/>
      </c>
      <c r="AX47" s="6" t="str">
        <f t="shared" si="57"/>
        <v/>
      </c>
      <c r="AY47" s="3" t="str">
        <f t="shared" si="58"/>
        <v/>
      </c>
      <c r="AZ47" s="20" t="str">
        <f t="shared" si="59"/>
        <v/>
      </c>
      <c r="BA47" s="6" t="str">
        <f t="shared" si="60"/>
        <v/>
      </c>
      <c r="BB47" s="8"/>
      <c r="BC47" s="34"/>
      <c r="BD47" s="34"/>
      <c r="BE47" s="34"/>
      <c r="BF47" s="34"/>
      <c r="BG47" s="34"/>
      <c r="BH47" s="34"/>
      <c r="BI47" s="41"/>
      <c r="BJ47" s="41"/>
      <c r="BK47" s="34"/>
      <c r="BL47" s="34"/>
      <c r="BM47" s="34"/>
      <c r="BN47" s="34"/>
      <c r="BO47" s="34"/>
      <c r="BP47" s="41"/>
      <c r="BQ47" s="41"/>
      <c r="BR47" s="34"/>
      <c r="BS47" s="34"/>
      <c r="BT47" s="34"/>
      <c r="BU47" s="34"/>
      <c r="BV47" s="34"/>
      <c r="BW47" s="41"/>
      <c r="BX47" s="41"/>
      <c r="BY47" s="34"/>
      <c r="BZ47" s="34"/>
      <c r="CA47" s="34"/>
      <c r="CB47" s="34"/>
      <c r="CC47" s="34"/>
      <c r="CD47" s="34"/>
      <c r="CE47" s="34"/>
      <c r="CF47" s="41"/>
      <c r="CG47" s="41"/>
      <c r="CH47" s="34"/>
      <c r="CI47" s="34"/>
      <c r="CJ47" s="34"/>
      <c r="CK47" s="34"/>
      <c r="CL47" s="34"/>
      <c r="CM47" s="41"/>
      <c r="CN47" s="41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</row>
    <row r="48" spans="1:106" ht="13.5" thickBot="1" x14ac:dyDescent="0.25">
      <c r="A48" s="82">
        <v>37884</v>
      </c>
      <c r="B48" s="81" t="s">
        <v>9</v>
      </c>
      <c r="C48" s="81" t="s">
        <v>8</v>
      </c>
      <c r="D48" s="81">
        <v>14</v>
      </c>
      <c r="E48" s="81">
        <v>4.2</v>
      </c>
      <c r="F48" s="85">
        <f t="shared" si="31"/>
        <v>1</v>
      </c>
      <c r="G48" s="85">
        <f t="shared" si="32"/>
        <v>9</v>
      </c>
      <c r="H48" s="67">
        <f t="shared" si="33"/>
        <v>2003</v>
      </c>
      <c r="I48" s="2" t="str">
        <f t="shared" si="2"/>
        <v>Fall</v>
      </c>
      <c r="J48" s="67"/>
      <c r="K48" s="3" t="str">
        <f t="shared" si="34"/>
        <v/>
      </c>
      <c r="L48" s="20" t="str">
        <f t="shared" si="35"/>
        <v/>
      </c>
      <c r="M48" s="6">
        <f t="shared" si="36"/>
        <v>14</v>
      </c>
      <c r="N48" s="3" t="str">
        <f t="shared" si="37"/>
        <v/>
      </c>
      <c r="O48" s="20" t="str">
        <f t="shared" si="38"/>
        <v/>
      </c>
      <c r="P48" s="6" t="str">
        <f t="shared" si="39"/>
        <v/>
      </c>
      <c r="Q48" s="3" t="str">
        <f t="shared" si="40"/>
        <v/>
      </c>
      <c r="R48" s="20" t="str">
        <f t="shared" si="41"/>
        <v/>
      </c>
      <c r="S48" s="6" t="str">
        <f t="shared" si="42"/>
        <v/>
      </c>
      <c r="T48" s="3" t="str">
        <f t="shared" si="43"/>
        <v/>
      </c>
      <c r="U48" s="20" t="str">
        <f t="shared" si="44"/>
        <v/>
      </c>
      <c r="V48" s="6" t="str">
        <f t="shared" si="45"/>
        <v/>
      </c>
      <c r="W48" s="3" t="str">
        <f t="shared" si="46"/>
        <v/>
      </c>
      <c r="X48" s="20" t="str">
        <f t="shared" si="47"/>
        <v/>
      </c>
      <c r="Y48" s="6" t="str">
        <f t="shared" si="48"/>
        <v/>
      </c>
      <c r="Z48" s="3" t="str">
        <f t="shared" si="49"/>
        <v/>
      </c>
      <c r="AA48" s="20" t="str">
        <f t="shared" si="50"/>
        <v/>
      </c>
      <c r="AB48" s="6" t="str">
        <f t="shared" si="51"/>
        <v/>
      </c>
      <c r="AC48" s="3" t="str">
        <f t="shared" si="52"/>
        <v/>
      </c>
      <c r="AD48" s="20" t="str">
        <f t="shared" si="53"/>
        <v/>
      </c>
      <c r="AE48" s="6" t="str">
        <f t="shared" si="54"/>
        <v/>
      </c>
      <c r="AF48" s="8"/>
      <c r="AG48" s="3" t="str">
        <f t="shared" si="61"/>
        <v/>
      </c>
      <c r="AH48" s="20" t="str">
        <f t="shared" si="62"/>
        <v/>
      </c>
      <c r="AI48" s="6">
        <f t="shared" si="63"/>
        <v>4.2</v>
      </c>
      <c r="AJ48" s="3" t="str">
        <f t="shared" si="64"/>
        <v/>
      </c>
      <c r="AK48" s="20" t="str">
        <f t="shared" si="65"/>
        <v/>
      </c>
      <c r="AL48" s="6" t="str">
        <f t="shared" si="66"/>
        <v/>
      </c>
      <c r="AM48" s="3" t="str">
        <f t="shared" si="67"/>
        <v/>
      </c>
      <c r="AN48" s="20" t="str">
        <f t="shared" si="68"/>
        <v/>
      </c>
      <c r="AO48" s="6" t="str">
        <f t="shared" si="69"/>
        <v/>
      </c>
      <c r="AP48" s="3" t="str">
        <f t="shared" si="70"/>
        <v/>
      </c>
      <c r="AQ48" s="20" t="str">
        <f t="shared" si="71"/>
        <v/>
      </c>
      <c r="AR48" s="6" t="str">
        <f t="shared" si="72"/>
        <v/>
      </c>
      <c r="AS48" s="3" t="str">
        <f t="shared" si="73"/>
        <v/>
      </c>
      <c r="AT48" s="20" t="str">
        <f t="shared" si="74"/>
        <v/>
      </c>
      <c r="AU48" s="6" t="str">
        <f t="shared" si="75"/>
        <v/>
      </c>
      <c r="AV48" s="3" t="str">
        <f t="shared" si="55"/>
        <v/>
      </c>
      <c r="AW48" s="20" t="str">
        <f t="shared" si="56"/>
        <v/>
      </c>
      <c r="AX48" s="6" t="str">
        <f t="shared" si="57"/>
        <v/>
      </c>
      <c r="AY48" s="3" t="str">
        <f t="shared" si="58"/>
        <v/>
      </c>
      <c r="AZ48" s="20" t="str">
        <f t="shared" si="59"/>
        <v/>
      </c>
      <c r="BA48" s="6" t="str">
        <f t="shared" si="60"/>
        <v/>
      </c>
      <c r="BB48" s="8"/>
      <c r="BC48" s="34"/>
      <c r="BD48" s="34"/>
      <c r="BE48" s="34"/>
      <c r="BF48" s="34"/>
      <c r="BG48" s="34"/>
      <c r="BH48" s="34"/>
      <c r="BI48" s="41"/>
      <c r="BJ48" s="41"/>
      <c r="BK48" s="34"/>
      <c r="BL48" s="34"/>
      <c r="BM48" s="34"/>
      <c r="BN48" s="34"/>
      <c r="BO48" s="34"/>
      <c r="BP48" s="41"/>
      <c r="BQ48" s="41"/>
      <c r="BR48" s="34"/>
      <c r="BS48" s="34"/>
      <c r="BT48" s="34"/>
      <c r="BU48" s="34"/>
      <c r="BV48" s="34"/>
      <c r="BW48" s="41"/>
      <c r="BX48" s="41"/>
      <c r="BY48" s="34"/>
      <c r="BZ48" s="34"/>
      <c r="CA48" s="34"/>
      <c r="CB48" s="34"/>
      <c r="CC48" s="34"/>
      <c r="CD48" s="34"/>
      <c r="CE48" s="34"/>
      <c r="CF48" s="41"/>
      <c r="CG48" s="41"/>
      <c r="CH48" s="34"/>
      <c r="CI48" s="34"/>
      <c r="CJ48" s="34"/>
      <c r="CK48" s="34"/>
      <c r="CL48" s="34"/>
      <c r="CM48" s="41"/>
      <c r="CN48" s="41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</row>
    <row r="49" spans="1:106" ht="13.5" thickBot="1" x14ac:dyDescent="0.25">
      <c r="A49" s="82">
        <v>42279</v>
      </c>
      <c r="B49" s="81" t="s">
        <v>10</v>
      </c>
      <c r="C49" s="81" t="s">
        <v>8</v>
      </c>
      <c r="D49" s="81">
        <v>17.399999999999999</v>
      </c>
      <c r="E49" s="81" t="s">
        <v>24</v>
      </c>
      <c r="F49" s="85">
        <f t="shared" si="31"/>
        <v>2</v>
      </c>
      <c r="G49" s="85">
        <f t="shared" si="32"/>
        <v>10</v>
      </c>
      <c r="H49" s="67">
        <f t="shared" si="33"/>
        <v>2015</v>
      </c>
      <c r="I49" s="2" t="str">
        <f t="shared" si="2"/>
        <v>Fall</v>
      </c>
      <c r="J49" s="67"/>
      <c r="K49" s="3" t="str">
        <f t="shared" si="34"/>
        <v/>
      </c>
      <c r="L49" s="20" t="str">
        <f t="shared" si="35"/>
        <v/>
      </c>
      <c r="M49" s="6">
        <f t="shared" si="36"/>
        <v>17.399999999999999</v>
      </c>
      <c r="N49" s="3" t="str">
        <f t="shared" si="37"/>
        <v/>
      </c>
      <c r="O49" s="20" t="str">
        <f t="shared" si="38"/>
        <v/>
      </c>
      <c r="P49" s="6" t="str">
        <f t="shared" si="39"/>
        <v/>
      </c>
      <c r="Q49" s="3" t="str">
        <f t="shared" si="40"/>
        <v/>
      </c>
      <c r="R49" s="20" t="str">
        <f t="shared" si="41"/>
        <v/>
      </c>
      <c r="S49" s="6" t="str">
        <f t="shared" si="42"/>
        <v/>
      </c>
      <c r="T49" s="3" t="str">
        <f t="shared" si="43"/>
        <v/>
      </c>
      <c r="U49" s="20" t="str">
        <f t="shared" si="44"/>
        <v/>
      </c>
      <c r="V49" s="6" t="str">
        <f t="shared" si="45"/>
        <v/>
      </c>
      <c r="W49" s="3" t="str">
        <f t="shared" si="46"/>
        <v/>
      </c>
      <c r="X49" s="20" t="str">
        <f t="shared" si="47"/>
        <v/>
      </c>
      <c r="Y49" s="6" t="str">
        <f t="shared" si="48"/>
        <v/>
      </c>
      <c r="Z49" s="3" t="str">
        <f t="shared" si="49"/>
        <v/>
      </c>
      <c r="AA49" s="20" t="str">
        <f t="shared" si="50"/>
        <v/>
      </c>
      <c r="AB49" s="6" t="str">
        <f t="shared" si="51"/>
        <v/>
      </c>
      <c r="AC49" s="3" t="str">
        <f t="shared" si="52"/>
        <v/>
      </c>
      <c r="AD49" s="20" t="str">
        <f t="shared" si="53"/>
        <v/>
      </c>
      <c r="AE49" s="6" t="str">
        <f t="shared" si="54"/>
        <v/>
      </c>
      <c r="AF49" s="8"/>
      <c r="AG49" s="3" t="str">
        <f t="shared" si="61"/>
        <v/>
      </c>
      <c r="AH49" s="20" t="str">
        <f t="shared" si="62"/>
        <v/>
      </c>
      <c r="AI49" s="6" t="str">
        <f t="shared" si="63"/>
        <v>NS</v>
      </c>
      <c r="AJ49" s="3" t="str">
        <f t="shared" si="64"/>
        <v/>
      </c>
      <c r="AK49" s="20" t="str">
        <f t="shared" si="65"/>
        <v/>
      </c>
      <c r="AL49" s="6" t="str">
        <f t="shared" si="66"/>
        <v/>
      </c>
      <c r="AM49" s="3" t="str">
        <f t="shared" si="67"/>
        <v/>
      </c>
      <c r="AN49" s="20" t="str">
        <f t="shared" si="68"/>
        <v/>
      </c>
      <c r="AO49" s="6" t="str">
        <f t="shared" si="69"/>
        <v/>
      </c>
      <c r="AP49" s="3" t="str">
        <f t="shared" si="70"/>
        <v/>
      </c>
      <c r="AQ49" s="20" t="str">
        <f t="shared" si="71"/>
        <v/>
      </c>
      <c r="AR49" s="6" t="str">
        <f t="shared" si="72"/>
        <v/>
      </c>
      <c r="AS49" s="3" t="str">
        <f t="shared" si="73"/>
        <v/>
      </c>
      <c r="AT49" s="20" t="str">
        <f t="shared" si="74"/>
        <v/>
      </c>
      <c r="AU49" s="6" t="str">
        <f t="shared" si="75"/>
        <v/>
      </c>
      <c r="AV49" s="3" t="str">
        <f t="shared" si="55"/>
        <v/>
      </c>
      <c r="AW49" s="20" t="str">
        <f t="shared" si="56"/>
        <v/>
      </c>
      <c r="AX49" s="6" t="str">
        <f t="shared" si="57"/>
        <v/>
      </c>
      <c r="AY49" s="3" t="str">
        <f t="shared" si="58"/>
        <v/>
      </c>
      <c r="AZ49" s="20" t="str">
        <f t="shared" si="59"/>
        <v/>
      </c>
      <c r="BA49" s="6" t="str">
        <f t="shared" si="60"/>
        <v/>
      </c>
      <c r="BB49" s="8"/>
      <c r="BC49" s="34"/>
      <c r="BD49" s="34"/>
      <c r="BE49" s="34"/>
      <c r="BF49" s="34"/>
      <c r="BG49" s="34"/>
      <c r="BH49" s="34"/>
      <c r="BI49" s="41"/>
      <c r="BJ49" s="41"/>
      <c r="BK49" s="34"/>
      <c r="BL49" s="34"/>
      <c r="BM49" s="34"/>
      <c r="BN49" s="34"/>
      <c r="BO49" s="34"/>
      <c r="BP49" s="41"/>
      <c r="BQ49" s="41"/>
      <c r="BR49" s="34"/>
      <c r="BS49" s="34"/>
      <c r="BT49" s="34"/>
      <c r="BU49" s="34"/>
      <c r="BV49" s="34"/>
      <c r="BW49" s="41"/>
      <c r="BX49" s="41"/>
      <c r="BY49" s="34"/>
      <c r="BZ49" s="34"/>
      <c r="CA49" s="34"/>
      <c r="CB49" s="34"/>
      <c r="CC49" s="34"/>
      <c r="CD49" s="34"/>
      <c r="CE49" s="34"/>
      <c r="CF49" s="41"/>
      <c r="CG49" s="41"/>
      <c r="CH49" s="34"/>
      <c r="CI49" s="34"/>
      <c r="CJ49" s="34"/>
      <c r="CK49" s="34"/>
      <c r="CL49" s="34"/>
      <c r="CM49" s="41"/>
      <c r="CN49" s="41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</row>
    <row r="50" spans="1:106" ht="13.5" thickBot="1" x14ac:dyDescent="0.25">
      <c r="A50" s="82">
        <v>42213</v>
      </c>
      <c r="B50" s="81" t="s">
        <v>10</v>
      </c>
      <c r="C50" s="81" t="s">
        <v>8</v>
      </c>
      <c r="D50" s="81">
        <v>23.5</v>
      </c>
      <c r="E50" s="81" t="s">
        <v>24</v>
      </c>
      <c r="F50" s="85">
        <f t="shared" si="31"/>
        <v>2</v>
      </c>
      <c r="G50" s="85">
        <f t="shared" si="32"/>
        <v>7</v>
      </c>
      <c r="H50" s="67">
        <f t="shared" si="33"/>
        <v>2015</v>
      </c>
      <c r="I50" s="2" t="str">
        <f t="shared" si="2"/>
        <v>Summer</v>
      </c>
      <c r="J50" s="67"/>
      <c r="K50" s="3" t="str">
        <f t="shared" si="34"/>
        <v/>
      </c>
      <c r="L50" s="20">
        <f t="shared" si="35"/>
        <v>23.5</v>
      </c>
      <c r="M50" s="6" t="str">
        <f t="shared" si="36"/>
        <v/>
      </c>
      <c r="N50" s="3" t="str">
        <f t="shared" si="37"/>
        <v/>
      </c>
      <c r="O50" s="20" t="str">
        <f t="shared" si="38"/>
        <v/>
      </c>
      <c r="P50" s="6" t="str">
        <f t="shared" si="39"/>
        <v/>
      </c>
      <c r="Q50" s="3" t="str">
        <f t="shared" si="40"/>
        <v/>
      </c>
      <c r="R50" s="20" t="str">
        <f t="shared" si="41"/>
        <v/>
      </c>
      <c r="S50" s="6" t="str">
        <f t="shared" si="42"/>
        <v/>
      </c>
      <c r="T50" s="3" t="str">
        <f t="shared" si="43"/>
        <v/>
      </c>
      <c r="U50" s="20" t="str">
        <f t="shared" si="44"/>
        <v/>
      </c>
      <c r="V50" s="6" t="str">
        <f t="shared" si="45"/>
        <v/>
      </c>
      <c r="W50" s="3" t="str">
        <f t="shared" si="46"/>
        <v/>
      </c>
      <c r="X50" s="20" t="str">
        <f t="shared" si="47"/>
        <v/>
      </c>
      <c r="Y50" s="6" t="str">
        <f t="shared" si="48"/>
        <v/>
      </c>
      <c r="Z50" s="3" t="str">
        <f t="shared" si="49"/>
        <v/>
      </c>
      <c r="AA50" s="20" t="str">
        <f t="shared" si="50"/>
        <v/>
      </c>
      <c r="AB50" s="6" t="str">
        <f t="shared" si="51"/>
        <v/>
      </c>
      <c r="AC50" s="3" t="str">
        <f t="shared" si="52"/>
        <v/>
      </c>
      <c r="AD50" s="20" t="str">
        <f t="shared" si="53"/>
        <v/>
      </c>
      <c r="AE50" s="6" t="str">
        <f t="shared" si="54"/>
        <v/>
      </c>
      <c r="AF50" s="8"/>
      <c r="AG50" s="3" t="str">
        <f t="shared" si="61"/>
        <v/>
      </c>
      <c r="AH50" s="20" t="str">
        <f t="shared" si="62"/>
        <v>NS</v>
      </c>
      <c r="AI50" s="6" t="str">
        <f t="shared" si="63"/>
        <v/>
      </c>
      <c r="AJ50" s="3" t="str">
        <f t="shared" si="64"/>
        <v/>
      </c>
      <c r="AK50" s="20" t="str">
        <f t="shared" si="65"/>
        <v/>
      </c>
      <c r="AL50" s="6" t="str">
        <f t="shared" si="66"/>
        <v/>
      </c>
      <c r="AM50" s="3" t="str">
        <f t="shared" si="67"/>
        <v/>
      </c>
      <c r="AN50" s="20" t="str">
        <f t="shared" si="68"/>
        <v/>
      </c>
      <c r="AO50" s="6" t="str">
        <f t="shared" si="69"/>
        <v/>
      </c>
      <c r="AP50" s="3" t="str">
        <f t="shared" si="70"/>
        <v/>
      </c>
      <c r="AQ50" s="20" t="str">
        <f t="shared" si="71"/>
        <v/>
      </c>
      <c r="AR50" s="6" t="str">
        <f t="shared" si="72"/>
        <v/>
      </c>
      <c r="AS50" s="3" t="str">
        <f t="shared" si="73"/>
        <v/>
      </c>
      <c r="AT50" s="20" t="str">
        <f t="shared" si="74"/>
        <v/>
      </c>
      <c r="AU50" s="6" t="str">
        <f t="shared" si="75"/>
        <v/>
      </c>
      <c r="AV50" s="3" t="str">
        <f t="shared" si="55"/>
        <v/>
      </c>
      <c r="AW50" s="20" t="str">
        <f t="shared" si="56"/>
        <v/>
      </c>
      <c r="AX50" s="6" t="str">
        <f t="shared" si="57"/>
        <v/>
      </c>
      <c r="AY50" s="3" t="str">
        <f t="shared" si="58"/>
        <v/>
      </c>
      <c r="AZ50" s="20" t="str">
        <f t="shared" si="59"/>
        <v/>
      </c>
      <c r="BA50" s="6" t="str">
        <f t="shared" si="60"/>
        <v/>
      </c>
      <c r="BB50" s="8"/>
      <c r="BC50" s="34"/>
      <c r="BD50" s="34"/>
      <c r="BE50" s="34"/>
      <c r="BF50" s="34"/>
      <c r="BG50" s="34"/>
      <c r="BH50" s="34"/>
      <c r="BI50" s="41"/>
      <c r="BJ50" s="41"/>
      <c r="BK50" s="34"/>
      <c r="BL50" s="34"/>
      <c r="BM50" s="34"/>
      <c r="BN50" s="34"/>
      <c r="BO50" s="34"/>
      <c r="BP50" s="41"/>
      <c r="BQ50" s="41"/>
      <c r="BR50" s="34"/>
      <c r="BS50" s="34"/>
      <c r="BT50" s="34"/>
      <c r="BU50" s="34"/>
      <c r="BV50" s="34"/>
      <c r="BW50" s="41"/>
      <c r="BX50" s="41"/>
      <c r="BY50" s="34"/>
      <c r="BZ50" s="34"/>
      <c r="CA50" s="34"/>
      <c r="CB50" s="34"/>
      <c r="CC50" s="34"/>
      <c r="CD50" s="34"/>
      <c r="CE50" s="34"/>
      <c r="CF50" s="41"/>
      <c r="CG50" s="41"/>
      <c r="CH50" s="34"/>
      <c r="CI50" s="34"/>
      <c r="CJ50" s="34"/>
      <c r="CK50" s="34"/>
      <c r="CL50" s="34"/>
      <c r="CM50" s="41"/>
      <c r="CN50" s="41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</row>
    <row r="51" spans="1:106" ht="13.5" thickBot="1" x14ac:dyDescent="0.25">
      <c r="A51" s="82">
        <v>42131</v>
      </c>
      <c r="B51" s="81" t="s">
        <v>10</v>
      </c>
      <c r="C51" s="81" t="s">
        <v>8</v>
      </c>
      <c r="D51" s="81">
        <v>24.7</v>
      </c>
      <c r="E51" s="81">
        <v>15.42</v>
      </c>
      <c r="F51" s="85">
        <f t="shared" si="31"/>
        <v>2</v>
      </c>
      <c r="G51" s="85">
        <f t="shared" si="32"/>
        <v>5</v>
      </c>
      <c r="H51" s="67">
        <f t="shared" si="33"/>
        <v>2015</v>
      </c>
      <c r="I51" s="2" t="str">
        <f t="shared" si="2"/>
        <v>Spring</v>
      </c>
      <c r="J51" s="67"/>
      <c r="K51" s="3">
        <f t="shared" si="34"/>
        <v>24.7</v>
      </c>
      <c r="L51" s="20" t="str">
        <f t="shared" si="35"/>
        <v/>
      </c>
      <c r="M51" s="6" t="str">
        <f t="shared" si="36"/>
        <v/>
      </c>
      <c r="N51" s="3" t="str">
        <f t="shared" si="37"/>
        <v/>
      </c>
      <c r="O51" s="20" t="str">
        <f t="shared" si="38"/>
        <v/>
      </c>
      <c r="P51" s="6" t="str">
        <f t="shared" si="39"/>
        <v/>
      </c>
      <c r="Q51" s="3" t="str">
        <f t="shared" si="40"/>
        <v/>
      </c>
      <c r="R51" s="20" t="str">
        <f t="shared" si="41"/>
        <v/>
      </c>
      <c r="S51" s="6" t="str">
        <f t="shared" si="42"/>
        <v/>
      </c>
      <c r="T51" s="3" t="str">
        <f t="shared" si="43"/>
        <v/>
      </c>
      <c r="U51" s="20" t="str">
        <f t="shared" si="44"/>
        <v/>
      </c>
      <c r="V51" s="6" t="str">
        <f t="shared" si="45"/>
        <v/>
      </c>
      <c r="W51" s="3" t="str">
        <f t="shared" si="46"/>
        <v/>
      </c>
      <c r="X51" s="20" t="str">
        <f t="shared" si="47"/>
        <v/>
      </c>
      <c r="Y51" s="6" t="str">
        <f t="shared" si="48"/>
        <v/>
      </c>
      <c r="Z51" s="3" t="str">
        <f t="shared" si="49"/>
        <v/>
      </c>
      <c r="AA51" s="20" t="str">
        <f t="shared" si="50"/>
        <v/>
      </c>
      <c r="AB51" s="6" t="str">
        <f t="shared" si="51"/>
        <v/>
      </c>
      <c r="AC51" s="3" t="str">
        <f t="shared" si="52"/>
        <v/>
      </c>
      <c r="AD51" s="20" t="str">
        <f t="shared" si="53"/>
        <v/>
      </c>
      <c r="AE51" s="6" t="str">
        <f t="shared" si="54"/>
        <v/>
      </c>
      <c r="AF51" s="8"/>
      <c r="AG51" s="3">
        <f t="shared" si="61"/>
        <v>15.42</v>
      </c>
      <c r="AH51" s="20" t="str">
        <f t="shared" si="62"/>
        <v/>
      </c>
      <c r="AI51" s="6" t="str">
        <f t="shared" si="63"/>
        <v/>
      </c>
      <c r="AJ51" s="3" t="str">
        <f t="shared" si="64"/>
        <v/>
      </c>
      <c r="AK51" s="20" t="str">
        <f t="shared" si="65"/>
        <v/>
      </c>
      <c r="AL51" s="6" t="str">
        <f t="shared" si="66"/>
        <v/>
      </c>
      <c r="AM51" s="3" t="str">
        <f t="shared" si="67"/>
        <v/>
      </c>
      <c r="AN51" s="20" t="str">
        <f t="shared" si="68"/>
        <v/>
      </c>
      <c r="AO51" s="6" t="str">
        <f t="shared" si="69"/>
        <v/>
      </c>
      <c r="AP51" s="3" t="str">
        <f t="shared" si="70"/>
        <v/>
      </c>
      <c r="AQ51" s="20" t="str">
        <f t="shared" si="71"/>
        <v/>
      </c>
      <c r="AR51" s="6" t="str">
        <f t="shared" si="72"/>
        <v/>
      </c>
      <c r="AS51" s="3" t="str">
        <f t="shared" si="73"/>
        <v/>
      </c>
      <c r="AT51" s="20" t="str">
        <f t="shared" si="74"/>
        <v/>
      </c>
      <c r="AU51" s="6" t="str">
        <f t="shared" si="75"/>
        <v/>
      </c>
      <c r="AV51" s="3" t="str">
        <f t="shared" si="55"/>
        <v/>
      </c>
      <c r="AW51" s="20" t="str">
        <f t="shared" si="56"/>
        <v/>
      </c>
      <c r="AX51" s="6" t="str">
        <f t="shared" si="57"/>
        <v/>
      </c>
      <c r="AY51" s="3" t="str">
        <f t="shared" si="58"/>
        <v/>
      </c>
      <c r="AZ51" s="20" t="str">
        <f t="shared" si="59"/>
        <v/>
      </c>
      <c r="BA51" s="6" t="str">
        <f t="shared" si="60"/>
        <v/>
      </c>
      <c r="BB51" s="8"/>
      <c r="BC51" s="34"/>
      <c r="BD51" s="34"/>
      <c r="BE51" s="34"/>
      <c r="BF51" s="34"/>
      <c r="BG51" s="34"/>
      <c r="BH51" s="34"/>
      <c r="BI51" s="41"/>
      <c r="BJ51" s="41"/>
      <c r="BK51" s="34"/>
      <c r="BL51" s="34"/>
      <c r="BM51" s="34"/>
      <c r="BN51" s="34"/>
      <c r="BO51" s="34"/>
      <c r="BP51" s="41"/>
      <c r="BQ51" s="41"/>
      <c r="BR51" s="34"/>
      <c r="BS51" s="34"/>
      <c r="BT51" s="34"/>
      <c r="BU51" s="34"/>
      <c r="BV51" s="34"/>
      <c r="BW51" s="41"/>
      <c r="BX51" s="41"/>
      <c r="BY51" s="34"/>
      <c r="BZ51" s="34"/>
      <c r="CA51" s="34"/>
      <c r="CB51" s="34"/>
      <c r="CC51" s="34"/>
      <c r="CD51" s="34"/>
      <c r="CE51" s="34"/>
      <c r="CF51" s="41"/>
      <c r="CG51" s="41"/>
      <c r="CH51" s="34"/>
      <c r="CI51" s="34"/>
      <c r="CJ51" s="34"/>
      <c r="CK51" s="34"/>
      <c r="CL51" s="34"/>
      <c r="CM51" s="41"/>
      <c r="CN51" s="41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</row>
    <row r="52" spans="1:106" ht="13.5" thickBot="1" x14ac:dyDescent="0.25">
      <c r="A52" s="82">
        <v>41902</v>
      </c>
      <c r="B52" s="81" t="s">
        <v>10</v>
      </c>
      <c r="C52" s="81" t="s">
        <v>8</v>
      </c>
      <c r="D52" s="81">
        <v>19.5</v>
      </c>
      <c r="E52" s="81">
        <v>4.4000000000000004</v>
      </c>
      <c r="F52" s="85">
        <f t="shared" si="31"/>
        <v>2</v>
      </c>
      <c r="G52" s="85">
        <f t="shared" si="32"/>
        <v>9</v>
      </c>
      <c r="H52" s="67">
        <f t="shared" si="33"/>
        <v>2014</v>
      </c>
      <c r="I52" s="2" t="str">
        <f t="shared" si="2"/>
        <v>Fall</v>
      </c>
      <c r="J52" s="67"/>
      <c r="K52" s="3" t="str">
        <f t="shared" si="34"/>
        <v/>
      </c>
      <c r="L52" s="20" t="str">
        <f t="shared" si="35"/>
        <v/>
      </c>
      <c r="M52" s="6">
        <f t="shared" si="36"/>
        <v>19.5</v>
      </c>
      <c r="N52" s="3" t="str">
        <f t="shared" si="37"/>
        <v/>
      </c>
      <c r="O52" s="20" t="str">
        <f t="shared" si="38"/>
        <v/>
      </c>
      <c r="P52" s="6" t="str">
        <f t="shared" si="39"/>
        <v/>
      </c>
      <c r="Q52" s="3" t="str">
        <f t="shared" si="40"/>
        <v/>
      </c>
      <c r="R52" s="20" t="str">
        <f t="shared" si="41"/>
        <v/>
      </c>
      <c r="S52" s="6" t="str">
        <f t="shared" si="42"/>
        <v/>
      </c>
      <c r="T52" s="3" t="str">
        <f t="shared" si="43"/>
        <v/>
      </c>
      <c r="U52" s="20" t="str">
        <f t="shared" si="44"/>
        <v/>
      </c>
      <c r="V52" s="6" t="str">
        <f t="shared" si="45"/>
        <v/>
      </c>
      <c r="W52" s="3" t="str">
        <f t="shared" si="46"/>
        <v/>
      </c>
      <c r="X52" s="20" t="str">
        <f t="shared" si="47"/>
        <v/>
      </c>
      <c r="Y52" s="6" t="str">
        <f t="shared" si="48"/>
        <v/>
      </c>
      <c r="Z52" s="3" t="str">
        <f t="shared" si="49"/>
        <v/>
      </c>
      <c r="AA52" s="20" t="str">
        <f t="shared" si="50"/>
        <v/>
      </c>
      <c r="AB52" s="6" t="str">
        <f t="shared" si="51"/>
        <v/>
      </c>
      <c r="AC52" s="3" t="str">
        <f t="shared" si="52"/>
        <v/>
      </c>
      <c r="AD52" s="20" t="str">
        <f t="shared" si="53"/>
        <v/>
      </c>
      <c r="AE52" s="6" t="str">
        <f t="shared" si="54"/>
        <v/>
      </c>
      <c r="AF52" s="8"/>
      <c r="AG52" s="3" t="str">
        <f t="shared" si="61"/>
        <v/>
      </c>
      <c r="AH52" s="20" t="str">
        <f t="shared" si="62"/>
        <v/>
      </c>
      <c r="AI52" s="6">
        <f t="shared" si="63"/>
        <v>4.4000000000000004</v>
      </c>
      <c r="AJ52" s="3" t="str">
        <f t="shared" si="64"/>
        <v/>
      </c>
      <c r="AK52" s="20" t="str">
        <f t="shared" si="65"/>
        <v/>
      </c>
      <c r="AL52" s="6" t="str">
        <f t="shared" si="66"/>
        <v/>
      </c>
      <c r="AM52" s="3" t="str">
        <f t="shared" si="67"/>
        <v/>
      </c>
      <c r="AN52" s="20" t="str">
        <f t="shared" si="68"/>
        <v/>
      </c>
      <c r="AO52" s="6" t="str">
        <f t="shared" si="69"/>
        <v/>
      </c>
      <c r="AP52" s="3" t="str">
        <f t="shared" si="70"/>
        <v/>
      </c>
      <c r="AQ52" s="20" t="str">
        <f t="shared" si="71"/>
        <v/>
      </c>
      <c r="AR52" s="6" t="str">
        <f t="shared" si="72"/>
        <v/>
      </c>
      <c r="AS52" s="3" t="str">
        <f t="shared" si="73"/>
        <v/>
      </c>
      <c r="AT52" s="20" t="str">
        <f t="shared" si="74"/>
        <v/>
      </c>
      <c r="AU52" s="6" t="str">
        <f t="shared" si="75"/>
        <v/>
      </c>
      <c r="AV52" s="3" t="str">
        <f t="shared" si="55"/>
        <v/>
      </c>
      <c r="AW52" s="20" t="str">
        <f t="shared" si="56"/>
        <v/>
      </c>
      <c r="AX52" s="6" t="str">
        <f t="shared" si="57"/>
        <v/>
      </c>
      <c r="AY52" s="3" t="str">
        <f t="shared" si="58"/>
        <v/>
      </c>
      <c r="AZ52" s="20" t="str">
        <f t="shared" si="59"/>
        <v/>
      </c>
      <c r="BA52" s="6" t="str">
        <f t="shared" si="60"/>
        <v/>
      </c>
      <c r="BB52" s="8"/>
      <c r="BC52" s="34"/>
      <c r="BD52" s="34"/>
      <c r="BE52" s="34"/>
      <c r="BF52" s="34"/>
      <c r="BG52" s="34"/>
      <c r="BH52" s="34"/>
      <c r="BI52" s="41"/>
      <c r="BJ52" s="41"/>
      <c r="BK52" s="34"/>
      <c r="BL52" s="34"/>
      <c r="BM52" s="34"/>
      <c r="BN52" s="34"/>
      <c r="BO52" s="34"/>
      <c r="BP52" s="41"/>
      <c r="BQ52" s="41"/>
      <c r="BR52" s="34"/>
      <c r="BS52" s="34"/>
      <c r="BT52" s="34"/>
      <c r="BU52" s="34"/>
      <c r="BV52" s="34"/>
      <c r="BW52" s="41"/>
      <c r="BX52" s="41"/>
      <c r="BY52" s="34"/>
      <c r="BZ52" s="34"/>
      <c r="CA52" s="34"/>
      <c r="CB52" s="34"/>
      <c r="CC52" s="34"/>
      <c r="CD52" s="34"/>
      <c r="CE52" s="34"/>
      <c r="CF52" s="41"/>
      <c r="CG52" s="41"/>
      <c r="CH52" s="34"/>
      <c r="CI52" s="34"/>
      <c r="CJ52" s="34"/>
      <c r="CK52" s="34"/>
      <c r="CL52" s="34"/>
      <c r="CM52" s="41"/>
      <c r="CN52" s="41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</row>
    <row r="53" spans="1:106" ht="13.5" thickBot="1" x14ac:dyDescent="0.25">
      <c r="A53" s="82">
        <v>41852</v>
      </c>
      <c r="B53" s="81" t="s">
        <v>10</v>
      </c>
      <c r="C53" s="81" t="s">
        <v>8</v>
      </c>
      <c r="D53" s="81">
        <v>22.4</v>
      </c>
      <c r="E53" s="81">
        <v>3.4</v>
      </c>
      <c r="F53" s="85">
        <f t="shared" si="31"/>
        <v>2</v>
      </c>
      <c r="G53" s="85">
        <f t="shared" si="32"/>
        <v>8</v>
      </c>
      <c r="H53" s="67">
        <f t="shared" si="33"/>
        <v>2014</v>
      </c>
      <c r="I53" s="2" t="str">
        <f t="shared" si="2"/>
        <v>Summer</v>
      </c>
      <c r="J53" s="67"/>
      <c r="K53" s="3" t="str">
        <f t="shared" si="34"/>
        <v/>
      </c>
      <c r="L53" s="20">
        <f t="shared" si="35"/>
        <v>22.4</v>
      </c>
      <c r="M53" s="6" t="str">
        <f t="shared" si="36"/>
        <v/>
      </c>
      <c r="N53" s="3" t="str">
        <f t="shared" si="37"/>
        <v/>
      </c>
      <c r="O53" s="20" t="str">
        <f t="shared" si="38"/>
        <v/>
      </c>
      <c r="P53" s="6" t="str">
        <f t="shared" si="39"/>
        <v/>
      </c>
      <c r="Q53" s="3" t="str">
        <f t="shared" si="40"/>
        <v/>
      </c>
      <c r="R53" s="20" t="str">
        <f t="shared" si="41"/>
        <v/>
      </c>
      <c r="S53" s="6" t="str">
        <f t="shared" si="42"/>
        <v/>
      </c>
      <c r="T53" s="3" t="str">
        <f t="shared" si="43"/>
        <v/>
      </c>
      <c r="U53" s="20" t="str">
        <f t="shared" si="44"/>
        <v/>
      </c>
      <c r="V53" s="6" t="str">
        <f t="shared" si="45"/>
        <v/>
      </c>
      <c r="W53" s="3" t="str">
        <f t="shared" si="46"/>
        <v/>
      </c>
      <c r="X53" s="20" t="str">
        <f t="shared" si="47"/>
        <v/>
      </c>
      <c r="Y53" s="6" t="str">
        <f t="shared" si="48"/>
        <v/>
      </c>
      <c r="Z53" s="3" t="str">
        <f t="shared" si="49"/>
        <v/>
      </c>
      <c r="AA53" s="20" t="str">
        <f t="shared" si="50"/>
        <v/>
      </c>
      <c r="AB53" s="6" t="str">
        <f t="shared" si="51"/>
        <v/>
      </c>
      <c r="AC53" s="3" t="str">
        <f t="shared" si="52"/>
        <v/>
      </c>
      <c r="AD53" s="20" t="str">
        <f t="shared" si="53"/>
        <v/>
      </c>
      <c r="AE53" s="6" t="str">
        <f t="shared" si="54"/>
        <v/>
      </c>
      <c r="AF53" s="8"/>
      <c r="AG53" s="3" t="str">
        <f t="shared" si="61"/>
        <v/>
      </c>
      <c r="AH53" s="20">
        <f t="shared" si="62"/>
        <v>3.4</v>
      </c>
      <c r="AI53" s="6" t="str">
        <f t="shared" si="63"/>
        <v/>
      </c>
      <c r="AJ53" s="3" t="str">
        <f t="shared" si="64"/>
        <v/>
      </c>
      <c r="AK53" s="20" t="str">
        <f t="shared" si="65"/>
        <v/>
      </c>
      <c r="AL53" s="6" t="str">
        <f t="shared" si="66"/>
        <v/>
      </c>
      <c r="AM53" s="3" t="str">
        <f t="shared" si="67"/>
        <v/>
      </c>
      <c r="AN53" s="20" t="str">
        <f t="shared" si="68"/>
        <v/>
      </c>
      <c r="AO53" s="6" t="str">
        <f t="shared" si="69"/>
        <v/>
      </c>
      <c r="AP53" s="3" t="str">
        <f t="shared" si="70"/>
        <v/>
      </c>
      <c r="AQ53" s="20" t="str">
        <f t="shared" si="71"/>
        <v/>
      </c>
      <c r="AR53" s="6" t="str">
        <f t="shared" si="72"/>
        <v/>
      </c>
      <c r="AS53" s="3" t="str">
        <f t="shared" si="73"/>
        <v/>
      </c>
      <c r="AT53" s="20" t="str">
        <f t="shared" si="74"/>
        <v/>
      </c>
      <c r="AU53" s="6" t="str">
        <f t="shared" si="75"/>
        <v/>
      </c>
      <c r="AV53" s="3" t="str">
        <f t="shared" si="55"/>
        <v/>
      </c>
      <c r="AW53" s="20" t="str">
        <f t="shared" si="56"/>
        <v/>
      </c>
      <c r="AX53" s="6" t="str">
        <f t="shared" si="57"/>
        <v/>
      </c>
      <c r="AY53" s="3" t="str">
        <f t="shared" si="58"/>
        <v/>
      </c>
      <c r="AZ53" s="20" t="str">
        <f t="shared" si="59"/>
        <v/>
      </c>
      <c r="BA53" s="6" t="str">
        <f t="shared" si="60"/>
        <v/>
      </c>
      <c r="BB53" s="8"/>
      <c r="BC53" s="34"/>
      <c r="BD53" s="34"/>
      <c r="BE53" s="34"/>
      <c r="BF53" s="34"/>
      <c r="BG53" s="34"/>
      <c r="BH53" s="34"/>
      <c r="BI53" s="41"/>
      <c r="BJ53" s="41"/>
      <c r="BK53" s="34"/>
      <c r="BL53" s="34"/>
      <c r="BM53" s="34"/>
      <c r="BN53" s="34"/>
      <c r="BO53" s="34"/>
      <c r="BP53" s="41"/>
      <c r="BQ53" s="41"/>
      <c r="BR53" s="34"/>
      <c r="BS53" s="34"/>
      <c r="BT53" s="34"/>
      <c r="BU53" s="34"/>
      <c r="BV53" s="34"/>
      <c r="BW53" s="41"/>
      <c r="BX53" s="41"/>
      <c r="BY53" s="34"/>
      <c r="BZ53" s="34"/>
      <c r="CA53" s="34"/>
      <c r="CB53" s="34"/>
      <c r="CC53" s="34"/>
      <c r="CD53" s="34"/>
      <c r="CE53" s="34"/>
      <c r="CF53" s="41"/>
      <c r="CG53" s="41"/>
      <c r="CH53" s="34"/>
      <c r="CI53" s="34"/>
      <c r="CJ53" s="34"/>
      <c r="CK53" s="34"/>
      <c r="CL53" s="34"/>
      <c r="CM53" s="41"/>
      <c r="CN53" s="41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</row>
    <row r="54" spans="1:106" ht="13.5" thickBot="1" x14ac:dyDescent="0.25">
      <c r="A54" s="82">
        <v>41762</v>
      </c>
      <c r="B54" s="81" t="s">
        <v>10</v>
      </c>
      <c r="C54" s="81" t="s">
        <v>8</v>
      </c>
      <c r="D54" s="81">
        <v>8.4</v>
      </c>
      <c r="E54" s="81">
        <v>13</v>
      </c>
      <c r="F54" s="85">
        <f t="shared" si="31"/>
        <v>2</v>
      </c>
      <c r="G54" s="85">
        <f t="shared" si="32"/>
        <v>5</v>
      </c>
      <c r="H54" s="67">
        <f t="shared" si="33"/>
        <v>2014</v>
      </c>
      <c r="I54" s="2" t="str">
        <f t="shared" si="2"/>
        <v>Spring</v>
      </c>
      <c r="J54" s="67"/>
      <c r="K54" s="3">
        <f t="shared" si="34"/>
        <v>8.4</v>
      </c>
      <c r="L54" s="20" t="str">
        <f t="shared" si="35"/>
        <v/>
      </c>
      <c r="M54" s="6" t="str">
        <f t="shared" si="36"/>
        <v/>
      </c>
      <c r="N54" s="3" t="str">
        <f t="shared" si="37"/>
        <v/>
      </c>
      <c r="O54" s="20" t="str">
        <f t="shared" si="38"/>
        <v/>
      </c>
      <c r="P54" s="6" t="str">
        <f t="shared" si="39"/>
        <v/>
      </c>
      <c r="Q54" s="3" t="str">
        <f t="shared" si="40"/>
        <v/>
      </c>
      <c r="R54" s="20" t="str">
        <f t="shared" si="41"/>
        <v/>
      </c>
      <c r="S54" s="6" t="str">
        <f t="shared" si="42"/>
        <v/>
      </c>
      <c r="T54" s="3" t="str">
        <f t="shared" si="43"/>
        <v/>
      </c>
      <c r="U54" s="20" t="str">
        <f t="shared" si="44"/>
        <v/>
      </c>
      <c r="V54" s="6" t="str">
        <f t="shared" si="45"/>
        <v/>
      </c>
      <c r="W54" s="3" t="str">
        <f t="shared" si="46"/>
        <v/>
      </c>
      <c r="X54" s="20" t="str">
        <f t="shared" si="47"/>
        <v/>
      </c>
      <c r="Y54" s="6" t="str">
        <f t="shared" si="48"/>
        <v/>
      </c>
      <c r="Z54" s="3" t="str">
        <f t="shared" si="49"/>
        <v/>
      </c>
      <c r="AA54" s="20" t="str">
        <f t="shared" si="50"/>
        <v/>
      </c>
      <c r="AB54" s="6" t="str">
        <f t="shared" si="51"/>
        <v/>
      </c>
      <c r="AC54" s="3" t="str">
        <f t="shared" si="52"/>
        <v/>
      </c>
      <c r="AD54" s="20" t="str">
        <f t="shared" si="53"/>
        <v/>
      </c>
      <c r="AE54" s="6" t="str">
        <f t="shared" si="54"/>
        <v/>
      </c>
      <c r="AF54" s="8"/>
      <c r="AG54" s="3">
        <f t="shared" si="61"/>
        <v>13</v>
      </c>
      <c r="AH54" s="20" t="str">
        <f t="shared" si="62"/>
        <v/>
      </c>
      <c r="AI54" s="6" t="str">
        <f t="shared" si="63"/>
        <v/>
      </c>
      <c r="AJ54" s="3" t="str">
        <f t="shared" si="64"/>
        <v/>
      </c>
      <c r="AK54" s="20" t="str">
        <f t="shared" si="65"/>
        <v/>
      </c>
      <c r="AL54" s="6" t="str">
        <f t="shared" si="66"/>
        <v/>
      </c>
      <c r="AM54" s="3" t="str">
        <f t="shared" si="67"/>
        <v/>
      </c>
      <c r="AN54" s="20" t="str">
        <f t="shared" si="68"/>
        <v/>
      </c>
      <c r="AO54" s="6" t="str">
        <f t="shared" si="69"/>
        <v/>
      </c>
      <c r="AP54" s="3" t="str">
        <f t="shared" si="70"/>
        <v/>
      </c>
      <c r="AQ54" s="20" t="str">
        <f t="shared" si="71"/>
        <v/>
      </c>
      <c r="AR54" s="6" t="str">
        <f t="shared" si="72"/>
        <v/>
      </c>
      <c r="AS54" s="3" t="str">
        <f t="shared" si="73"/>
        <v/>
      </c>
      <c r="AT54" s="20" t="str">
        <f t="shared" si="74"/>
        <v/>
      </c>
      <c r="AU54" s="6" t="str">
        <f t="shared" si="75"/>
        <v/>
      </c>
      <c r="AV54" s="3" t="str">
        <f t="shared" si="55"/>
        <v/>
      </c>
      <c r="AW54" s="20" t="str">
        <f t="shared" si="56"/>
        <v/>
      </c>
      <c r="AX54" s="6" t="str">
        <f t="shared" si="57"/>
        <v/>
      </c>
      <c r="AY54" s="3" t="str">
        <f t="shared" si="58"/>
        <v/>
      </c>
      <c r="AZ54" s="20" t="str">
        <f t="shared" si="59"/>
        <v/>
      </c>
      <c r="BA54" s="6" t="str">
        <f t="shared" si="60"/>
        <v/>
      </c>
      <c r="BB54" s="8"/>
      <c r="BC54" s="34"/>
      <c r="BD54" s="34"/>
      <c r="BE54" s="34"/>
      <c r="BF54" s="34"/>
      <c r="BG54" s="34"/>
      <c r="BH54" s="34"/>
      <c r="BI54" s="41"/>
      <c r="BJ54" s="41"/>
      <c r="BK54" s="34"/>
      <c r="BL54" s="34"/>
      <c r="BM54" s="34"/>
      <c r="BN54" s="34"/>
      <c r="BO54" s="34"/>
      <c r="BP54" s="41"/>
      <c r="BQ54" s="41"/>
      <c r="BR54" s="34"/>
      <c r="BS54" s="34"/>
      <c r="BT54" s="34"/>
      <c r="BU54" s="34"/>
      <c r="BV54" s="34"/>
      <c r="BW54" s="41"/>
      <c r="BX54" s="41"/>
      <c r="BY54" s="34"/>
      <c r="BZ54" s="34"/>
      <c r="CA54" s="34"/>
      <c r="CB54" s="34"/>
      <c r="CC54" s="34"/>
      <c r="CD54" s="34"/>
      <c r="CE54" s="34"/>
      <c r="CF54" s="41"/>
      <c r="CG54" s="41"/>
      <c r="CH54" s="34"/>
      <c r="CI54" s="34"/>
      <c r="CJ54" s="34"/>
      <c r="CK54" s="34"/>
      <c r="CL54" s="34"/>
      <c r="CM54" s="41"/>
      <c r="CN54" s="41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</row>
    <row r="55" spans="1:106" ht="13.5" thickBot="1" x14ac:dyDescent="0.25">
      <c r="A55" s="82">
        <v>41552</v>
      </c>
      <c r="B55" s="81" t="s">
        <v>10</v>
      </c>
      <c r="C55" s="81" t="s">
        <v>8</v>
      </c>
      <c r="D55" s="81">
        <v>16.100000000000001</v>
      </c>
      <c r="E55" s="81">
        <v>4.5999999999999996</v>
      </c>
      <c r="F55" s="85">
        <f t="shared" si="31"/>
        <v>2</v>
      </c>
      <c r="G55" s="85">
        <f t="shared" si="32"/>
        <v>10</v>
      </c>
      <c r="H55" s="67">
        <f t="shared" si="33"/>
        <v>2013</v>
      </c>
      <c r="I55" s="2" t="str">
        <f t="shared" si="2"/>
        <v>Fall</v>
      </c>
      <c r="J55" s="67"/>
      <c r="K55" s="3" t="str">
        <f t="shared" si="34"/>
        <v/>
      </c>
      <c r="L55" s="20" t="str">
        <f t="shared" si="35"/>
        <v/>
      </c>
      <c r="M55" s="6">
        <f t="shared" si="36"/>
        <v>16.100000000000001</v>
      </c>
      <c r="N55" s="3" t="str">
        <f t="shared" si="37"/>
        <v/>
      </c>
      <c r="O55" s="20" t="str">
        <f t="shared" si="38"/>
        <v/>
      </c>
      <c r="P55" s="6" t="str">
        <f t="shared" si="39"/>
        <v/>
      </c>
      <c r="Q55" s="3" t="str">
        <f t="shared" si="40"/>
        <v/>
      </c>
      <c r="R55" s="20" t="str">
        <f t="shared" si="41"/>
        <v/>
      </c>
      <c r="S55" s="6" t="str">
        <f t="shared" si="42"/>
        <v/>
      </c>
      <c r="T55" s="3" t="str">
        <f t="shared" si="43"/>
        <v/>
      </c>
      <c r="U55" s="20" t="str">
        <f t="shared" si="44"/>
        <v/>
      </c>
      <c r="V55" s="6" t="str">
        <f t="shared" si="45"/>
        <v/>
      </c>
      <c r="W55" s="3" t="str">
        <f t="shared" si="46"/>
        <v/>
      </c>
      <c r="X55" s="20" t="str">
        <f t="shared" si="47"/>
        <v/>
      </c>
      <c r="Y55" s="6" t="str">
        <f t="shared" si="48"/>
        <v/>
      </c>
      <c r="Z55" s="3" t="str">
        <f t="shared" si="49"/>
        <v/>
      </c>
      <c r="AA55" s="20" t="str">
        <f t="shared" si="50"/>
        <v/>
      </c>
      <c r="AB55" s="6" t="str">
        <f t="shared" si="51"/>
        <v/>
      </c>
      <c r="AC55" s="3" t="str">
        <f t="shared" si="52"/>
        <v/>
      </c>
      <c r="AD55" s="20" t="str">
        <f t="shared" si="53"/>
        <v/>
      </c>
      <c r="AE55" s="6" t="str">
        <f t="shared" si="54"/>
        <v/>
      </c>
      <c r="AF55" s="8"/>
      <c r="AG55" s="3" t="str">
        <f t="shared" si="61"/>
        <v/>
      </c>
      <c r="AH55" s="20" t="str">
        <f t="shared" si="62"/>
        <v/>
      </c>
      <c r="AI55" s="6">
        <f t="shared" si="63"/>
        <v>4.5999999999999996</v>
      </c>
      <c r="AJ55" s="3" t="str">
        <f t="shared" si="64"/>
        <v/>
      </c>
      <c r="AK55" s="20" t="str">
        <f t="shared" si="65"/>
        <v/>
      </c>
      <c r="AL55" s="6" t="str">
        <f t="shared" si="66"/>
        <v/>
      </c>
      <c r="AM55" s="3" t="str">
        <f t="shared" si="67"/>
        <v/>
      </c>
      <c r="AN55" s="20" t="str">
        <f t="shared" si="68"/>
        <v/>
      </c>
      <c r="AO55" s="6" t="str">
        <f t="shared" si="69"/>
        <v/>
      </c>
      <c r="AP55" s="3" t="str">
        <f t="shared" si="70"/>
        <v/>
      </c>
      <c r="AQ55" s="20" t="str">
        <f t="shared" si="71"/>
        <v/>
      </c>
      <c r="AR55" s="6" t="str">
        <f t="shared" si="72"/>
        <v/>
      </c>
      <c r="AS55" s="3" t="str">
        <f t="shared" si="73"/>
        <v/>
      </c>
      <c r="AT55" s="20" t="str">
        <f t="shared" si="74"/>
        <v/>
      </c>
      <c r="AU55" s="6" t="str">
        <f t="shared" si="75"/>
        <v/>
      </c>
      <c r="AV55" s="3" t="str">
        <f t="shared" si="55"/>
        <v/>
      </c>
      <c r="AW55" s="20" t="str">
        <f t="shared" si="56"/>
        <v/>
      </c>
      <c r="AX55" s="6" t="str">
        <f t="shared" si="57"/>
        <v/>
      </c>
      <c r="AY55" s="3" t="str">
        <f t="shared" si="58"/>
        <v/>
      </c>
      <c r="AZ55" s="20" t="str">
        <f t="shared" si="59"/>
        <v/>
      </c>
      <c r="BA55" s="6" t="str">
        <f t="shared" si="60"/>
        <v/>
      </c>
      <c r="BB55" s="8"/>
      <c r="BC55" s="34"/>
      <c r="BD55" s="34"/>
      <c r="BE55" s="34"/>
      <c r="BF55" s="34"/>
      <c r="BG55" s="34"/>
      <c r="BH55" s="34"/>
      <c r="BI55" s="41"/>
      <c r="BJ55" s="41"/>
      <c r="BK55" s="34"/>
      <c r="BL55" s="34"/>
      <c r="BM55" s="34"/>
      <c r="BN55" s="34"/>
      <c r="BO55" s="34"/>
      <c r="BP55" s="41"/>
      <c r="BQ55" s="41"/>
      <c r="BR55" s="34"/>
      <c r="BS55" s="34"/>
      <c r="BT55" s="34"/>
      <c r="BU55" s="34"/>
      <c r="BV55" s="34"/>
      <c r="BW55" s="41"/>
      <c r="BX55" s="41"/>
      <c r="BY55" s="34"/>
      <c r="BZ55" s="34"/>
      <c r="CA55" s="34"/>
      <c r="CB55" s="34"/>
      <c r="CC55" s="34"/>
      <c r="CD55" s="34"/>
      <c r="CE55" s="34"/>
      <c r="CF55" s="41"/>
      <c r="CG55" s="41"/>
      <c r="CH55" s="34"/>
      <c r="CI55" s="34"/>
      <c r="CJ55" s="34"/>
      <c r="CK55" s="34"/>
      <c r="CL55" s="34"/>
      <c r="CM55" s="41"/>
      <c r="CN55" s="41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</row>
    <row r="56" spans="1:106" ht="13.5" thickBot="1" x14ac:dyDescent="0.25">
      <c r="A56" s="82">
        <v>41480</v>
      </c>
      <c r="B56" s="81" t="s">
        <v>10</v>
      </c>
      <c r="C56" s="81" t="s">
        <v>8</v>
      </c>
      <c r="D56" s="81">
        <v>23.9</v>
      </c>
      <c r="E56" s="81">
        <v>1.84</v>
      </c>
      <c r="F56" s="85">
        <f t="shared" si="31"/>
        <v>2</v>
      </c>
      <c r="G56" s="85">
        <f t="shared" si="32"/>
        <v>7</v>
      </c>
      <c r="H56" s="67">
        <f t="shared" si="33"/>
        <v>2013</v>
      </c>
      <c r="I56" s="2" t="str">
        <f t="shared" si="2"/>
        <v>Summer</v>
      </c>
      <c r="J56" s="67"/>
      <c r="K56" s="3" t="str">
        <f t="shared" si="34"/>
        <v/>
      </c>
      <c r="L56" s="20">
        <f t="shared" si="35"/>
        <v>23.9</v>
      </c>
      <c r="M56" s="6" t="str">
        <f t="shared" si="36"/>
        <v/>
      </c>
      <c r="N56" s="3" t="str">
        <f t="shared" si="37"/>
        <v/>
      </c>
      <c r="O56" s="20" t="str">
        <f t="shared" si="38"/>
        <v/>
      </c>
      <c r="P56" s="6" t="str">
        <f t="shared" si="39"/>
        <v/>
      </c>
      <c r="Q56" s="3" t="str">
        <f t="shared" si="40"/>
        <v/>
      </c>
      <c r="R56" s="20" t="str">
        <f t="shared" si="41"/>
        <v/>
      </c>
      <c r="S56" s="6" t="str">
        <f t="shared" si="42"/>
        <v/>
      </c>
      <c r="T56" s="3" t="str">
        <f t="shared" si="43"/>
        <v/>
      </c>
      <c r="U56" s="20" t="str">
        <f t="shared" si="44"/>
        <v/>
      </c>
      <c r="V56" s="6" t="str">
        <f t="shared" si="45"/>
        <v/>
      </c>
      <c r="W56" s="3" t="str">
        <f t="shared" si="46"/>
        <v/>
      </c>
      <c r="X56" s="20" t="str">
        <f t="shared" si="47"/>
        <v/>
      </c>
      <c r="Y56" s="6" t="str">
        <f t="shared" si="48"/>
        <v/>
      </c>
      <c r="Z56" s="3" t="str">
        <f t="shared" si="49"/>
        <v/>
      </c>
      <c r="AA56" s="20" t="str">
        <f t="shared" si="50"/>
        <v/>
      </c>
      <c r="AB56" s="6" t="str">
        <f t="shared" si="51"/>
        <v/>
      </c>
      <c r="AC56" s="3" t="str">
        <f t="shared" si="52"/>
        <v/>
      </c>
      <c r="AD56" s="20" t="str">
        <f t="shared" si="53"/>
        <v/>
      </c>
      <c r="AE56" s="6" t="str">
        <f t="shared" si="54"/>
        <v/>
      </c>
      <c r="AF56" s="8"/>
      <c r="AG56" s="3" t="str">
        <f t="shared" si="61"/>
        <v/>
      </c>
      <c r="AH56" s="20">
        <f t="shared" si="62"/>
        <v>1.84</v>
      </c>
      <c r="AI56" s="6" t="str">
        <f t="shared" si="63"/>
        <v/>
      </c>
      <c r="AJ56" s="3" t="str">
        <f t="shared" si="64"/>
        <v/>
      </c>
      <c r="AK56" s="20" t="str">
        <f t="shared" si="65"/>
        <v/>
      </c>
      <c r="AL56" s="6" t="str">
        <f t="shared" si="66"/>
        <v/>
      </c>
      <c r="AM56" s="3" t="str">
        <f t="shared" si="67"/>
        <v/>
      </c>
      <c r="AN56" s="20" t="str">
        <f t="shared" si="68"/>
        <v/>
      </c>
      <c r="AO56" s="6" t="str">
        <f t="shared" si="69"/>
        <v/>
      </c>
      <c r="AP56" s="3" t="str">
        <f t="shared" si="70"/>
        <v/>
      </c>
      <c r="AQ56" s="20" t="str">
        <f t="shared" si="71"/>
        <v/>
      </c>
      <c r="AR56" s="6" t="str">
        <f t="shared" si="72"/>
        <v/>
      </c>
      <c r="AS56" s="3" t="str">
        <f t="shared" si="73"/>
        <v/>
      </c>
      <c r="AT56" s="20" t="str">
        <f t="shared" si="74"/>
        <v/>
      </c>
      <c r="AU56" s="6" t="str">
        <f t="shared" si="75"/>
        <v/>
      </c>
      <c r="AV56" s="3" t="str">
        <f t="shared" si="55"/>
        <v/>
      </c>
      <c r="AW56" s="20" t="str">
        <f t="shared" si="56"/>
        <v/>
      </c>
      <c r="AX56" s="6" t="str">
        <f t="shared" si="57"/>
        <v/>
      </c>
      <c r="AY56" s="3" t="str">
        <f t="shared" si="58"/>
        <v/>
      </c>
      <c r="AZ56" s="20" t="str">
        <f t="shared" si="59"/>
        <v/>
      </c>
      <c r="BA56" s="6" t="str">
        <f t="shared" si="60"/>
        <v/>
      </c>
      <c r="BB56" s="8"/>
      <c r="BC56" s="34"/>
      <c r="BD56" s="34"/>
      <c r="BE56" s="34"/>
      <c r="BF56" s="34"/>
      <c r="BG56" s="34"/>
      <c r="BH56" s="34"/>
      <c r="BI56" s="41"/>
      <c r="BJ56" s="41"/>
      <c r="BK56" s="34"/>
      <c r="BL56" s="34"/>
      <c r="BM56" s="34"/>
      <c r="BN56" s="34"/>
      <c r="BO56" s="34"/>
      <c r="BP56" s="41"/>
      <c r="BQ56" s="41"/>
      <c r="BR56" s="34"/>
      <c r="BS56" s="34"/>
      <c r="BT56" s="34"/>
      <c r="BU56" s="34"/>
      <c r="BV56" s="34"/>
      <c r="BW56" s="41"/>
      <c r="BX56" s="41"/>
      <c r="BY56" s="34"/>
      <c r="BZ56" s="34"/>
      <c r="CA56" s="34"/>
      <c r="CB56" s="34"/>
      <c r="CC56" s="34"/>
      <c r="CD56" s="34"/>
      <c r="CE56" s="34"/>
      <c r="CF56" s="41"/>
      <c r="CG56" s="41"/>
      <c r="CH56" s="34"/>
      <c r="CI56" s="34"/>
      <c r="CJ56" s="34"/>
      <c r="CK56" s="34"/>
      <c r="CL56" s="34"/>
      <c r="CM56" s="41"/>
      <c r="CN56" s="41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</row>
    <row r="57" spans="1:106" ht="13.5" thickBot="1" x14ac:dyDescent="0.25">
      <c r="A57" s="82">
        <v>41391</v>
      </c>
      <c r="B57" s="81" t="s">
        <v>10</v>
      </c>
      <c r="C57" s="81" t="s">
        <v>8</v>
      </c>
      <c r="D57" s="81">
        <v>12.4</v>
      </c>
      <c r="E57" s="81">
        <v>8.7200000000000006</v>
      </c>
      <c r="F57" s="85">
        <f t="shared" si="31"/>
        <v>2</v>
      </c>
      <c r="G57" s="85">
        <f t="shared" si="32"/>
        <v>4</v>
      </c>
      <c r="H57" s="67">
        <f t="shared" si="33"/>
        <v>2013</v>
      </c>
      <c r="I57" s="2" t="str">
        <f t="shared" si="2"/>
        <v>Spring</v>
      </c>
      <c r="J57" s="67"/>
      <c r="K57" s="3">
        <f t="shared" si="34"/>
        <v>12.4</v>
      </c>
      <c r="L57" s="20" t="str">
        <f t="shared" si="35"/>
        <v/>
      </c>
      <c r="M57" s="6" t="str">
        <f t="shared" si="36"/>
        <v/>
      </c>
      <c r="N57" s="3" t="str">
        <f t="shared" si="37"/>
        <v/>
      </c>
      <c r="O57" s="20" t="str">
        <f t="shared" si="38"/>
        <v/>
      </c>
      <c r="P57" s="6" t="str">
        <f t="shared" si="39"/>
        <v/>
      </c>
      <c r="Q57" s="3" t="str">
        <f t="shared" si="40"/>
        <v/>
      </c>
      <c r="R57" s="20" t="str">
        <f t="shared" si="41"/>
        <v/>
      </c>
      <c r="S57" s="6" t="str">
        <f t="shared" si="42"/>
        <v/>
      </c>
      <c r="T57" s="3" t="str">
        <f t="shared" si="43"/>
        <v/>
      </c>
      <c r="U57" s="20" t="str">
        <f t="shared" si="44"/>
        <v/>
      </c>
      <c r="V57" s="6" t="str">
        <f t="shared" si="45"/>
        <v/>
      </c>
      <c r="W57" s="3" t="str">
        <f t="shared" si="46"/>
        <v/>
      </c>
      <c r="X57" s="20" t="str">
        <f t="shared" si="47"/>
        <v/>
      </c>
      <c r="Y57" s="6" t="str">
        <f t="shared" si="48"/>
        <v/>
      </c>
      <c r="Z57" s="3" t="str">
        <f t="shared" si="49"/>
        <v/>
      </c>
      <c r="AA57" s="20" t="str">
        <f t="shared" si="50"/>
        <v/>
      </c>
      <c r="AB57" s="6" t="str">
        <f t="shared" si="51"/>
        <v/>
      </c>
      <c r="AC57" s="3" t="str">
        <f t="shared" si="52"/>
        <v/>
      </c>
      <c r="AD57" s="20" t="str">
        <f t="shared" si="53"/>
        <v/>
      </c>
      <c r="AE57" s="6" t="str">
        <f t="shared" si="54"/>
        <v/>
      </c>
      <c r="AF57" s="8"/>
      <c r="AG57" s="3">
        <f t="shared" si="61"/>
        <v>8.7200000000000006</v>
      </c>
      <c r="AH57" s="20" t="str">
        <f t="shared" si="62"/>
        <v/>
      </c>
      <c r="AI57" s="6" t="str">
        <f t="shared" si="63"/>
        <v/>
      </c>
      <c r="AJ57" s="3" t="str">
        <f t="shared" si="64"/>
        <v/>
      </c>
      <c r="AK57" s="20" t="str">
        <f t="shared" si="65"/>
        <v/>
      </c>
      <c r="AL57" s="6" t="str">
        <f t="shared" si="66"/>
        <v/>
      </c>
      <c r="AM57" s="3" t="str">
        <f t="shared" si="67"/>
        <v/>
      </c>
      <c r="AN57" s="20" t="str">
        <f t="shared" si="68"/>
        <v/>
      </c>
      <c r="AO57" s="6" t="str">
        <f t="shared" si="69"/>
        <v/>
      </c>
      <c r="AP57" s="3" t="str">
        <f t="shared" si="70"/>
        <v/>
      </c>
      <c r="AQ57" s="20" t="str">
        <f t="shared" si="71"/>
        <v/>
      </c>
      <c r="AR57" s="6" t="str">
        <f t="shared" si="72"/>
        <v/>
      </c>
      <c r="AS57" s="3" t="str">
        <f t="shared" si="73"/>
        <v/>
      </c>
      <c r="AT57" s="20" t="str">
        <f t="shared" si="74"/>
        <v/>
      </c>
      <c r="AU57" s="6" t="str">
        <f t="shared" si="75"/>
        <v/>
      </c>
      <c r="AV57" s="3" t="str">
        <f t="shared" si="55"/>
        <v/>
      </c>
      <c r="AW57" s="20" t="str">
        <f t="shared" si="56"/>
        <v/>
      </c>
      <c r="AX57" s="6" t="str">
        <f t="shared" si="57"/>
        <v/>
      </c>
      <c r="AY57" s="3" t="str">
        <f t="shared" si="58"/>
        <v/>
      </c>
      <c r="AZ57" s="20" t="str">
        <f t="shared" si="59"/>
        <v/>
      </c>
      <c r="BA57" s="6" t="str">
        <f t="shared" si="60"/>
        <v/>
      </c>
      <c r="BB57" s="8"/>
      <c r="BC57" s="34"/>
      <c r="BD57" s="34"/>
      <c r="BE57" s="34"/>
      <c r="BF57" s="34"/>
      <c r="BG57" s="34"/>
      <c r="BH57" s="34"/>
      <c r="BI57" s="41"/>
      <c r="BJ57" s="41"/>
      <c r="BK57" s="34"/>
      <c r="BL57" s="34"/>
      <c r="BM57" s="34"/>
      <c r="BN57" s="34"/>
      <c r="BO57" s="34"/>
      <c r="BP57" s="41"/>
      <c r="BQ57" s="41"/>
      <c r="BR57" s="34"/>
      <c r="BS57" s="34"/>
      <c r="BT57" s="34"/>
      <c r="BU57" s="34"/>
      <c r="BV57" s="34"/>
      <c r="BW57" s="41"/>
      <c r="BX57" s="41"/>
      <c r="BY57" s="34"/>
      <c r="BZ57" s="34"/>
      <c r="CA57" s="34"/>
      <c r="CB57" s="34"/>
      <c r="CC57" s="34"/>
      <c r="CD57" s="34"/>
      <c r="CE57" s="34"/>
      <c r="CF57" s="41"/>
      <c r="CG57" s="41"/>
      <c r="CH57" s="34"/>
      <c r="CI57" s="34"/>
      <c r="CJ57" s="34"/>
      <c r="CK57" s="34"/>
      <c r="CL57" s="34"/>
      <c r="CM57" s="41"/>
      <c r="CN57" s="41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</row>
    <row r="58" spans="1:106" ht="13.5" thickBot="1" x14ac:dyDescent="0.25">
      <c r="A58" s="82">
        <v>41188</v>
      </c>
      <c r="B58" s="81" t="s">
        <v>10</v>
      </c>
      <c r="C58" s="81" t="s">
        <v>8</v>
      </c>
      <c r="D58" s="81">
        <v>5.3</v>
      </c>
      <c r="E58" s="81" t="s">
        <v>3</v>
      </c>
      <c r="F58" s="85">
        <f t="shared" si="31"/>
        <v>2</v>
      </c>
      <c r="G58" s="85">
        <f t="shared" si="32"/>
        <v>10</v>
      </c>
      <c r="H58" s="67">
        <f t="shared" si="33"/>
        <v>2012</v>
      </c>
      <c r="I58" s="2" t="str">
        <f t="shared" si="2"/>
        <v>Fall</v>
      </c>
      <c r="J58" s="67"/>
      <c r="K58" s="3" t="str">
        <f t="shared" si="34"/>
        <v/>
      </c>
      <c r="L58" s="20" t="str">
        <f t="shared" si="35"/>
        <v/>
      </c>
      <c r="M58" s="6">
        <f t="shared" si="36"/>
        <v>5.3</v>
      </c>
      <c r="N58" s="3" t="str">
        <f t="shared" si="37"/>
        <v/>
      </c>
      <c r="O58" s="20" t="str">
        <f t="shared" si="38"/>
        <v/>
      </c>
      <c r="P58" s="6" t="str">
        <f t="shared" si="39"/>
        <v/>
      </c>
      <c r="Q58" s="3" t="str">
        <f t="shared" si="40"/>
        <v/>
      </c>
      <c r="R58" s="20" t="str">
        <f t="shared" si="41"/>
        <v/>
      </c>
      <c r="S58" s="6" t="str">
        <f t="shared" si="42"/>
        <v/>
      </c>
      <c r="T58" s="3" t="str">
        <f t="shared" si="43"/>
        <v/>
      </c>
      <c r="U58" s="20" t="str">
        <f t="shared" si="44"/>
        <v/>
      </c>
      <c r="V58" s="6" t="str">
        <f t="shared" si="45"/>
        <v/>
      </c>
      <c r="W58" s="3" t="str">
        <f t="shared" si="46"/>
        <v/>
      </c>
      <c r="X58" s="20" t="str">
        <f t="shared" si="47"/>
        <v/>
      </c>
      <c r="Y58" s="6" t="str">
        <f t="shared" si="48"/>
        <v/>
      </c>
      <c r="Z58" s="3" t="str">
        <f t="shared" si="49"/>
        <v/>
      </c>
      <c r="AA58" s="20" t="str">
        <f t="shared" si="50"/>
        <v/>
      </c>
      <c r="AB58" s="6" t="str">
        <f t="shared" si="51"/>
        <v/>
      </c>
      <c r="AC58" s="3" t="str">
        <f t="shared" si="52"/>
        <v/>
      </c>
      <c r="AD58" s="20" t="str">
        <f t="shared" si="53"/>
        <v/>
      </c>
      <c r="AE58" s="6" t="str">
        <f t="shared" si="54"/>
        <v/>
      </c>
      <c r="AF58" s="8"/>
      <c r="AG58" s="3" t="str">
        <f t="shared" si="61"/>
        <v/>
      </c>
      <c r="AH58" s="20" t="str">
        <f t="shared" si="62"/>
        <v/>
      </c>
      <c r="AI58" s="6" t="str">
        <f t="shared" si="63"/>
        <v>ns</v>
      </c>
      <c r="AJ58" s="3" t="str">
        <f t="shared" si="64"/>
        <v/>
      </c>
      <c r="AK58" s="20" t="str">
        <f t="shared" si="65"/>
        <v/>
      </c>
      <c r="AL58" s="6" t="str">
        <f t="shared" si="66"/>
        <v/>
      </c>
      <c r="AM58" s="3" t="str">
        <f t="shared" si="67"/>
        <v/>
      </c>
      <c r="AN58" s="20" t="str">
        <f t="shared" si="68"/>
        <v/>
      </c>
      <c r="AO58" s="6" t="str">
        <f t="shared" si="69"/>
        <v/>
      </c>
      <c r="AP58" s="3" t="str">
        <f t="shared" si="70"/>
        <v/>
      </c>
      <c r="AQ58" s="20" t="str">
        <f t="shared" si="71"/>
        <v/>
      </c>
      <c r="AR58" s="6" t="str">
        <f t="shared" si="72"/>
        <v/>
      </c>
      <c r="AS58" s="3" t="str">
        <f t="shared" si="73"/>
        <v/>
      </c>
      <c r="AT58" s="20" t="str">
        <f t="shared" si="74"/>
        <v/>
      </c>
      <c r="AU58" s="6" t="str">
        <f t="shared" si="75"/>
        <v/>
      </c>
      <c r="AV58" s="3" t="str">
        <f t="shared" si="55"/>
        <v/>
      </c>
      <c r="AW58" s="20" t="str">
        <f t="shared" si="56"/>
        <v/>
      </c>
      <c r="AX58" s="6" t="str">
        <f t="shared" si="57"/>
        <v/>
      </c>
      <c r="AY58" s="3" t="str">
        <f t="shared" si="58"/>
        <v/>
      </c>
      <c r="AZ58" s="20" t="str">
        <f t="shared" si="59"/>
        <v/>
      </c>
      <c r="BA58" s="6" t="str">
        <f t="shared" si="60"/>
        <v/>
      </c>
      <c r="BB58" s="8"/>
      <c r="BC58" s="34"/>
      <c r="BD58" s="34"/>
      <c r="BE58" s="34"/>
      <c r="BF58" s="34"/>
      <c r="BG58" s="34"/>
      <c r="BH58" s="34"/>
      <c r="BI58" s="41"/>
      <c r="BJ58" s="41"/>
      <c r="BK58" s="34"/>
      <c r="BL58" s="34"/>
      <c r="BM58" s="34"/>
      <c r="BN58" s="34"/>
      <c r="BO58" s="34"/>
      <c r="BP58" s="41"/>
      <c r="BQ58" s="41"/>
      <c r="BR58" s="34"/>
      <c r="BS58" s="34"/>
      <c r="BT58" s="34"/>
      <c r="BU58" s="34"/>
      <c r="BV58" s="34"/>
      <c r="BW58" s="41"/>
      <c r="BX58" s="41"/>
      <c r="BY58" s="34"/>
      <c r="BZ58" s="34"/>
      <c r="CA58" s="34"/>
      <c r="CB58" s="34"/>
      <c r="CC58" s="34"/>
      <c r="CD58" s="34"/>
      <c r="CE58" s="34"/>
      <c r="CF58" s="41"/>
      <c r="CG58" s="41"/>
      <c r="CH58" s="34"/>
      <c r="CI58" s="34"/>
      <c r="CJ58" s="34"/>
      <c r="CK58" s="34"/>
      <c r="CL58" s="34"/>
      <c r="CM58" s="41"/>
      <c r="CN58" s="41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</row>
    <row r="59" spans="1:106" ht="13.5" thickBot="1" x14ac:dyDescent="0.25">
      <c r="A59" s="82">
        <v>41122</v>
      </c>
      <c r="B59" s="81" t="s">
        <v>10</v>
      </c>
      <c r="C59" s="81" t="s">
        <v>8</v>
      </c>
      <c r="D59" s="81" t="s">
        <v>24</v>
      </c>
      <c r="E59" s="81">
        <v>3.65</v>
      </c>
      <c r="F59" s="85">
        <f t="shared" si="31"/>
        <v>2</v>
      </c>
      <c r="G59" s="85">
        <f t="shared" si="32"/>
        <v>8</v>
      </c>
      <c r="H59" s="67">
        <f t="shared" si="33"/>
        <v>2012</v>
      </c>
      <c r="I59" s="2" t="str">
        <f t="shared" si="2"/>
        <v>Summer</v>
      </c>
      <c r="J59" s="67"/>
      <c r="K59" s="3" t="str">
        <f t="shared" si="34"/>
        <v/>
      </c>
      <c r="L59" s="20" t="str">
        <f t="shared" si="35"/>
        <v>NS</v>
      </c>
      <c r="M59" s="6" t="str">
        <f t="shared" si="36"/>
        <v/>
      </c>
      <c r="N59" s="3" t="str">
        <f t="shared" si="37"/>
        <v/>
      </c>
      <c r="O59" s="20" t="str">
        <f t="shared" si="38"/>
        <v/>
      </c>
      <c r="P59" s="6" t="str">
        <f t="shared" si="39"/>
        <v/>
      </c>
      <c r="Q59" s="3" t="str">
        <f t="shared" si="40"/>
        <v/>
      </c>
      <c r="R59" s="20" t="str">
        <f t="shared" si="41"/>
        <v/>
      </c>
      <c r="S59" s="6" t="str">
        <f t="shared" si="42"/>
        <v/>
      </c>
      <c r="T59" s="3" t="str">
        <f t="shared" si="43"/>
        <v/>
      </c>
      <c r="U59" s="20" t="str">
        <f t="shared" si="44"/>
        <v/>
      </c>
      <c r="V59" s="6" t="str">
        <f t="shared" si="45"/>
        <v/>
      </c>
      <c r="W59" s="3" t="str">
        <f t="shared" si="46"/>
        <v/>
      </c>
      <c r="X59" s="20" t="str">
        <f t="shared" si="47"/>
        <v/>
      </c>
      <c r="Y59" s="6" t="str">
        <f t="shared" si="48"/>
        <v/>
      </c>
      <c r="Z59" s="3" t="str">
        <f t="shared" si="49"/>
        <v/>
      </c>
      <c r="AA59" s="20" t="str">
        <f t="shared" si="50"/>
        <v/>
      </c>
      <c r="AB59" s="6" t="str">
        <f t="shared" si="51"/>
        <v/>
      </c>
      <c r="AC59" s="3" t="str">
        <f t="shared" si="52"/>
        <v/>
      </c>
      <c r="AD59" s="20" t="str">
        <f t="shared" si="53"/>
        <v/>
      </c>
      <c r="AE59" s="6" t="str">
        <f t="shared" si="54"/>
        <v/>
      </c>
      <c r="AF59" s="8"/>
      <c r="AG59" s="3" t="str">
        <f t="shared" si="61"/>
        <v/>
      </c>
      <c r="AH59" s="20">
        <f t="shared" si="62"/>
        <v>3.65</v>
      </c>
      <c r="AI59" s="6" t="str">
        <f t="shared" si="63"/>
        <v/>
      </c>
      <c r="AJ59" s="3" t="str">
        <f t="shared" si="64"/>
        <v/>
      </c>
      <c r="AK59" s="20" t="str">
        <f t="shared" si="65"/>
        <v/>
      </c>
      <c r="AL59" s="6" t="str">
        <f t="shared" si="66"/>
        <v/>
      </c>
      <c r="AM59" s="3" t="str">
        <f t="shared" si="67"/>
        <v/>
      </c>
      <c r="AN59" s="20" t="str">
        <f t="shared" si="68"/>
        <v/>
      </c>
      <c r="AO59" s="6" t="str">
        <f t="shared" si="69"/>
        <v/>
      </c>
      <c r="AP59" s="3" t="str">
        <f t="shared" si="70"/>
        <v/>
      </c>
      <c r="AQ59" s="20" t="str">
        <f t="shared" si="71"/>
        <v/>
      </c>
      <c r="AR59" s="6" t="str">
        <f t="shared" si="72"/>
        <v/>
      </c>
      <c r="AS59" s="3" t="str">
        <f t="shared" si="73"/>
        <v/>
      </c>
      <c r="AT59" s="20" t="str">
        <f t="shared" si="74"/>
        <v/>
      </c>
      <c r="AU59" s="6" t="str">
        <f t="shared" si="75"/>
        <v/>
      </c>
      <c r="AV59" s="3" t="str">
        <f t="shared" si="55"/>
        <v/>
      </c>
      <c r="AW59" s="20" t="str">
        <f t="shared" si="56"/>
        <v/>
      </c>
      <c r="AX59" s="6" t="str">
        <f t="shared" si="57"/>
        <v/>
      </c>
      <c r="AY59" s="3" t="str">
        <f t="shared" si="58"/>
        <v/>
      </c>
      <c r="AZ59" s="20" t="str">
        <f t="shared" si="59"/>
        <v/>
      </c>
      <c r="BA59" s="6" t="str">
        <f t="shared" si="60"/>
        <v/>
      </c>
      <c r="BB59" s="8"/>
      <c r="BC59" s="34"/>
      <c r="BD59" s="34"/>
      <c r="BE59" s="34"/>
      <c r="BF59" s="34"/>
      <c r="BG59" s="34"/>
      <c r="BH59" s="34"/>
      <c r="BI59" s="41"/>
      <c r="BJ59" s="41"/>
      <c r="BK59" s="34"/>
      <c r="BL59" s="34"/>
      <c r="BM59" s="34"/>
      <c r="BN59" s="34"/>
      <c r="BO59" s="34"/>
      <c r="BP59" s="41"/>
      <c r="BQ59" s="41"/>
      <c r="BR59" s="34"/>
      <c r="BS59" s="34"/>
      <c r="BT59" s="34"/>
      <c r="BU59" s="34"/>
      <c r="BV59" s="34"/>
      <c r="BW59" s="41"/>
      <c r="BX59" s="41"/>
      <c r="BY59" s="34"/>
      <c r="BZ59" s="34"/>
      <c r="CA59" s="34"/>
      <c r="CB59" s="34"/>
      <c r="CC59" s="34"/>
      <c r="CD59" s="34"/>
      <c r="CE59" s="34"/>
      <c r="CF59" s="41"/>
      <c r="CG59" s="41"/>
      <c r="CH59" s="34"/>
      <c r="CI59" s="34"/>
      <c r="CJ59" s="34"/>
      <c r="CK59" s="34"/>
      <c r="CL59" s="34"/>
      <c r="CM59" s="41"/>
      <c r="CN59" s="41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</row>
    <row r="60" spans="1:106" ht="13.5" thickBot="1" x14ac:dyDescent="0.25">
      <c r="A60" s="82">
        <v>41033</v>
      </c>
      <c r="B60" s="81" t="s">
        <v>10</v>
      </c>
      <c r="C60" s="81" t="s">
        <v>8</v>
      </c>
      <c r="D60" s="81">
        <v>18.5</v>
      </c>
      <c r="E60" s="81" t="s">
        <v>3</v>
      </c>
      <c r="F60" s="85">
        <f t="shared" si="31"/>
        <v>2</v>
      </c>
      <c r="G60" s="85">
        <f t="shared" si="32"/>
        <v>5</v>
      </c>
      <c r="H60" s="67">
        <f t="shared" si="33"/>
        <v>2012</v>
      </c>
      <c r="I60" s="2" t="str">
        <f t="shared" si="2"/>
        <v>Spring</v>
      </c>
      <c r="J60" s="67"/>
      <c r="K60" s="3">
        <f t="shared" si="34"/>
        <v>18.5</v>
      </c>
      <c r="L60" s="20" t="str">
        <f t="shared" si="35"/>
        <v/>
      </c>
      <c r="M60" s="6" t="str">
        <f t="shared" si="36"/>
        <v/>
      </c>
      <c r="N60" s="3" t="str">
        <f t="shared" si="37"/>
        <v/>
      </c>
      <c r="O60" s="20" t="str">
        <f t="shared" si="38"/>
        <v/>
      </c>
      <c r="P60" s="6" t="str">
        <f t="shared" si="39"/>
        <v/>
      </c>
      <c r="Q60" s="3" t="str">
        <f t="shared" si="40"/>
        <v/>
      </c>
      <c r="R60" s="20" t="str">
        <f t="shared" si="41"/>
        <v/>
      </c>
      <c r="S60" s="6" t="str">
        <f t="shared" si="42"/>
        <v/>
      </c>
      <c r="T60" s="3" t="str">
        <f t="shared" si="43"/>
        <v/>
      </c>
      <c r="U60" s="20" t="str">
        <f t="shared" si="44"/>
        <v/>
      </c>
      <c r="V60" s="6" t="str">
        <f t="shared" si="45"/>
        <v/>
      </c>
      <c r="W60" s="3" t="str">
        <f t="shared" si="46"/>
        <v/>
      </c>
      <c r="X60" s="20" t="str">
        <f t="shared" si="47"/>
        <v/>
      </c>
      <c r="Y60" s="6" t="str">
        <f t="shared" si="48"/>
        <v/>
      </c>
      <c r="Z60" s="3" t="str">
        <f t="shared" si="49"/>
        <v/>
      </c>
      <c r="AA60" s="20" t="str">
        <f t="shared" si="50"/>
        <v/>
      </c>
      <c r="AB60" s="6" t="str">
        <f t="shared" si="51"/>
        <v/>
      </c>
      <c r="AC60" s="3" t="str">
        <f t="shared" si="52"/>
        <v/>
      </c>
      <c r="AD60" s="20" t="str">
        <f t="shared" si="53"/>
        <v/>
      </c>
      <c r="AE60" s="6" t="str">
        <f t="shared" si="54"/>
        <v/>
      </c>
      <c r="AF60" s="8"/>
      <c r="AG60" s="3" t="str">
        <f t="shared" si="61"/>
        <v>ns</v>
      </c>
      <c r="AH60" s="20" t="str">
        <f t="shared" si="62"/>
        <v/>
      </c>
      <c r="AI60" s="6" t="str">
        <f t="shared" si="63"/>
        <v/>
      </c>
      <c r="AJ60" s="3" t="str">
        <f t="shared" si="64"/>
        <v/>
      </c>
      <c r="AK60" s="20" t="str">
        <f t="shared" si="65"/>
        <v/>
      </c>
      <c r="AL60" s="6" t="str">
        <f t="shared" si="66"/>
        <v/>
      </c>
      <c r="AM60" s="3" t="str">
        <f t="shared" si="67"/>
        <v/>
      </c>
      <c r="AN60" s="20" t="str">
        <f t="shared" si="68"/>
        <v/>
      </c>
      <c r="AO60" s="6" t="str">
        <f t="shared" si="69"/>
        <v/>
      </c>
      <c r="AP60" s="3" t="str">
        <f t="shared" si="70"/>
        <v/>
      </c>
      <c r="AQ60" s="20" t="str">
        <f t="shared" si="71"/>
        <v/>
      </c>
      <c r="AR60" s="6" t="str">
        <f t="shared" si="72"/>
        <v/>
      </c>
      <c r="AS60" s="3" t="str">
        <f t="shared" si="73"/>
        <v/>
      </c>
      <c r="AT60" s="20" t="str">
        <f t="shared" si="74"/>
        <v/>
      </c>
      <c r="AU60" s="6" t="str">
        <f t="shared" si="75"/>
        <v/>
      </c>
      <c r="AV60" s="3" t="str">
        <f t="shared" si="55"/>
        <v/>
      </c>
      <c r="AW60" s="20" t="str">
        <f t="shared" si="56"/>
        <v/>
      </c>
      <c r="AX60" s="6" t="str">
        <f t="shared" si="57"/>
        <v/>
      </c>
      <c r="AY60" s="3" t="str">
        <f t="shared" si="58"/>
        <v/>
      </c>
      <c r="AZ60" s="20" t="str">
        <f t="shared" si="59"/>
        <v/>
      </c>
      <c r="BA60" s="6" t="str">
        <f t="shared" si="60"/>
        <v/>
      </c>
      <c r="BB60" s="8"/>
      <c r="BC60" s="34"/>
      <c r="BD60" s="34"/>
      <c r="BE60" s="34"/>
      <c r="BF60" s="34"/>
      <c r="BG60" s="34"/>
      <c r="BH60" s="34"/>
      <c r="BI60" s="41"/>
      <c r="BJ60" s="41"/>
      <c r="BK60" s="34"/>
      <c r="BL60" s="34"/>
      <c r="BM60" s="34"/>
      <c r="BN60" s="34"/>
      <c r="BO60" s="34"/>
      <c r="BP60" s="41"/>
      <c r="BQ60" s="41"/>
      <c r="BR60" s="34"/>
      <c r="BS60" s="34"/>
      <c r="BT60" s="34"/>
      <c r="BU60" s="34"/>
      <c r="BV60" s="34"/>
      <c r="BW60" s="41"/>
      <c r="BX60" s="41"/>
      <c r="BY60" s="34"/>
      <c r="BZ60" s="34"/>
      <c r="CA60" s="34"/>
      <c r="CB60" s="34"/>
      <c r="CC60" s="34"/>
      <c r="CD60" s="34"/>
      <c r="CE60" s="34"/>
      <c r="CF60" s="41"/>
      <c r="CG60" s="41"/>
      <c r="CH60" s="34"/>
      <c r="CI60" s="34"/>
      <c r="CJ60" s="34"/>
      <c r="CK60" s="34"/>
      <c r="CL60" s="34"/>
      <c r="CM60" s="41"/>
      <c r="CN60" s="41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</row>
    <row r="61" spans="1:106" ht="13.5" thickBot="1" x14ac:dyDescent="0.25">
      <c r="A61" s="82">
        <v>40823</v>
      </c>
      <c r="B61" s="81" t="s">
        <v>10</v>
      </c>
      <c r="C61" s="81" t="s">
        <v>8</v>
      </c>
      <c r="D61" s="81">
        <v>22.2</v>
      </c>
      <c r="E61" s="81">
        <v>2.92</v>
      </c>
      <c r="F61" s="85">
        <f t="shared" si="31"/>
        <v>2</v>
      </c>
      <c r="G61" s="85">
        <f t="shared" si="32"/>
        <v>10</v>
      </c>
      <c r="H61" s="67">
        <f t="shared" si="33"/>
        <v>2011</v>
      </c>
      <c r="I61" s="2" t="str">
        <f t="shared" si="2"/>
        <v>Fall</v>
      </c>
      <c r="J61" s="67"/>
      <c r="K61" s="3" t="str">
        <f t="shared" si="34"/>
        <v/>
      </c>
      <c r="L61" s="20" t="str">
        <f t="shared" si="35"/>
        <v/>
      </c>
      <c r="M61" s="6">
        <f t="shared" si="36"/>
        <v>22.2</v>
      </c>
      <c r="N61" s="3" t="str">
        <f t="shared" si="37"/>
        <v/>
      </c>
      <c r="O61" s="20" t="str">
        <f t="shared" si="38"/>
        <v/>
      </c>
      <c r="P61" s="6" t="str">
        <f t="shared" si="39"/>
        <v/>
      </c>
      <c r="Q61" s="3" t="str">
        <f t="shared" si="40"/>
        <v/>
      </c>
      <c r="R61" s="20" t="str">
        <f t="shared" si="41"/>
        <v/>
      </c>
      <c r="S61" s="6" t="str">
        <f t="shared" si="42"/>
        <v/>
      </c>
      <c r="T61" s="3" t="str">
        <f t="shared" si="43"/>
        <v/>
      </c>
      <c r="U61" s="20" t="str">
        <f t="shared" si="44"/>
        <v/>
      </c>
      <c r="V61" s="6" t="str">
        <f t="shared" si="45"/>
        <v/>
      </c>
      <c r="W61" s="3" t="str">
        <f t="shared" si="46"/>
        <v/>
      </c>
      <c r="X61" s="20" t="str">
        <f t="shared" si="47"/>
        <v/>
      </c>
      <c r="Y61" s="6" t="str">
        <f t="shared" si="48"/>
        <v/>
      </c>
      <c r="Z61" s="3" t="str">
        <f t="shared" si="49"/>
        <v/>
      </c>
      <c r="AA61" s="20" t="str">
        <f t="shared" si="50"/>
        <v/>
      </c>
      <c r="AB61" s="6" t="str">
        <f t="shared" si="51"/>
        <v/>
      </c>
      <c r="AC61" s="3" t="str">
        <f t="shared" si="52"/>
        <v/>
      </c>
      <c r="AD61" s="20" t="str">
        <f t="shared" si="53"/>
        <v/>
      </c>
      <c r="AE61" s="6" t="str">
        <f t="shared" si="54"/>
        <v/>
      </c>
      <c r="AF61" s="8"/>
      <c r="AG61" s="3" t="str">
        <f t="shared" si="61"/>
        <v/>
      </c>
      <c r="AH61" s="20" t="str">
        <f t="shared" si="62"/>
        <v/>
      </c>
      <c r="AI61" s="6">
        <f t="shared" si="63"/>
        <v>2.92</v>
      </c>
      <c r="AJ61" s="3" t="str">
        <f t="shared" si="64"/>
        <v/>
      </c>
      <c r="AK61" s="20" t="str">
        <f t="shared" si="65"/>
        <v/>
      </c>
      <c r="AL61" s="6" t="str">
        <f t="shared" si="66"/>
        <v/>
      </c>
      <c r="AM61" s="3" t="str">
        <f t="shared" si="67"/>
        <v/>
      </c>
      <c r="AN61" s="20" t="str">
        <f t="shared" si="68"/>
        <v/>
      </c>
      <c r="AO61" s="6" t="str">
        <f t="shared" si="69"/>
        <v/>
      </c>
      <c r="AP61" s="3" t="str">
        <f t="shared" si="70"/>
        <v/>
      </c>
      <c r="AQ61" s="20" t="str">
        <f t="shared" si="71"/>
        <v/>
      </c>
      <c r="AR61" s="6" t="str">
        <f t="shared" si="72"/>
        <v/>
      </c>
      <c r="AS61" s="3" t="str">
        <f t="shared" si="73"/>
        <v/>
      </c>
      <c r="AT61" s="20" t="str">
        <f t="shared" si="74"/>
        <v/>
      </c>
      <c r="AU61" s="6" t="str">
        <f t="shared" si="75"/>
        <v/>
      </c>
      <c r="AV61" s="3" t="str">
        <f t="shared" si="55"/>
        <v/>
      </c>
      <c r="AW61" s="20" t="str">
        <f t="shared" si="56"/>
        <v/>
      </c>
      <c r="AX61" s="6" t="str">
        <f t="shared" si="57"/>
        <v/>
      </c>
      <c r="AY61" s="3" t="str">
        <f t="shared" si="58"/>
        <v/>
      </c>
      <c r="AZ61" s="20" t="str">
        <f t="shared" si="59"/>
        <v/>
      </c>
      <c r="BA61" s="6" t="str">
        <f t="shared" si="60"/>
        <v/>
      </c>
      <c r="BB61" s="8"/>
      <c r="BC61" s="34"/>
      <c r="BD61" s="34"/>
      <c r="BE61" s="34"/>
      <c r="BF61" s="34"/>
      <c r="BG61" s="34"/>
      <c r="BH61" s="34"/>
      <c r="BI61" s="41"/>
      <c r="BJ61" s="41"/>
      <c r="BK61" s="34"/>
      <c r="BL61" s="34"/>
      <c r="BM61" s="34"/>
      <c r="BN61" s="34"/>
      <c r="BO61" s="34"/>
      <c r="BP61" s="41"/>
      <c r="BQ61" s="41"/>
      <c r="BR61" s="34"/>
      <c r="BS61" s="34"/>
      <c r="BT61" s="34"/>
      <c r="BU61" s="34"/>
      <c r="BV61" s="34"/>
      <c r="BW61" s="41"/>
      <c r="BX61" s="41"/>
      <c r="BY61" s="34"/>
      <c r="BZ61" s="34"/>
      <c r="CA61" s="34"/>
      <c r="CB61" s="34"/>
      <c r="CC61" s="34"/>
      <c r="CD61" s="34"/>
      <c r="CE61" s="34"/>
      <c r="CF61" s="41"/>
      <c r="CG61" s="41"/>
      <c r="CH61" s="34"/>
      <c r="CI61" s="34"/>
      <c r="CJ61" s="34"/>
      <c r="CK61" s="34"/>
      <c r="CL61" s="34"/>
      <c r="CM61" s="41"/>
      <c r="CN61" s="41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</row>
    <row r="62" spans="1:106" ht="13.5" thickBot="1" x14ac:dyDescent="0.25">
      <c r="A62" s="82">
        <v>40759</v>
      </c>
      <c r="B62" s="81" t="s">
        <v>10</v>
      </c>
      <c r="C62" s="81" t="s">
        <v>8</v>
      </c>
      <c r="D62" s="81">
        <v>24.2</v>
      </c>
      <c r="E62" s="81">
        <v>8.1999999999999993</v>
      </c>
      <c r="F62" s="85">
        <f t="shared" si="31"/>
        <v>2</v>
      </c>
      <c r="G62" s="85">
        <f t="shared" si="32"/>
        <v>8</v>
      </c>
      <c r="H62" s="67">
        <f t="shared" si="33"/>
        <v>2011</v>
      </c>
      <c r="I62" s="2" t="str">
        <f t="shared" si="2"/>
        <v>Summer</v>
      </c>
      <c r="J62" s="67"/>
      <c r="K62" s="3" t="str">
        <f t="shared" si="34"/>
        <v/>
      </c>
      <c r="L62" s="20">
        <f t="shared" si="35"/>
        <v>24.2</v>
      </c>
      <c r="M62" s="6" t="str">
        <f t="shared" si="36"/>
        <v/>
      </c>
      <c r="N62" s="3" t="str">
        <f t="shared" si="37"/>
        <v/>
      </c>
      <c r="O62" s="20" t="str">
        <f t="shared" si="38"/>
        <v/>
      </c>
      <c r="P62" s="6" t="str">
        <f t="shared" si="39"/>
        <v/>
      </c>
      <c r="Q62" s="3" t="str">
        <f t="shared" si="40"/>
        <v/>
      </c>
      <c r="R62" s="20" t="str">
        <f t="shared" si="41"/>
        <v/>
      </c>
      <c r="S62" s="6" t="str">
        <f t="shared" si="42"/>
        <v/>
      </c>
      <c r="T62" s="3" t="str">
        <f t="shared" si="43"/>
        <v/>
      </c>
      <c r="U62" s="20" t="str">
        <f t="shared" si="44"/>
        <v/>
      </c>
      <c r="V62" s="6" t="str">
        <f t="shared" si="45"/>
        <v/>
      </c>
      <c r="W62" s="3" t="str">
        <f t="shared" si="46"/>
        <v/>
      </c>
      <c r="X62" s="20" t="str">
        <f t="shared" si="47"/>
        <v/>
      </c>
      <c r="Y62" s="6" t="str">
        <f t="shared" si="48"/>
        <v/>
      </c>
      <c r="Z62" s="3" t="str">
        <f t="shared" si="49"/>
        <v/>
      </c>
      <c r="AA62" s="20" t="str">
        <f t="shared" si="50"/>
        <v/>
      </c>
      <c r="AB62" s="6" t="str">
        <f t="shared" si="51"/>
        <v/>
      </c>
      <c r="AC62" s="3" t="str">
        <f t="shared" si="52"/>
        <v/>
      </c>
      <c r="AD62" s="20" t="str">
        <f t="shared" si="53"/>
        <v/>
      </c>
      <c r="AE62" s="6" t="str">
        <f t="shared" si="54"/>
        <v/>
      </c>
      <c r="AF62" s="8"/>
      <c r="AG62" s="3" t="str">
        <f t="shared" si="61"/>
        <v/>
      </c>
      <c r="AH62" s="20">
        <f t="shared" si="62"/>
        <v>8.1999999999999993</v>
      </c>
      <c r="AI62" s="6" t="str">
        <f t="shared" si="63"/>
        <v/>
      </c>
      <c r="AJ62" s="3" t="str">
        <f t="shared" si="64"/>
        <v/>
      </c>
      <c r="AK62" s="20" t="str">
        <f t="shared" si="65"/>
        <v/>
      </c>
      <c r="AL62" s="6" t="str">
        <f t="shared" si="66"/>
        <v/>
      </c>
      <c r="AM62" s="3" t="str">
        <f t="shared" si="67"/>
        <v/>
      </c>
      <c r="AN62" s="20" t="str">
        <f t="shared" si="68"/>
        <v/>
      </c>
      <c r="AO62" s="6" t="str">
        <f t="shared" si="69"/>
        <v/>
      </c>
      <c r="AP62" s="3" t="str">
        <f t="shared" si="70"/>
        <v/>
      </c>
      <c r="AQ62" s="20" t="str">
        <f t="shared" si="71"/>
        <v/>
      </c>
      <c r="AR62" s="6" t="str">
        <f t="shared" si="72"/>
        <v/>
      </c>
      <c r="AS62" s="3" t="str">
        <f t="shared" si="73"/>
        <v/>
      </c>
      <c r="AT62" s="20" t="str">
        <f t="shared" si="74"/>
        <v/>
      </c>
      <c r="AU62" s="6" t="str">
        <f t="shared" si="75"/>
        <v/>
      </c>
      <c r="AV62" s="3" t="str">
        <f t="shared" si="55"/>
        <v/>
      </c>
      <c r="AW62" s="20" t="str">
        <f t="shared" si="56"/>
        <v/>
      </c>
      <c r="AX62" s="6" t="str">
        <f t="shared" si="57"/>
        <v/>
      </c>
      <c r="AY62" s="3" t="str">
        <f t="shared" si="58"/>
        <v/>
      </c>
      <c r="AZ62" s="20" t="str">
        <f t="shared" si="59"/>
        <v/>
      </c>
      <c r="BA62" s="6" t="str">
        <f t="shared" si="60"/>
        <v/>
      </c>
      <c r="BB62" s="8"/>
      <c r="BC62" s="34"/>
      <c r="BD62" s="34"/>
      <c r="BE62" s="34"/>
      <c r="BF62" s="34"/>
      <c r="BG62" s="34"/>
      <c r="BH62" s="34"/>
      <c r="BI62" s="41"/>
      <c r="BJ62" s="41"/>
      <c r="BK62" s="34"/>
      <c r="BL62" s="34"/>
      <c r="BM62" s="34"/>
      <c r="BN62" s="34"/>
      <c r="BO62" s="34"/>
      <c r="BP62" s="41"/>
      <c r="BQ62" s="41"/>
      <c r="BR62" s="34"/>
      <c r="BS62" s="34"/>
      <c r="BT62" s="34"/>
      <c r="BU62" s="34"/>
      <c r="BV62" s="34"/>
      <c r="BW62" s="41"/>
      <c r="BX62" s="41"/>
      <c r="BY62" s="34"/>
      <c r="BZ62" s="34"/>
      <c r="CA62" s="34"/>
      <c r="CB62" s="34"/>
      <c r="CC62" s="34"/>
      <c r="CD62" s="34"/>
      <c r="CE62" s="34"/>
      <c r="CF62" s="41"/>
      <c r="CG62" s="41"/>
      <c r="CH62" s="34"/>
      <c r="CI62" s="34"/>
      <c r="CJ62" s="34"/>
      <c r="CK62" s="34"/>
      <c r="CL62" s="34"/>
      <c r="CM62" s="41"/>
      <c r="CN62" s="41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</row>
    <row r="63" spans="1:106" ht="13.5" thickBot="1" x14ac:dyDescent="0.25">
      <c r="A63" s="82">
        <v>40669</v>
      </c>
      <c r="B63" s="81" t="s">
        <v>10</v>
      </c>
      <c r="C63" s="81" t="s">
        <v>8</v>
      </c>
      <c r="D63" s="81">
        <v>15.9</v>
      </c>
      <c r="E63" s="81">
        <v>5.4</v>
      </c>
      <c r="F63" s="85">
        <f t="shared" si="31"/>
        <v>2</v>
      </c>
      <c r="G63" s="85">
        <f t="shared" si="32"/>
        <v>5</v>
      </c>
      <c r="H63" s="67">
        <f t="shared" si="33"/>
        <v>2011</v>
      </c>
      <c r="I63" s="2" t="str">
        <f t="shared" si="2"/>
        <v>Spring</v>
      </c>
      <c r="J63" s="67"/>
      <c r="K63" s="3">
        <f t="shared" si="34"/>
        <v>15.9</v>
      </c>
      <c r="L63" s="20" t="str">
        <f t="shared" si="35"/>
        <v/>
      </c>
      <c r="M63" s="6" t="str">
        <f t="shared" si="36"/>
        <v/>
      </c>
      <c r="N63" s="3" t="str">
        <f t="shared" si="37"/>
        <v/>
      </c>
      <c r="O63" s="20" t="str">
        <f t="shared" si="38"/>
        <v/>
      </c>
      <c r="P63" s="6" t="str">
        <f t="shared" si="39"/>
        <v/>
      </c>
      <c r="Q63" s="3" t="str">
        <f t="shared" si="40"/>
        <v/>
      </c>
      <c r="R63" s="20" t="str">
        <f t="shared" si="41"/>
        <v/>
      </c>
      <c r="S63" s="6" t="str">
        <f t="shared" si="42"/>
        <v/>
      </c>
      <c r="T63" s="3" t="str">
        <f t="shared" si="43"/>
        <v/>
      </c>
      <c r="U63" s="20" t="str">
        <f t="shared" si="44"/>
        <v/>
      </c>
      <c r="V63" s="6" t="str">
        <f t="shared" si="45"/>
        <v/>
      </c>
      <c r="W63" s="3" t="str">
        <f t="shared" si="46"/>
        <v/>
      </c>
      <c r="X63" s="20" t="str">
        <f t="shared" si="47"/>
        <v/>
      </c>
      <c r="Y63" s="6" t="str">
        <f t="shared" si="48"/>
        <v/>
      </c>
      <c r="Z63" s="3" t="str">
        <f t="shared" si="49"/>
        <v/>
      </c>
      <c r="AA63" s="20" t="str">
        <f t="shared" si="50"/>
        <v/>
      </c>
      <c r="AB63" s="6" t="str">
        <f t="shared" si="51"/>
        <v/>
      </c>
      <c r="AC63" s="3" t="str">
        <f t="shared" si="52"/>
        <v/>
      </c>
      <c r="AD63" s="20" t="str">
        <f t="shared" si="53"/>
        <v/>
      </c>
      <c r="AE63" s="6" t="str">
        <f t="shared" si="54"/>
        <v/>
      </c>
      <c r="AF63" s="8"/>
      <c r="AG63" s="3">
        <f t="shared" si="61"/>
        <v>5.4</v>
      </c>
      <c r="AH63" s="20" t="str">
        <f t="shared" si="62"/>
        <v/>
      </c>
      <c r="AI63" s="6" t="str">
        <f t="shared" si="63"/>
        <v/>
      </c>
      <c r="AJ63" s="3" t="str">
        <f t="shared" si="64"/>
        <v/>
      </c>
      <c r="AK63" s="20" t="str">
        <f t="shared" si="65"/>
        <v/>
      </c>
      <c r="AL63" s="6" t="str">
        <f t="shared" si="66"/>
        <v/>
      </c>
      <c r="AM63" s="3" t="str">
        <f t="shared" si="67"/>
        <v/>
      </c>
      <c r="AN63" s="20" t="str">
        <f t="shared" si="68"/>
        <v/>
      </c>
      <c r="AO63" s="6" t="str">
        <f t="shared" si="69"/>
        <v/>
      </c>
      <c r="AP63" s="3" t="str">
        <f t="shared" si="70"/>
        <v/>
      </c>
      <c r="AQ63" s="20" t="str">
        <f t="shared" si="71"/>
        <v/>
      </c>
      <c r="AR63" s="6" t="str">
        <f t="shared" si="72"/>
        <v/>
      </c>
      <c r="AS63" s="3" t="str">
        <f t="shared" si="73"/>
        <v/>
      </c>
      <c r="AT63" s="20" t="str">
        <f t="shared" si="74"/>
        <v/>
      </c>
      <c r="AU63" s="6" t="str">
        <f t="shared" si="75"/>
        <v/>
      </c>
      <c r="AV63" s="3" t="str">
        <f t="shared" si="55"/>
        <v/>
      </c>
      <c r="AW63" s="20" t="str">
        <f t="shared" si="56"/>
        <v/>
      </c>
      <c r="AX63" s="6" t="str">
        <f t="shared" si="57"/>
        <v/>
      </c>
      <c r="AY63" s="3" t="str">
        <f t="shared" si="58"/>
        <v/>
      </c>
      <c r="AZ63" s="20" t="str">
        <f t="shared" si="59"/>
        <v/>
      </c>
      <c r="BA63" s="6" t="str">
        <f t="shared" si="60"/>
        <v/>
      </c>
      <c r="BB63" s="8"/>
      <c r="BC63" s="34"/>
      <c r="BD63" s="34"/>
      <c r="BE63" s="34"/>
      <c r="BF63" s="34"/>
      <c r="BG63" s="34"/>
      <c r="BH63" s="34"/>
      <c r="BI63" s="41"/>
      <c r="BJ63" s="41"/>
      <c r="BK63" s="34"/>
      <c r="BL63" s="34"/>
      <c r="BM63" s="34"/>
      <c r="BN63" s="34"/>
      <c r="BO63" s="34"/>
      <c r="BP63" s="41"/>
      <c r="BQ63" s="41"/>
      <c r="BR63" s="34"/>
      <c r="BS63" s="34"/>
      <c r="BT63" s="34"/>
      <c r="BU63" s="34"/>
      <c r="BV63" s="34"/>
      <c r="BW63" s="41"/>
      <c r="BX63" s="41"/>
      <c r="BY63" s="34"/>
      <c r="BZ63" s="34"/>
      <c r="CA63" s="34"/>
      <c r="CB63" s="34"/>
      <c r="CC63" s="34"/>
      <c r="CD63" s="34"/>
      <c r="CE63" s="34"/>
      <c r="CF63" s="41"/>
      <c r="CG63" s="41"/>
      <c r="CH63" s="34"/>
      <c r="CI63" s="34"/>
      <c r="CJ63" s="34"/>
      <c r="CK63" s="34"/>
      <c r="CL63" s="34"/>
      <c r="CM63" s="41"/>
      <c r="CN63" s="41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</row>
    <row r="64" spans="1:106" ht="13.5" thickBot="1" x14ac:dyDescent="0.25">
      <c r="A64" s="82">
        <v>40460</v>
      </c>
      <c r="B64" s="81" t="s">
        <v>10</v>
      </c>
      <c r="C64" s="81" t="s">
        <v>8</v>
      </c>
      <c r="D64" s="81">
        <v>12.8</v>
      </c>
      <c r="E64" s="81">
        <v>2.5</v>
      </c>
      <c r="F64" s="85">
        <f t="shared" si="31"/>
        <v>2</v>
      </c>
      <c r="G64" s="85">
        <f t="shared" si="32"/>
        <v>10</v>
      </c>
      <c r="H64" s="67">
        <f t="shared" si="33"/>
        <v>2010</v>
      </c>
      <c r="I64" s="2" t="str">
        <f t="shared" si="2"/>
        <v>Fall</v>
      </c>
      <c r="J64" s="67"/>
      <c r="K64" s="3" t="str">
        <f t="shared" si="34"/>
        <v/>
      </c>
      <c r="L64" s="20" t="str">
        <f t="shared" si="35"/>
        <v/>
      </c>
      <c r="M64" s="6">
        <f t="shared" si="36"/>
        <v>12.8</v>
      </c>
      <c r="N64" s="3" t="str">
        <f t="shared" si="37"/>
        <v/>
      </c>
      <c r="O64" s="20" t="str">
        <f t="shared" si="38"/>
        <v/>
      </c>
      <c r="P64" s="6" t="str">
        <f t="shared" si="39"/>
        <v/>
      </c>
      <c r="Q64" s="3" t="str">
        <f t="shared" si="40"/>
        <v/>
      </c>
      <c r="R64" s="20" t="str">
        <f t="shared" si="41"/>
        <v/>
      </c>
      <c r="S64" s="6" t="str">
        <f t="shared" si="42"/>
        <v/>
      </c>
      <c r="T64" s="3" t="str">
        <f t="shared" si="43"/>
        <v/>
      </c>
      <c r="U64" s="20" t="str">
        <f t="shared" si="44"/>
        <v/>
      </c>
      <c r="V64" s="6" t="str">
        <f t="shared" si="45"/>
        <v/>
      </c>
      <c r="W64" s="3" t="str">
        <f t="shared" si="46"/>
        <v/>
      </c>
      <c r="X64" s="20" t="str">
        <f t="shared" si="47"/>
        <v/>
      </c>
      <c r="Y64" s="6" t="str">
        <f t="shared" si="48"/>
        <v/>
      </c>
      <c r="Z64" s="3" t="str">
        <f t="shared" si="49"/>
        <v/>
      </c>
      <c r="AA64" s="20" t="str">
        <f t="shared" si="50"/>
        <v/>
      </c>
      <c r="AB64" s="6" t="str">
        <f t="shared" si="51"/>
        <v/>
      </c>
      <c r="AC64" s="3" t="str">
        <f t="shared" si="52"/>
        <v/>
      </c>
      <c r="AD64" s="20" t="str">
        <f t="shared" si="53"/>
        <v/>
      </c>
      <c r="AE64" s="6" t="str">
        <f t="shared" si="54"/>
        <v/>
      </c>
      <c r="AF64" s="8"/>
      <c r="AG64" s="3" t="str">
        <f t="shared" si="61"/>
        <v/>
      </c>
      <c r="AH64" s="20" t="str">
        <f t="shared" si="62"/>
        <v/>
      </c>
      <c r="AI64" s="6">
        <f t="shared" si="63"/>
        <v>2.5</v>
      </c>
      <c r="AJ64" s="3" t="str">
        <f t="shared" si="64"/>
        <v/>
      </c>
      <c r="AK64" s="20" t="str">
        <f t="shared" si="65"/>
        <v/>
      </c>
      <c r="AL64" s="6" t="str">
        <f t="shared" si="66"/>
        <v/>
      </c>
      <c r="AM64" s="3" t="str">
        <f t="shared" si="67"/>
        <v/>
      </c>
      <c r="AN64" s="20" t="str">
        <f t="shared" si="68"/>
        <v/>
      </c>
      <c r="AO64" s="6" t="str">
        <f t="shared" si="69"/>
        <v/>
      </c>
      <c r="AP64" s="3" t="str">
        <f t="shared" si="70"/>
        <v/>
      </c>
      <c r="AQ64" s="20" t="str">
        <f t="shared" si="71"/>
        <v/>
      </c>
      <c r="AR64" s="6" t="str">
        <f t="shared" si="72"/>
        <v/>
      </c>
      <c r="AS64" s="3" t="str">
        <f t="shared" si="73"/>
        <v/>
      </c>
      <c r="AT64" s="20" t="str">
        <f t="shared" si="74"/>
        <v/>
      </c>
      <c r="AU64" s="6" t="str">
        <f t="shared" si="75"/>
        <v/>
      </c>
      <c r="AV64" s="3" t="str">
        <f t="shared" si="55"/>
        <v/>
      </c>
      <c r="AW64" s="20" t="str">
        <f t="shared" si="56"/>
        <v/>
      </c>
      <c r="AX64" s="6" t="str">
        <f t="shared" si="57"/>
        <v/>
      </c>
      <c r="AY64" s="3" t="str">
        <f t="shared" si="58"/>
        <v/>
      </c>
      <c r="AZ64" s="20" t="str">
        <f t="shared" si="59"/>
        <v/>
      </c>
      <c r="BA64" s="6" t="str">
        <f t="shared" si="60"/>
        <v/>
      </c>
      <c r="BB64" s="8"/>
      <c r="BC64" s="34"/>
      <c r="BD64" s="34"/>
      <c r="BE64" s="34"/>
      <c r="BF64" s="34"/>
      <c r="BG64" s="34"/>
      <c r="BH64" s="34"/>
      <c r="BI64" s="41"/>
      <c r="BJ64" s="41"/>
      <c r="BK64" s="34"/>
      <c r="BL64" s="34"/>
      <c r="BM64" s="34"/>
      <c r="BN64" s="34"/>
      <c r="BO64" s="34"/>
      <c r="BP64" s="41"/>
      <c r="BQ64" s="41"/>
      <c r="BR64" s="34"/>
      <c r="BS64" s="34"/>
      <c r="BT64" s="34"/>
      <c r="BU64" s="34"/>
      <c r="BV64" s="34"/>
      <c r="BW64" s="41"/>
      <c r="BX64" s="41"/>
      <c r="BY64" s="34"/>
      <c r="BZ64" s="34"/>
      <c r="CA64" s="34"/>
      <c r="CB64" s="34"/>
      <c r="CC64" s="34"/>
      <c r="CD64" s="34"/>
      <c r="CE64" s="34"/>
      <c r="CF64" s="41"/>
      <c r="CG64" s="41"/>
      <c r="CH64" s="34"/>
      <c r="CI64" s="34"/>
      <c r="CJ64" s="34"/>
      <c r="CK64" s="34"/>
      <c r="CL64" s="34"/>
      <c r="CM64" s="41"/>
      <c r="CN64" s="41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</row>
    <row r="65" spans="1:106" ht="13.5" thickBot="1" x14ac:dyDescent="0.25">
      <c r="A65" s="82">
        <v>40452</v>
      </c>
      <c r="B65" s="81" t="s">
        <v>10</v>
      </c>
      <c r="C65" s="81" t="s">
        <v>8</v>
      </c>
      <c r="D65" s="81" t="s">
        <v>24</v>
      </c>
      <c r="E65" s="81" t="s">
        <v>24</v>
      </c>
      <c r="F65" s="85">
        <f t="shared" si="31"/>
        <v>2</v>
      </c>
      <c r="G65" s="85">
        <f t="shared" si="32"/>
        <v>10</v>
      </c>
      <c r="H65" s="67">
        <f t="shared" si="33"/>
        <v>2010</v>
      </c>
      <c r="I65" s="2" t="str">
        <f t="shared" si="2"/>
        <v>Fall</v>
      </c>
      <c r="J65" s="67"/>
      <c r="K65" s="3" t="str">
        <f t="shared" si="34"/>
        <v/>
      </c>
      <c r="L65" s="20" t="str">
        <f t="shared" si="35"/>
        <v/>
      </c>
      <c r="M65" s="6" t="str">
        <f t="shared" si="36"/>
        <v>NS</v>
      </c>
      <c r="N65" s="3" t="str">
        <f t="shared" si="37"/>
        <v/>
      </c>
      <c r="O65" s="20" t="str">
        <f t="shared" si="38"/>
        <v/>
      </c>
      <c r="P65" s="6" t="str">
        <f t="shared" si="39"/>
        <v/>
      </c>
      <c r="Q65" s="3" t="str">
        <f t="shared" si="40"/>
        <v/>
      </c>
      <c r="R65" s="20" t="str">
        <f t="shared" si="41"/>
        <v/>
      </c>
      <c r="S65" s="6" t="str">
        <f t="shared" si="42"/>
        <v/>
      </c>
      <c r="T65" s="3" t="str">
        <f t="shared" si="43"/>
        <v/>
      </c>
      <c r="U65" s="20" t="str">
        <f t="shared" si="44"/>
        <v/>
      </c>
      <c r="V65" s="6" t="str">
        <f t="shared" si="45"/>
        <v/>
      </c>
      <c r="W65" s="3" t="str">
        <f t="shared" si="46"/>
        <v/>
      </c>
      <c r="X65" s="20" t="str">
        <f t="shared" si="47"/>
        <v/>
      </c>
      <c r="Y65" s="6" t="str">
        <f t="shared" si="48"/>
        <v/>
      </c>
      <c r="Z65" s="3" t="str">
        <f t="shared" si="49"/>
        <v/>
      </c>
      <c r="AA65" s="20" t="str">
        <f t="shared" si="50"/>
        <v/>
      </c>
      <c r="AB65" s="6" t="str">
        <f t="shared" si="51"/>
        <v/>
      </c>
      <c r="AC65" s="3" t="str">
        <f t="shared" si="52"/>
        <v/>
      </c>
      <c r="AD65" s="20" t="str">
        <f t="shared" si="53"/>
        <v/>
      </c>
      <c r="AE65" s="6" t="str">
        <f t="shared" si="54"/>
        <v/>
      </c>
      <c r="AF65" s="8"/>
      <c r="AG65" s="3" t="str">
        <f t="shared" si="61"/>
        <v/>
      </c>
      <c r="AH65" s="20" t="str">
        <f t="shared" si="62"/>
        <v/>
      </c>
      <c r="AI65" s="6" t="str">
        <f t="shared" si="63"/>
        <v>NS</v>
      </c>
      <c r="AJ65" s="3" t="str">
        <f t="shared" si="64"/>
        <v/>
      </c>
      <c r="AK65" s="20" t="str">
        <f t="shared" si="65"/>
        <v/>
      </c>
      <c r="AL65" s="6" t="str">
        <f t="shared" si="66"/>
        <v/>
      </c>
      <c r="AM65" s="3" t="str">
        <f t="shared" si="67"/>
        <v/>
      </c>
      <c r="AN65" s="20" t="str">
        <f t="shared" si="68"/>
        <v/>
      </c>
      <c r="AO65" s="6" t="str">
        <f t="shared" si="69"/>
        <v/>
      </c>
      <c r="AP65" s="3" t="str">
        <f t="shared" si="70"/>
        <v/>
      </c>
      <c r="AQ65" s="20" t="str">
        <f t="shared" si="71"/>
        <v/>
      </c>
      <c r="AR65" s="6" t="str">
        <f t="shared" si="72"/>
        <v/>
      </c>
      <c r="AS65" s="3" t="str">
        <f t="shared" si="73"/>
        <v/>
      </c>
      <c r="AT65" s="20" t="str">
        <f t="shared" si="74"/>
        <v/>
      </c>
      <c r="AU65" s="6" t="str">
        <f t="shared" si="75"/>
        <v/>
      </c>
      <c r="AV65" s="3" t="str">
        <f t="shared" si="55"/>
        <v/>
      </c>
      <c r="AW65" s="20" t="str">
        <f t="shared" si="56"/>
        <v/>
      </c>
      <c r="AX65" s="6" t="str">
        <f t="shared" si="57"/>
        <v/>
      </c>
      <c r="AY65" s="3" t="str">
        <f t="shared" si="58"/>
        <v/>
      </c>
      <c r="AZ65" s="20" t="str">
        <f t="shared" si="59"/>
        <v/>
      </c>
      <c r="BA65" s="6" t="str">
        <f t="shared" si="60"/>
        <v/>
      </c>
      <c r="BB65" s="8"/>
      <c r="BC65" s="34"/>
      <c r="BD65" s="34"/>
      <c r="BE65" s="34"/>
      <c r="BF65" s="34"/>
      <c r="BG65" s="34"/>
      <c r="BH65" s="34"/>
      <c r="BI65" s="41"/>
      <c r="BJ65" s="41"/>
      <c r="BK65" s="34"/>
      <c r="BL65" s="34"/>
      <c r="BM65" s="34"/>
      <c r="BN65" s="34"/>
      <c r="BO65" s="34"/>
      <c r="BP65" s="41"/>
      <c r="BQ65" s="41"/>
      <c r="BR65" s="34"/>
      <c r="BS65" s="34"/>
      <c r="BT65" s="34"/>
      <c r="BU65" s="34"/>
      <c r="BV65" s="34"/>
      <c r="BW65" s="41"/>
      <c r="BX65" s="41"/>
      <c r="BY65" s="34"/>
      <c r="BZ65" s="34"/>
      <c r="CA65" s="34"/>
      <c r="CB65" s="34"/>
      <c r="CC65" s="34"/>
      <c r="CD65" s="34"/>
      <c r="CE65" s="34"/>
      <c r="CF65" s="41"/>
      <c r="CG65" s="41"/>
      <c r="CH65" s="34"/>
      <c r="CI65" s="34"/>
      <c r="CJ65" s="34"/>
      <c r="CK65" s="34"/>
      <c r="CL65" s="34"/>
      <c r="CM65" s="41"/>
      <c r="CN65" s="41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</row>
    <row r="66" spans="1:106" ht="13.5" thickBot="1" x14ac:dyDescent="0.25">
      <c r="A66" s="82">
        <v>40380</v>
      </c>
      <c r="B66" s="81" t="s">
        <v>10</v>
      </c>
      <c r="C66" s="81" t="s">
        <v>8</v>
      </c>
      <c r="D66" s="81">
        <v>23.5</v>
      </c>
      <c r="E66" s="81" t="s">
        <v>24</v>
      </c>
      <c r="F66" s="85">
        <f t="shared" si="31"/>
        <v>2</v>
      </c>
      <c r="G66" s="85">
        <f t="shared" si="32"/>
        <v>7</v>
      </c>
      <c r="H66" s="67">
        <f t="shared" si="33"/>
        <v>2010</v>
      </c>
      <c r="I66" s="2" t="str">
        <f t="shared" si="2"/>
        <v>Summer</v>
      </c>
      <c r="J66" s="67"/>
      <c r="K66" s="3" t="str">
        <f t="shared" si="34"/>
        <v/>
      </c>
      <c r="L66" s="20">
        <f t="shared" si="35"/>
        <v>23.5</v>
      </c>
      <c r="M66" s="6" t="str">
        <f t="shared" si="36"/>
        <v/>
      </c>
      <c r="N66" s="3" t="str">
        <f t="shared" si="37"/>
        <v/>
      </c>
      <c r="O66" s="20" t="str">
        <f t="shared" si="38"/>
        <v/>
      </c>
      <c r="P66" s="6" t="str">
        <f t="shared" si="39"/>
        <v/>
      </c>
      <c r="Q66" s="3" t="str">
        <f t="shared" si="40"/>
        <v/>
      </c>
      <c r="R66" s="20" t="str">
        <f t="shared" si="41"/>
        <v/>
      </c>
      <c r="S66" s="6" t="str">
        <f t="shared" si="42"/>
        <v/>
      </c>
      <c r="T66" s="3" t="str">
        <f t="shared" si="43"/>
        <v/>
      </c>
      <c r="U66" s="20" t="str">
        <f t="shared" si="44"/>
        <v/>
      </c>
      <c r="V66" s="6" t="str">
        <f t="shared" si="45"/>
        <v/>
      </c>
      <c r="W66" s="3" t="str">
        <f t="shared" si="46"/>
        <v/>
      </c>
      <c r="X66" s="20" t="str">
        <f t="shared" si="47"/>
        <v/>
      </c>
      <c r="Y66" s="6" t="str">
        <f t="shared" si="48"/>
        <v/>
      </c>
      <c r="Z66" s="3" t="str">
        <f t="shared" si="49"/>
        <v/>
      </c>
      <c r="AA66" s="20" t="str">
        <f t="shared" si="50"/>
        <v/>
      </c>
      <c r="AB66" s="6" t="str">
        <f t="shared" si="51"/>
        <v/>
      </c>
      <c r="AC66" s="3" t="str">
        <f t="shared" si="52"/>
        <v/>
      </c>
      <c r="AD66" s="20" t="str">
        <f t="shared" si="53"/>
        <v/>
      </c>
      <c r="AE66" s="6" t="str">
        <f t="shared" si="54"/>
        <v/>
      </c>
      <c r="AF66" s="8"/>
      <c r="AG66" s="3" t="str">
        <f t="shared" si="61"/>
        <v/>
      </c>
      <c r="AH66" s="20" t="str">
        <f t="shared" si="62"/>
        <v>NS</v>
      </c>
      <c r="AI66" s="6" t="str">
        <f t="shared" si="63"/>
        <v/>
      </c>
      <c r="AJ66" s="3" t="str">
        <f t="shared" si="64"/>
        <v/>
      </c>
      <c r="AK66" s="20" t="str">
        <f t="shared" si="65"/>
        <v/>
      </c>
      <c r="AL66" s="6" t="str">
        <f t="shared" si="66"/>
        <v/>
      </c>
      <c r="AM66" s="3" t="str">
        <f t="shared" si="67"/>
        <v/>
      </c>
      <c r="AN66" s="20" t="str">
        <f t="shared" si="68"/>
        <v/>
      </c>
      <c r="AO66" s="6" t="str">
        <f t="shared" si="69"/>
        <v/>
      </c>
      <c r="AP66" s="3" t="str">
        <f t="shared" si="70"/>
        <v/>
      </c>
      <c r="AQ66" s="20" t="str">
        <f t="shared" si="71"/>
        <v/>
      </c>
      <c r="AR66" s="6" t="str">
        <f t="shared" si="72"/>
        <v/>
      </c>
      <c r="AS66" s="3" t="str">
        <f t="shared" si="73"/>
        <v/>
      </c>
      <c r="AT66" s="20" t="str">
        <f t="shared" si="74"/>
        <v/>
      </c>
      <c r="AU66" s="6" t="str">
        <f t="shared" si="75"/>
        <v/>
      </c>
      <c r="AV66" s="3" t="str">
        <f t="shared" si="55"/>
        <v/>
      </c>
      <c r="AW66" s="20" t="str">
        <f t="shared" si="56"/>
        <v/>
      </c>
      <c r="AX66" s="6" t="str">
        <f t="shared" si="57"/>
        <v/>
      </c>
      <c r="AY66" s="3" t="str">
        <f t="shared" si="58"/>
        <v/>
      </c>
      <c r="AZ66" s="20" t="str">
        <f t="shared" si="59"/>
        <v/>
      </c>
      <c r="BA66" s="6" t="str">
        <f t="shared" si="60"/>
        <v/>
      </c>
      <c r="BB66" s="8"/>
      <c r="BC66" s="34"/>
      <c r="BD66" s="34"/>
      <c r="BE66" s="34"/>
      <c r="BF66" s="34"/>
      <c r="BG66" s="34"/>
      <c r="BH66" s="34"/>
      <c r="BI66" s="41"/>
      <c r="BJ66" s="41"/>
      <c r="BK66" s="34"/>
      <c r="BL66" s="34"/>
      <c r="BM66" s="34"/>
      <c r="BN66" s="34"/>
      <c r="BO66" s="34"/>
      <c r="BP66" s="41"/>
      <c r="BQ66" s="41"/>
      <c r="BR66" s="34"/>
      <c r="BS66" s="34"/>
      <c r="BT66" s="34"/>
      <c r="BU66" s="34"/>
      <c r="BV66" s="34"/>
      <c r="BW66" s="41"/>
      <c r="BX66" s="41"/>
      <c r="BY66" s="34"/>
      <c r="BZ66" s="34"/>
      <c r="CA66" s="34"/>
      <c r="CB66" s="34"/>
      <c r="CC66" s="34"/>
      <c r="CD66" s="34"/>
      <c r="CE66" s="34"/>
      <c r="CF66" s="41"/>
      <c r="CG66" s="41"/>
      <c r="CH66" s="34"/>
      <c r="CI66" s="34"/>
      <c r="CJ66" s="34"/>
      <c r="CK66" s="34"/>
      <c r="CL66" s="34"/>
      <c r="CM66" s="41"/>
      <c r="CN66" s="41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</row>
    <row r="67" spans="1:106" ht="13.5" thickBot="1" x14ac:dyDescent="0.25">
      <c r="A67" s="82">
        <v>40379</v>
      </c>
      <c r="B67" s="81" t="s">
        <v>10</v>
      </c>
      <c r="C67" s="81" t="s">
        <v>8</v>
      </c>
      <c r="D67" s="81" t="s">
        <v>24</v>
      </c>
      <c r="E67" s="81" t="s">
        <v>24</v>
      </c>
      <c r="F67" s="85">
        <f t="shared" si="31"/>
        <v>2</v>
      </c>
      <c r="G67" s="85">
        <f t="shared" si="32"/>
        <v>7</v>
      </c>
      <c r="H67" s="67">
        <f t="shared" si="33"/>
        <v>2010</v>
      </c>
      <c r="I67" s="2" t="str">
        <f t="shared" si="2"/>
        <v>Summer</v>
      </c>
      <c r="J67" s="67"/>
      <c r="K67" s="3" t="str">
        <f t="shared" si="34"/>
        <v/>
      </c>
      <c r="L67" s="20" t="str">
        <f t="shared" si="35"/>
        <v>NS</v>
      </c>
      <c r="M67" s="6" t="str">
        <f t="shared" si="36"/>
        <v/>
      </c>
      <c r="N67" s="3" t="str">
        <f t="shared" si="37"/>
        <v/>
      </c>
      <c r="O67" s="20" t="str">
        <f t="shared" si="38"/>
        <v/>
      </c>
      <c r="P67" s="6" t="str">
        <f t="shared" si="39"/>
        <v/>
      </c>
      <c r="Q67" s="3" t="str">
        <f t="shared" si="40"/>
        <v/>
      </c>
      <c r="R67" s="20" t="str">
        <f t="shared" si="41"/>
        <v/>
      </c>
      <c r="S67" s="6" t="str">
        <f t="shared" si="42"/>
        <v/>
      </c>
      <c r="T67" s="3" t="str">
        <f t="shared" si="43"/>
        <v/>
      </c>
      <c r="U67" s="20" t="str">
        <f t="shared" si="44"/>
        <v/>
      </c>
      <c r="V67" s="6" t="str">
        <f t="shared" si="45"/>
        <v/>
      </c>
      <c r="W67" s="3" t="str">
        <f t="shared" si="46"/>
        <v/>
      </c>
      <c r="X67" s="20" t="str">
        <f t="shared" si="47"/>
        <v/>
      </c>
      <c r="Y67" s="6" t="str">
        <f t="shared" si="48"/>
        <v/>
      </c>
      <c r="Z67" s="3" t="str">
        <f t="shared" si="49"/>
        <v/>
      </c>
      <c r="AA67" s="20" t="str">
        <f t="shared" si="50"/>
        <v/>
      </c>
      <c r="AB67" s="6" t="str">
        <f t="shared" si="51"/>
        <v/>
      </c>
      <c r="AC67" s="3" t="str">
        <f t="shared" si="52"/>
        <v/>
      </c>
      <c r="AD67" s="20" t="str">
        <f t="shared" si="53"/>
        <v/>
      </c>
      <c r="AE67" s="6" t="str">
        <f t="shared" si="54"/>
        <v/>
      </c>
      <c r="AF67" s="8"/>
      <c r="AG67" s="3" t="str">
        <f t="shared" si="61"/>
        <v/>
      </c>
      <c r="AH67" s="20" t="str">
        <f t="shared" si="62"/>
        <v>NS</v>
      </c>
      <c r="AI67" s="6" t="str">
        <f t="shared" si="63"/>
        <v/>
      </c>
      <c r="AJ67" s="3" t="str">
        <f t="shared" si="64"/>
        <v/>
      </c>
      <c r="AK67" s="20" t="str">
        <f t="shared" si="65"/>
        <v/>
      </c>
      <c r="AL67" s="6" t="str">
        <f t="shared" si="66"/>
        <v/>
      </c>
      <c r="AM67" s="3" t="str">
        <f t="shared" si="67"/>
        <v/>
      </c>
      <c r="AN67" s="20" t="str">
        <f t="shared" si="68"/>
        <v/>
      </c>
      <c r="AO67" s="6" t="str">
        <f t="shared" si="69"/>
        <v/>
      </c>
      <c r="AP67" s="3" t="str">
        <f t="shared" si="70"/>
        <v/>
      </c>
      <c r="AQ67" s="20" t="str">
        <f t="shared" si="71"/>
        <v/>
      </c>
      <c r="AR67" s="6" t="str">
        <f t="shared" si="72"/>
        <v/>
      </c>
      <c r="AS67" s="3" t="str">
        <f t="shared" si="73"/>
        <v/>
      </c>
      <c r="AT67" s="20" t="str">
        <f t="shared" si="74"/>
        <v/>
      </c>
      <c r="AU67" s="6" t="str">
        <f t="shared" si="75"/>
        <v/>
      </c>
      <c r="AV67" s="3" t="str">
        <f t="shared" si="55"/>
        <v/>
      </c>
      <c r="AW67" s="20" t="str">
        <f t="shared" si="56"/>
        <v/>
      </c>
      <c r="AX67" s="6" t="str">
        <f t="shared" si="57"/>
        <v/>
      </c>
      <c r="AY67" s="3" t="str">
        <f t="shared" si="58"/>
        <v/>
      </c>
      <c r="AZ67" s="20" t="str">
        <f t="shared" si="59"/>
        <v/>
      </c>
      <c r="BA67" s="6" t="str">
        <f t="shared" si="60"/>
        <v/>
      </c>
      <c r="BB67" s="8"/>
      <c r="BC67" s="34"/>
      <c r="BD67" s="34"/>
      <c r="BE67" s="34"/>
      <c r="BF67" s="34"/>
      <c r="BG67" s="34"/>
      <c r="BH67" s="34"/>
      <c r="BI67" s="41"/>
      <c r="BJ67" s="41"/>
      <c r="BK67" s="34"/>
      <c r="BL67" s="34"/>
      <c r="BM67" s="34"/>
      <c r="BN67" s="34"/>
      <c r="BO67" s="34"/>
      <c r="BP67" s="41"/>
      <c r="BQ67" s="41"/>
      <c r="BR67" s="34"/>
      <c r="BS67" s="34"/>
      <c r="BT67" s="34"/>
      <c r="BU67" s="34"/>
      <c r="BV67" s="34"/>
      <c r="BW67" s="41"/>
      <c r="BX67" s="41"/>
      <c r="BY67" s="34"/>
      <c r="BZ67" s="34"/>
      <c r="CA67" s="34"/>
      <c r="CB67" s="34"/>
      <c r="CC67" s="34"/>
      <c r="CD67" s="34"/>
      <c r="CE67" s="34"/>
      <c r="CF67" s="41"/>
      <c r="CG67" s="41"/>
      <c r="CH67" s="34"/>
      <c r="CI67" s="34"/>
      <c r="CJ67" s="34"/>
      <c r="CK67" s="34"/>
      <c r="CL67" s="34"/>
      <c r="CM67" s="41"/>
      <c r="CN67" s="41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</row>
    <row r="68" spans="1:106" ht="13.5" thickBot="1" x14ac:dyDescent="0.25">
      <c r="A68" s="82">
        <v>40311</v>
      </c>
      <c r="B68" s="81" t="s">
        <v>10</v>
      </c>
      <c r="C68" s="81" t="s">
        <v>8</v>
      </c>
      <c r="D68" s="81">
        <v>11.3</v>
      </c>
      <c r="E68" s="81">
        <v>40.200000000000003</v>
      </c>
      <c r="F68" s="85">
        <f t="shared" si="31"/>
        <v>2</v>
      </c>
      <c r="G68" s="85">
        <f t="shared" si="32"/>
        <v>5</v>
      </c>
      <c r="H68" s="67">
        <f t="shared" si="33"/>
        <v>2010</v>
      </c>
      <c r="I68" s="2" t="str">
        <f t="shared" si="2"/>
        <v>Spring</v>
      </c>
      <c r="J68" s="67"/>
      <c r="K68" s="3">
        <f t="shared" si="34"/>
        <v>11.3</v>
      </c>
      <c r="L68" s="20" t="str">
        <f t="shared" si="35"/>
        <v/>
      </c>
      <c r="M68" s="6" t="str">
        <f t="shared" si="36"/>
        <v/>
      </c>
      <c r="N68" s="3" t="str">
        <f t="shared" si="37"/>
        <v/>
      </c>
      <c r="O68" s="20" t="str">
        <f t="shared" si="38"/>
        <v/>
      </c>
      <c r="P68" s="6" t="str">
        <f t="shared" si="39"/>
        <v/>
      </c>
      <c r="Q68" s="3" t="str">
        <f t="shared" si="40"/>
        <v/>
      </c>
      <c r="R68" s="20" t="str">
        <f t="shared" si="41"/>
        <v/>
      </c>
      <c r="S68" s="6" t="str">
        <f t="shared" si="42"/>
        <v/>
      </c>
      <c r="T68" s="3" t="str">
        <f t="shared" si="43"/>
        <v/>
      </c>
      <c r="U68" s="20" t="str">
        <f t="shared" si="44"/>
        <v/>
      </c>
      <c r="V68" s="6" t="str">
        <f t="shared" si="45"/>
        <v/>
      </c>
      <c r="W68" s="3" t="str">
        <f t="shared" si="46"/>
        <v/>
      </c>
      <c r="X68" s="20" t="str">
        <f t="shared" si="47"/>
        <v/>
      </c>
      <c r="Y68" s="6" t="str">
        <f t="shared" si="48"/>
        <v/>
      </c>
      <c r="Z68" s="3" t="str">
        <f t="shared" si="49"/>
        <v/>
      </c>
      <c r="AA68" s="20" t="str">
        <f t="shared" si="50"/>
        <v/>
      </c>
      <c r="AB68" s="6" t="str">
        <f t="shared" si="51"/>
        <v/>
      </c>
      <c r="AC68" s="3" t="str">
        <f t="shared" si="52"/>
        <v/>
      </c>
      <c r="AD68" s="20" t="str">
        <f t="shared" si="53"/>
        <v/>
      </c>
      <c r="AE68" s="6" t="str">
        <f t="shared" si="54"/>
        <v/>
      </c>
      <c r="AF68" s="8"/>
      <c r="AG68" s="3">
        <f t="shared" si="61"/>
        <v>40.200000000000003</v>
      </c>
      <c r="AH68" s="20" t="str">
        <f t="shared" si="62"/>
        <v/>
      </c>
      <c r="AI68" s="6" t="str">
        <f t="shared" si="63"/>
        <v/>
      </c>
      <c r="AJ68" s="3" t="str">
        <f t="shared" si="64"/>
        <v/>
      </c>
      <c r="AK68" s="20" t="str">
        <f t="shared" si="65"/>
        <v/>
      </c>
      <c r="AL68" s="6" t="str">
        <f t="shared" si="66"/>
        <v/>
      </c>
      <c r="AM68" s="3" t="str">
        <f t="shared" si="67"/>
        <v/>
      </c>
      <c r="AN68" s="20" t="str">
        <f t="shared" si="68"/>
        <v/>
      </c>
      <c r="AO68" s="6" t="str">
        <f t="shared" si="69"/>
        <v/>
      </c>
      <c r="AP68" s="3" t="str">
        <f t="shared" si="70"/>
        <v/>
      </c>
      <c r="AQ68" s="20" t="str">
        <f t="shared" si="71"/>
        <v/>
      </c>
      <c r="AR68" s="6" t="str">
        <f t="shared" si="72"/>
        <v/>
      </c>
      <c r="AS68" s="3" t="str">
        <f t="shared" si="73"/>
        <v/>
      </c>
      <c r="AT68" s="20" t="str">
        <f t="shared" si="74"/>
        <v/>
      </c>
      <c r="AU68" s="6" t="str">
        <f t="shared" si="75"/>
        <v/>
      </c>
      <c r="AV68" s="3" t="str">
        <f t="shared" si="55"/>
        <v/>
      </c>
      <c r="AW68" s="20" t="str">
        <f t="shared" si="56"/>
        <v/>
      </c>
      <c r="AX68" s="6" t="str">
        <f t="shared" si="57"/>
        <v/>
      </c>
      <c r="AY68" s="3" t="str">
        <f t="shared" si="58"/>
        <v/>
      </c>
      <c r="AZ68" s="20" t="str">
        <f t="shared" si="59"/>
        <v/>
      </c>
      <c r="BA68" s="6" t="str">
        <f t="shared" si="60"/>
        <v/>
      </c>
      <c r="BB68" s="8"/>
      <c r="BC68" s="34"/>
      <c r="BD68" s="34"/>
      <c r="BE68" s="34"/>
      <c r="BF68" s="34"/>
      <c r="BG68" s="34"/>
      <c r="BH68" s="34"/>
      <c r="BI68" s="41"/>
      <c r="BJ68" s="41"/>
      <c r="BK68" s="34"/>
      <c r="BL68" s="34"/>
      <c r="BM68" s="34"/>
      <c r="BN68" s="34"/>
      <c r="BO68" s="34"/>
      <c r="BP68" s="41"/>
      <c r="BQ68" s="41"/>
      <c r="BR68" s="34"/>
      <c r="BS68" s="34"/>
      <c r="BT68" s="34"/>
      <c r="BU68" s="34"/>
      <c r="BV68" s="34"/>
      <c r="BW68" s="41"/>
      <c r="BX68" s="41"/>
      <c r="BY68" s="34"/>
      <c r="BZ68" s="34"/>
      <c r="CA68" s="34"/>
      <c r="CB68" s="34"/>
      <c r="CC68" s="34"/>
      <c r="CD68" s="34"/>
      <c r="CE68" s="34"/>
      <c r="CF68" s="41"/>
      <c r="CG68" s="41"/>
      <c r="CH68" s="34"/>
      <c r="CI68" s="34"/>
      <c r="CJ68" s="34"/>
      <c r="CK68" s="34"/>
      <c r="CL68" s="34"/>
      <c r="CM68" s="41"/>
      <c r="CN68" s="41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</row>
    <row r="69" spans="1:106" ht="13.5" thickBot="1" x14ac:dyDescent="0.25">
      <c r="A69" s="82">
        <v>40309</v>
      </c>
      <c r="B69" s="81" t="s">
        <v>10</v>
      </c>
      <c r="C69" s="81" t="s">
        <v>8</v>
      </c>
      <c r="D69" s="81" t="s">
        <v>24</v>
      </c>
      <c r="E69" s="81" t="s">
        <v>24</v>
      </c>
      <c r="F69" s="85">
        <f t="shared" si="31"/>
        <v>2</v>
      </c>
      <c r="G69" s="85">
        <f t="shared" si="32"/>
        <v>5</v>
      </c>
      <c r="H69" s="67">
        <f t="shared" si="33"/>
        <v>2010</v>
      </c>
      <c r="I69" s="2" t="str">
        <f t="shared" si="2"/>
        <v>Spring</v>
      </c>
      <c r="J69" s="67"/>
      <c r="K69" s="3" t="str">
        <f t="shared" si="34"/>
        <v>NS</v>
      </c>
      <c r="L69" s="20" t="str">
        <f t="shared" si="35"/>
        <v/>
      </c>
      <c r="M69" s="6" t="str">
        <f t="shared" si="36"/>
        <v/>
      </c>
      <c r="N69" s="3" t="str">
        <f t="shared" si="37"/>
        <v/>
      </c>
      <c r="O69" s="20" t="str">
        <f t="shared" si="38"/>
        <v/>
      </c>
      <c r="P69" s="6" t="str">
        <f t="shared" si="39"/>
        <v/>
      </c>
      <c r="Q69" s="3" t="str">
        <f t="shared" si="40"/>
        <v/>
      </c>
      <c r="R69" s="20" t="str">
        <f t="shared" si="41"/>
        <v/>
      </c>
      <c r="S69" s="6" t="str">
        <f t="shared" si="42"/>
        <v/>
      </c>
      <c r="T69" s="3" t="str">
        <f t="shared" si="43"/>
        <v/>
      </c>
      <c r="U69" s="20" t="str">
        <f t="shared" si="44"/>
        <v/>
      </c>
      <c r="V69" s="6" t="str">
        <f t="shared" si="45"/>
        <v/>
      </c>
      <c r="W69" s="3" t="str">
        <f t="shared" si="46"/>
        <v/>
      </c>
      <c r="X69" s="20" t="str">
        <f t="shared" si="47"/>
        <v/>
      </c>
      <c r="Y69" s="6" t="str">
        <f t="shared" si="48"/>
        <v/>
      </c>
      <c r="Z69" s="3" t="str">
        <f t="shared" si="49"/>
        <v/>
      </c>
      <c r="AA69" s="20" t="str">
        <f t="shared" si="50"/>
        <v/>
      </c>
      <c r="AB69" s="6" t="str">
        <f t="shared" si="51"/>
        <v/>
      </c>
      <c r="AC69" s="3" t="str">
        <f t="shared" si="52"/>
        <v/>
      </c>
      <c r="AD69" s="20" t="str">
        <f t="shared" si="53"/>
        <v/>
      </c>
      <c r="AE69" s="6" t="str">
        <f t="shared" si="54"/>
        <v/>
      </c>
      <c r="AF69" s="8"/>
      <c r="AG69" s="3" t="str">
        <f t="shared" si="61"/>
        <v>NS</v>
      </c>
      <c r="AH69" s="20" t="str">
        <f t="shared" si="62"/>
        <v/>
      </c>
      <c r="AI69" s="6" t="str">
        <f t="shared" si="63"/>
        <v/>
      </c>
      <c r="AJ69" s="3" t="str">
        <f t="shared" si="64"/>
        <v/>
      </c>
      <c r="AK69" s="20" t="str">
        <f t="shared" si="65"/>
        <v/>
      </c>
      <c r="AL69" s="6" t="str">
        <f t="shared" si="66"/>
        <v/>
      </c>
      <c r="AM69" s="3" t="str">
        <f t="shared" si="67"/>
        <v/>
      </c>
      <c r="AN69" s="20" t="str">
        <f t="shared" si="68"/>
        <v/>
      </c>
      <c r="AO69" s="6" t="str">
        <f t="shared" si="69"/>
        <v/>
      </c>
      <c r="AP69" s="3" t="str">
        <f t="shared" si="70"/>
        <v/>
      </c>
      <c r="AQ69" s="20" t="str">
        <f t="shared" si="71"/>
        <v/>
      </c>
      <c r="AR69" s="6" t="str">
        <f t="shared" si="72"/>
        <v/>
      </c>
      <c r="AS69" s="3" t="str">
        <f t="shared" si="73"/>
        <v/>
      </c>
      <c r="AT69" s="20" t="str">
        <f t="shared" si="74"/>
        <v/>
      </c>
      <c r="AU69" s="6" t="str">
        <f t="shared" si="75"/>
        <v/>
      </c>
      <c r="AV69" s="3" t="str">
        <f t="shared" si="55"/>
        <v/>
      </c>
      <c r="AW69" s="20" t="str">
        <f t="shared" si="56"/>
        <v/>
      </c>
      <c r="AX69" s="6" t="str">
        <f t="shared" si="57"/>
        <v/>
      </c>
      <c r="AY69" s="3" t="str">
        <f t="shared" si="58"/>
        <v/>
      </c>
      <c r="AZ69" s="20" t="str">
        <f t="shared" si="59"/>
        <v/>
      </c>
      <c r="BA69" s="6" t="str">
        <f t="shared" si="60"/>
        <v/>
      </c>
      <c r="BB69" s="8"/>
      <c r="BC69" s="34"/>
      <c r="BD69" s="34"/>
      <c r="BE69" s="34"/>
      <c r="BF69" s="34"/>
      <c r="BG69" s="34"/>
      <c r="BH69" s="34"/>
      <c r="BI69" s="41"/>
      <c r="BJ69" s="41"/>
      <c r="BK69" s="34"/>
      <c r="BL69" s="34"/>
      <c r="BM69" s="34"/>
      <c r="BN69" s="34"/>
      <c r="BO69" s="34"/>
      <c r="BP69" s="41"/>
      <c r="BQ69" s="41"/>
      <c r="BR69" s="34"/>
      <c r="BS69" s="34"/>
      <c r="BT69" s="34"/>
      <c r="BU69" s="34"/>
      <c r="BV69" s="34"/>
      <c r="BW69" s="41"/>
      <c r="BX69" s="41"/>
      <c r="BY69" s="34"/>
      <c r="BZ69" s="34"/>
      <c r="CA69" s="34"/>
      <c r="CB69" s="34"/>
      <c r="CC69" s="34"/>
      <c r="CD69" s="34"/>
      <c r="CE69" s="34"/>
      <c r="CF69" s="41"/>
      <c r="CG69" s="41"/>
      <c r="CH69" s="34"/>
      <c r="CI69" s="34"/>
      <c r="CJ69" s="34"/>
      <c r="CK69" s="34"/>
      <c r="CL69" s="34"/>
      <c r="CM69" s="41"/>
      <c r="CN69" s="41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</row>
    <row r="70" spans="1:106" ht="13.5" thickBot="1" x14ac:dyDescent="0.25">
      <c r="A70" s="82">
        <v>40083</v>
      </c>
      <c r="B70" s="81" t="s">
        <v>10</v>
      </c>
      <c r="C70" s="81" t="s">
        <v>8</v>
      </c>
      <c r="D70" s="81">
        <v>15.3</v>
      </c>
      <c r="E70" s="81">
        <v>2.2000000000000002</v>
      </c>
      <c r="F70" s="85">
        <f t="shared" si="31"/>
        <v>2</v>
      </c>
      <c r="G70" s="85">
        <f t="shared" si="32"/>
        <v>9</v>
      </c>
      <c r="H70" s="67">
        <f t="shared" si="33"/>
        <v>2009</v>
      </c>
      <c r="I70" s="2" t="str">
        <f t="shared" ref="I70:I133" si="76">IF($G70="","",IF($G70&lt;7,"Spring",IF($G70&lt;9,"Summer","Fall")))</f>
        <v>Fall</v>
      </c>
      <c r="J70" s="67"/>
      <c r="K70" s="3" t="str">
        <f t="shared" si="34"/>
        <v/>
      </c>
      <c r="L70" s="20" t="str">
        <f t="shared" si="35"/>
        <v/>
      </c>
      <c r="M70" s="6">
        <f t="shared" si="36"/>
        <v>15.3</v>
      </c>
      <c r="N70" s="3" t="str">
        <f t="shared" si="37"/>
        <v/>
      </c>
      <c r="O70" s="20" t="str">
        <f t="shared" si="38"/>
        <v/>
      </c>
      <c r="P70" s="6" t="str">
        <f t="shared" si="39"/>
        <v/>
      </c>
      <c r="Q70" s="3" t="str">
        <f t="shared" si="40"/>
        <v/>
      </c>
      <c r="R70" s="20" t="str">
        <f t="shared" si="41"/>
        <v/>
      </c>
      <c r="S70" s="6" t="str">
        <f t="shared" si="42"/>
        <v/>
      </c>
      <c r="T70" s="3" t="str">
        <f t="shared" si="43"/>
        <v/>
      </c>
      <c r="U70" s="20" t="str">
        <f t="shared" si="44"/>
        <v/>
      </c>
      <c r="V70" s="6" t="str">
        <f t="shared" si="45"/>
        <v/>
      </c>
      <c r="W70" s="3" t="str">
        <f t="shared" si="46"/>
        <v/>
      </c>
      <c r="X70" s="20" t="str">
        <f t="shared" si="47"/>
        <v/>
      </c>
      <c r="Y70" s="6" t="str">
        <f t="shared" si="48"/>
        <v/>
      </c>
      <c r="Z70" s="3" t="str">
        <f t="shared" si="49"/>
        <v/>
      </c>
      <c r="AA70" s="20" t="str">
        <f t="shared" si="50"/>
        <v/>
      </c>
      <c r="AB70" s="6" t="str">
        <f t="shared" si="51"/>
        <v/>
      </c>
      <c r="AC70" s="3" t="str">
        <f t="shared" si="52"/>
        <v/>
      </c>
      <c r="AD70" s="20" t="str">
        <f t="shared" si="53"/>
        <v/>
      </c>
      <c r="AE70" s="6" t="str">
        <f t="shared" si="54"/>
        <v/>
      </c>
      <c r="AF70" s="8"/>
      <c r="AG70" s="3" t="str">
        <f t="shared" si="61"/>
        <v/>
      </c>
      <c r="AH70" s="20" t="str">
        <f t="shared" si="62"/>
        <v/>
      </c>
      <c r="AI70" s="6">
        <f t="shared" si="63"/>
        <v>2.2000000000000002</v>
      </c>
      <c r="AJ70" s="3" t="str">
        <f t="shared" si="64"/>
        <v/>
      </c>
      <c r="AK70" s="20" t="str">
        <f t="shared" si="65"/>
        <v/>
      </c>
      <c r="AL70" s="6" t="str">
        <f t="shared" si="66"/>
        <v/>
      </c>
      <c r="AM70" s="3" t="str">
        <f t="shared" si="67"/>
        <v/>
      </c>
      <c r="AN70" s="20" t="str">
        <f t="shared" si="68"/>
        <v/>
      </c>
      <c r="AO70" s="6" t="str">
        <f t="shared" si="69"/>
        <v/>
      </c>
      <c r="AP70" s="3" t="str">
        <f t="shared" si="70"/>
        <v/>
      </c>
      <c r="AQ70" s="20" t="str">
        <f t="shared" si="71"/>
        <v/>
      </c>
      <c r="AR70" s="6" t="str">
        <f t="shared" si="72"/>
        <v/>
      </c>
      <c r="AS70" s="3" t="str">
        <f t="shared" si="73"/>
        <v/>
      </c>
      <c r="AT70" s="20" t="str">
        <f t="shared" si="74"/>
        <v/>
      </c>
      <c r="AU70" s="6" t="str">
        <f t="shared" si="75"/>
        <v/>
      </c>
      <c r="AV70" s="3" t="str">
        <f t="shared" si="55"/>
        <v/>
      </c>
      <c r="AW70" s="20" t="str">
        <f t="shared" si="56"/>
        <v/>
      </c>
      <c r="AX70" s="6" t="str">
        <f t="shared" si="57"/>
        <v/>
      </c>
      <c r="AY70" s="3" t="str">
        <f t="shared" si="58"/>
        <v/>
      </c>
      <c r="AZ70" s="20" t="str">
        <f t="shared" si="59"/>
        <v/>
      </c>
      <c r="BA70" s="6" t="str">
        <f t="shared" si="60"/>
        <v/>
      </c>
      <c r="BB70" s="8"/>
      <c r="BC70" s="34"/>
      <c r="BD70" s="34"/>
      <c r="BE70" s="34"/>
      <c r="BF70" s="34"/>
      <c r="BG70" s="34"/>
      <c r="BH70" s="34"/>
      <c r="BI70" s="41"/>
      <c r="BJ70" s="41"/>
      <c r="BK70" s="34"/>
      <c r="BL70" s="34"/>
      <c r="BM70" s="34"/>
      <c r="BN70" s="34"/>
      <c r="BO70" s="34"/>
      <c r="BP70" s="41"/>
      <c r="BQ70" s="41"/>
      <c r="BR70" s="34"/>
      <c r="BS70" s="34"/>
      <c r="BT70" s="34"/>
      <c r="BU70" s="34"/>
      <c r="BV70" s="34"/>
      <c r="BW70" s="41"/>
      <c r="BX70" s="41"/>
      <c r="BY70" s="34"/>
      <c r="BZ70" s="34"/>
      <c r="CA70" s="34"/>
      <c r="CB70" s="34"/>
      <c r="CC70" s="34"/>
      <c r="CD70" s="34"/>
      <c r="CE70" s="34"/>
      <c r="CF70" s="41"/>
      <c r="CG70" s="41"/>
      <c r="CH70" s="34"/>
      <c r="CI70" s="34"/>
      <c r="CJ70" s="34"/>
      <c r="CK70" s="34"/>
      <c r="CL70" s="34"/>
      <c r="CM70" s="41"/>
      <c r="CN70" s="41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</row>
    <row r="71" spans="1:106" ht="13.5" thickBot="1" x14ac:dyDescent="0.25">
      <c r="A71" s="82">
        <v>40018</v>
      </c>
      <c r="B71" s="81" t="s">
        <v>10</v>
      </c>
      <c r="C71" s="81" t="s">
        <v>8</v>
      </c>
      <c r="D71" s="81">
        <v>18.600000000000001</v>
      </c>
      <c r="E71" s="81">
        <v>1.9</v>
      </c>
      <c r="F71" s="85">
        <f t="shared" ref="F71:F134" si="77">IF(A71="","",VLOOKUP(B71,$CY$2:$CZ$16,2,FALSE))</f>
        <v>2</v>
      </c>
      <c r="G71" s="85">
        <f t="shared" ref="G71:G134" si="78">IF(A71="","",MONTH(A71))</f>
        <v>7</v>
      </c>
      <c r="H71" s="67">
        <f t="shared" ref="H71:H134" si="79">IF(A71="","",YEAR(A71))</f>
        <v>2009</v>
      </c>
      <c r="I71" s="2" t="str">
        <f t="shared" si="76"/>
        <v>Summer</v>
      </c>
      <c r="J71" s="67"/>
      <c r="K71" s="3" t="str">
        <f t="shared" ref="K71:K134" si="80">IF($C71="Apple Creek",IF($I71="Spring",IF(LEFT($D71,1)="&lt;",VALUE(MID($D71,2,4)),IF(LEFT($D71,1)="&gt;",VALUE(MID($D71,2,4)),$D71)),""),"")</f>
        <v/>
      </c>
      <c r="L71" s="20">
        <f t="shared" ref="L71:L134" si="81">IF($C71="Apple Creek",IF($I71="Summer",IF(LEFT($D71,1)="&lt;",VALUE(MID($D71,2,4)),IF(LEFT($D71,1)="&gt;",VALUE(MID($D71,2,4)),$D71)),""),"")</f>
        <v>18.600000000000001</v>
      </c>
      <c r="M71" s="6" t="str">
        <f t="shared" ref="M71:M134" si="82">IF($C71="Apple Creek",IF($I71="Fall",IF(LEFT($D71,1)="&lt;",VALUE(MID($D71,2,4)),IF(LEFT($D71,1)="&gt;",VALUE(MID($D71,2,4)),$D71)),""),"")</f>
        <v/>
      </c>
      <c r="N71" s="3" t="str">
        <f t="shared" ref="N71:N134" si="83">IF($C71="Ashwaubenon Creek",IF($I71="Spring",IF(LEFT($D71,1)="&lt;",VALUE(MID($D71,2,4)),IF(LEFT($D71,1)="&gt;",VALUE(MID($D71,2,4)),$D71)),""),"")</f>
        <v/>
      </c>
      <c r="O71" s="20" t="str">
        <f t="shared" ref="O71:O134" si="84">IF($C71="Ashwaubenon Creek",IF($I71="Summer",IF(LEFT($D71,1)="&lt;",VALUE(MID($D71,2,4)),IF(LEFT($D71,1)="&gt;",VALUE(MID($D71,2,4)),$D71)),""),"")</f>
        <v/>
      </c>
      <c r="P71" s="6" t="str">
        <f t="shared" ref="P71:P134" si="85">IF($C71="Ashwaubenon Creek",IF($I71="Fall",IF(LEFT($D71,1)="&lt;",VALUE(MID($D71,2,4)),IF(LEFT($D71,1)="&gt;",VALUE(MID($D71,2,4)),$D71)),""),"")</f>
        <v/>
      </c>
      <c r="Q71" s="3" t="str">
        <f t="shared" ref="Q71:Q134" si="86">IF($C71="Baird Creek",IF($I71="Spring",IF(LEFT($D71,1)="&lt;",VALUE(MID($D71,2,4)),IF(LEFT($D71,1)="&gt;",VALUE(MID($D71,2,4)),$D71)),""),"")</f>
        <v/>
      </c>
      <c r="R71" s="20" t="str">
        <f t="shared" ref="R71:R134" si="87">IF($C71="Baird Creek",IF($I71="Summer",IF(LEFT($D71,1)="&lt;",VALUE(MID($D71,2,4)),IF(LEFT($D71,1)="&gt;",VALUE(MID($D71,2,4)),$D71)),""),"")</f>
        <v/>
      </c>
      <c r="S71" s="6" t="str">
        <f t="shared" ref="S71:S134" si="88">IF($C71="Baird Creek",IF($I71="Fall",IF(LEFT($D71,1)="&lt;",VALUE(MID($D71,2,4)),IF(LEFT($D71,1)="&gt;",VALUE(MID($D71,2,4)),$D71)),""),"")</f>
        <v/>
      </c>
      <c r="T71" s="3" t="str">
        <f t="shared" ref="T71:T134" si="89">IF($C71="Duck Creek",IF($I71="Spring",IF(LEFT($D71,1)="&lt;",VALUE(MID($D71,2,4)),IF(LEFT($D71,1)="&gt;",VALUE(MID($D71,2,4)),$D71)),""),"")</f>
        <v/>
      </c>
      <c r="U71" s="20" t="str">
        <f t="shared" ref="U71:U134" si="90">IF($C71="Duck Creek",IF($I71="Summer",IF(LEFT($D71,1)="&lt;",VALUE(MID($D71,2,4)),IF(LEFT($D71,1)="&gt;",VALUE(MID($D71,2,4)),$D71)),""),"")</f>
        <v/>
      </c>
      <c r="V71" s="6" t="str">
        <f t="shared" ref="V71:V134" si="91">IF($C71="Duck Creek",IF($I71="Fall",IF(LEFT($D71,1)="&lt;",VALUE(MID($D71,2,4)),IF(LEFT($D71,1)="&gt;",VALUE(MID($D71,2,4)),$D71)),""),"")</f>
        <v/>
      </c>
      <c r="W71" s="3" t="str">
        <f t="shared" ref="W71:W134" si="92">IF($C71="Spring Brook",IF($I71="Spring",IF(LEFT($D71,1)="&lt;",VALUE(MID($D71,2,4)),IF(LEFT($D71,1)="&gt;",VALUE(MID($D71,2,4)),$D71)),""),"")</f>
        <v/>
      </c>
      <c r="X71" s="20" t="str">
        <f t="shared" ref="X71:X134" si="93">IF($C71="Spring Brook",IF($I71="Summer",IF(LEFT($D71,1)="&lt;",VALUE(MID($D71,2,4)),IF(LEFT($D71,1)="&gt;",VALUE(MID($D71,2,4)),$D71)),""),"")</f>
        <v/>
      </c>
      <c r="Y71" s="6" t="str">
        <f t="shared" ref="Y71:Y134" si="94">IF($C71="Spring Brook",IF($I71="Fall",IF(LEFT($D71,1)="&lt;",VALUE(MID($D71,2,4)),IF(LEFT($D71,1)="&gt;",VALUE(MID($D71,2,4)),$D71)),""),"")</f>
        <v/>
      </c>
      <c r="Z71" s="3" t="str">
        <f t="shared" ref="Z71:Z134" si="95">IF($C71="Dutchman Creek",IF($I71="Spring",IF(LEFT($D71,1)="&lt;",VALUE(MID($D71,2,4)),IF(LEFT($D71,1)="&gt;",VALUE(MID($D71,2,4)),$D71)),""),"")</f>
        <v/>
      </c>
      <c r="AA71" s="20" t="str">
        <f t="shared" ref="AA71:AA134" si="96">IF($C71="Dutchman Creek",IF($I71="Summer",IF(LEFT($D71,1)="&lt;",VALUE(MID($D71,2,4)),IF(LEFT($D71,1)="&gt;",VALUE(MID($D71,2,4)),$D71)),""),"")</f>
        <v/>
      </c>
      <c r="AB71" s="6" t="str">
        <f t="shared" ref="AB71:AB134" si="97">IF($C71="Dutchman Creek",IF($I71="Fall",IF(LEFT($D71,1)="&lt;",VALUE(MID($D71,2,4)),IF(LEFT($D71,1)="&gt;",VALUE(MID($D71,2,4)),$D71)),""),"")</f>
        <v/>
      </c>
      <c r="AC71" s="3" t="str">
        <f t="shared" ref="AC71:AC134" si="98">IF($C71="Trout Creek",IF($I71="Spring",IF(LEFT($D71,1)="&lt;",VALUE(MID($D71,2,4)),IF(LEFT($D71,1)="&gt;",VALUE(MID($D71,2,4)),$D71)),""),"")</f>
        <v/>
      </c>
      <c r="AD71" s="20" t="str">
        <f t="shared" ref="AD71:AD134" si="99">IF($C71="Trout Creek",IF($I71="Summer",IF(LEFT($D71,1)="&lt;",VALUE(MID($D71,2,4)),IF(LEFT($D71,1)="&gt;",VALUE(MID($D71,2,4)),$D71)),""),"")</f>
        <v/>
      </c>
      <c r="AE71" s="6" t="str">
        <f t="shared" ref="AE71:AE134" si="100">IF($C71="Trout Creek",IF($I71="Fall",IF(LEFT($D71,1)="&lt;",VALUE(MID($D71,2,4)),IF(LEFT($D71,1)="&gt;",VALUE(MID($D71,2,4)),$D71)),""),"")</f>
        <v/>
      </c>
      <c r="AF71" s="8"/>
      <c r="AG71" s="3" t="str">
        <f t="shared" si="61"/>
        <v/>
      </c>
      <c r="AH71" s="20">
        <f t="shared" si="62"/>
        <v>1.9</v>
      </c>
      <c r="AI71" s="6" t="str">
        <f t="shared" si="63"/>
        <v/>
      </c>
      <c r="AJ71" s="3" t="str">
        <f t="shared" si="64"/>
        <v/>
      </c>
      <c r="AK71" s="20" t="str">
        <f t="shared" si="65"/>
        <v/>
      </c>
      <c r="AL71" s="6" t="str">
        <f t="shared" si="66"/>
        <v/>
      </c>
      <c r="AM71" s="3" t="str">
        <f t="shared" si="67"/>
        <v/>
      </c>
      <c r="AN71" s="20" t="str">
        <f t="shared" si="68"/>
        <v/>
      </c>
      <c r="AO71" s="6" t="str">
        <f t="shared" si="69"/>
        <v/>
      </c>
      <c r="AP71" s="3" t="str">
        <f t="shared" si="70"/>
        <v/>
      </c>
      <c r="AQ71" s="20" t="str">
        <f t="shared" si="71"/>
        <v/>
      </c>
      <c r="AR71" s="6" t="str">
        <f t="shared" si="72"/>
        <v/>
      </c>
      <c r="AS71" s="3" t="str">
        <f t="shared" si="73"/>
        <v/>
      </c>
      <c r="AT71" s="20" t="str">
        <f t="shared" si="74"/>
        <v/>
      </c>
      <c r="AU71" s="6" t="str">
        <f t="shared" si="75"/>
        <v/>
      </c>
      <c r="AV71" s="3" t="str">
        <f t="shared" ref="AV71:AV134" si="101">IF($C71="Dutchman Creek",IF($I71="Spring",IF(LEFT($E71,1)="&lt;",VALUE(MID($E71,2,4)),IF(LEFT($E71,1)="&gt;",VALUE(MID($E71,2,4)),$E71)),""),"")</f>
        <v/>
      </c>
      <c r="AW71" s="20" t="str">
        <f t="shared" ref="AW71:AW134" si="102">IF($C71="Dutchman Creek",IF($I71="Summer",IF(LEFT($E71,1)="&lt;",VALUE(MID($E71,2,4)),IF(LEFT($E71,1)="&gt;",VALUE(MID($E71,2,4)),$E71)),""),"")</f>
        <v/>
      </c>
      <c r="AX71" s="6" t="str">
        <f t="shared" ref="AX71:AX134" si="103">IF($C71="Dutchman Creek",IF($I71="Fall",IF(LEFT($E71,1)="&lt;",VALUE(MID($E71,2,4)),IF(LEFT($E71,1)="&gt;",VALUE(MID($E71,2,4)),$E71)),""),"")</f>
        <v/>
      </c>
      <c r="AY71" s="3" t="str">
        <f t="shared" ref="AY71:AY134" si="104">IF($C71="Trout Creek",IF($I71="Spring",IF(LEFT($E71,1)="&lt;",VALUE(MID($E71,2,4)),IF(LEFT($E71,1)="&gt;",VALUE(MID($E71,2,4)),$E71)),""),"")</f>
        <v/>
      </c>
      <c r="AZ71" s="20" t="str">
        <f t="shared" ref="AZ71:AZ134" si="105">IF($C71="Trout Creek",IF($I71="Summer",IF(LEFT($E71,1)="&lt;",VALUE(MID($E71,2,4)),IF(LEFT($E71,1)="&gt;",VALUE(MID($E71,2,4)),$E71)),""),"")</f>
        <v/>
      </c>
      <c r="BA71" s="6" t="str">
        <f t="shared" ref="BA71:BA134" si="106">IF($C71="Trout Creek",IF($I71="Fall",IF(LEFT($E71,1)="&lt;",VALUE(MID($E71,2,4)),IF(LEFT($E71,1)="&gt;",VALUE(MID($E71,2,4)),$E71)),""),"")</f>
        <v/>
      </c>
      <c r="BB71" s="8"/>
      <c r="BC71" s="34"/>
      <c r="BD71" s="34"/>
      <c r="BE71" s="34"/>
      <c r="BF71" s="34"/>
      <c r="BG71" s="34"/>
      <c r="BH71" s="34"/>
      <c r="BI71" s="41"/>
      <c r="BJ71" s="41"/>
      <c r="BK71" s="34"/>
      <c r="BL71" s="34"/>
      <c r="BM71" s="34"/>
      <c r="BN71" s="34"/>
      <c r="BO71" s="34"/>
      <c r="BP71" s="41"/>
      <c r="BQ71" s="41"/>
      <c r="BR71" s="34"/>
      <c r="BS71" s="34"/>
      <c r="BT71" s="34"/>
      <c r="BU71" s="34"/>
      <c r="BV71" s="34"/>
      <c r="BW71" s="41"/>
      <c r="BX71" s="41"/>
      <c r="BY71" s="34"/>
      <c r="BZ71" s="34"/>
      <c r="CA71" s="34"/>
      <c r="CB71" s="34"/>
      <c r="CC71" s="34"/>
      <c r="CD71" s="34"/>
      <c r="CE71" s="34"/>
      <c r="CF71" s="41"/>
      <c r="CG71" s="41"/>
      <c r="CH71" s="34"/>
      <c r="CI71" s="34"/>
      <c r="CJ71" s="34"/>
      <c r="CK71" s="34"/>
      <c r="CL71" s="34"/>
      <c r="CM71" s="41"/>
      <c r="CN71" s="41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</row>
    <row r="72" spans="1:106" ht="13.5" thickBot="1" x14ac:dyDescent="0.25">
      <c r="A72" s="82">
        <v>39935</v>
      </c>
      <c r="B72" s="81" t="s">
        <v>10</v>
      </c>
      <c r="C72" s="81" t="s">
        <v>8</v>
      </c>
      <c r="D72" s="81">
        <v>11.7</v>
      </c>
      <c r="E72" s="81">
        <v>8.9</v>
      </c>
      <c r="F72" s="85">
        <f t="shared" si="77"/>
        <v>2</v>
      </c>
      <c r="G72" s="85">
        <f t="shared" si="78"/>
        <v>5</v>
      </c>
      <c r="H72" s="67">
        <f t="shared" si="79"/>
        <v>2009</v>
      </c>
      <c r="I72" s="2" t="str">
        <f t="shared" si="76"/>
        <v>Spring</v>
      </c>
      <c r="J72" s="67"/>
      <c r="K72" s="3">
        <f t="shared" si="80"/>
        <v>11.7</v>
      </c>
      <c r="L72" s="20" t="str">
        <f t="shared" si="81"/>
        <v/>
      </c>
      <c r="M72" s="6" t="str">
        <f t="shared" si="82"/>
        <v/>
      </c>
      <c r="N72" s="3" t="str">
        <f t="shared" si="83"/>
        <v/>
      </c>
      <c r="O72" s="20" t="str">
        <f t="shared" si="84"/>
        <v/>
      </c>
      <c r="P72" s="6" t="str">
        <f t="shared" si="85"/>
        <v/>
      </c>
      <c r="Q72" s="3" t="str">
        <f t="shared" si="86"/>
        <v/>
      </c>
      <c r="R72" s="20" t="str">
        <f t="shared" si="87"/>
        <v/>
      </c>
      <c r="S72" s="6" t="str">
        <f t="shared" si="88"/>
        <v/>
      </c>
      <c r="T72" s="3" t="str">
        <f t="shared" si="89"/>
        <v/>
      </c>
      <c r="U72" s="20" t="str">
        <f t="shared" si="90"/>
        <v/>
      </c>
      <c r="V72" s="6" t="str">
        <f t="shared" si="91"/>
        <v/>
      </c>
      <c r="W72" s="3" t="str">
        <f t="shared" si="92"/>
        <v/>
      </c>
      <c r="X72" s="20" t="str">
        <f t="shared" si="93"/>
        <v/>
      </c>
      <c r="Y72" s="6" t="str">
        <f t="shared" si="94"/>
        <v/>
      </c>
      <c r="Z72" s="3" t="str">
        <f t="shared" si="95"/>
        <v/>
      </c>
      <c r="AA72" s="20" t="str">
        <f t="shared" si="96"/>
        <v/>
      </c>
      <c r="AB72" s="6" t="str">
        <f t="shared" si="97"/>
        <v/>
      </c>
      <c r="AC72" s="3" t="str">
        <f t="shared" si="98"/>
        <v/>
      </c>
      <c r="AD72" s="20" t="str">
        <f t="shared" si="99"/>
        <v/>
      </c>
      <c r="AE72" s="6" t="str">
        <f t="shared" si="100"/>
        <v/>
      </c>
      <c r="AF72" s="8"/>
      <c r="AG72" s="3">
        <f t="shared" si="61"/>
        <v>8.9</v>
      </c>
      <c r="AH72" s="20" t="str">
        <f t="shared" si="62"/>
        <v/>
      </c>
      <c r="AI72" s="6" t="str">
        <f t="shared" si="63"/>
        <v/>
      </c>
      <c r="AJ72" s="3" t="str">
        <f t="shared" si="64"/>
        <v/>
      </c>
      <c r="AK72" s="20" t="str">
        <f t="shared" si="65"/>
        <v/>
      </c>
      <c r="AL72" s="6" t="str">
        <f t="shared" si="66"/>
        <v/>
      </c>
      <c r="AM72" s="3" t="str">
        <f t="shared" si="67"/>
        <v/>
      </c>
      <c r="AN72" s="20" t="str">
        <f t="shared" si="68"/>
        <v/>
      </c>
      <c r="AO72" s="6" t="str">
        <f t="shared" si="69"/>
        <v/>
      </c>
      <c r="AP72" s="3" t="str">
        <f t="shared" si="70"/>
        <v/>
      </c>
      <c r="AQ72" s="20" t="str">
        <f t="shared" si="71"/>
        <v/>
      </c>
      <c r="AR72" s="6" t="str">
        <f t="shared" si="72"/>
        <v/>
      </c>
      <c r="AS72" s="3" t="str">
        <f t="shared" si="73"/>
        <v/>
      </c>
      <c r="AT72" s="20" t="str">
        <f t="shared" si="74"/>
        <v/>
      </c>
      <c r="AU72" s="6" t="str">
        <f t="shared" si="75"/>
        <v/>
      </c>
      <c r="AV72" s="3" t="str">
        <f t="shared" si="101"/>
        <v/>
      </c>
      <c r="AW72" s="20" t="str">
        <f t="shared" si="102"/>
        <v/>
      </c>
      <c r="AX72" s="6" t="str">
        <f t="shared" si="103"/>
        <v/>
      </c>
      <c r="AY72" s="3" t="str">
        <f t="shared" si="104"/>
        <v/>
      </c>
      <c r="AZ72" s="20" t="str">
        <f t="shared" si="105"/>
        <v/>
      </c>
      <c r="BA72" s="6" t="str">
        <f t="shared" si="106"/>
        <v/>
      </c>
      <c r="BB72" s="8"/>
      <c r="BC72" s="34"/>
      <c r="BD72" s="34"/>
      <c r="BE72" s="34"/>
      <c r="BF72" s="34"/>
      <c r="BG72" s="34"/>
      <c r="BH72" s="34"/>
      <c r="BI72" s="41"/>
      <c r="BJ72" s="41"/>
      <c r="BK72" s="34"/>
      <c r="BL72" s="34"/>
      <c r="BM72" s="34"/>
      <c r="BN72" s="34"/>
      <c r="BO72" s="34"/>
      <c r="BP72" s="41"/>
      <c r="BQ72" s="41"/>
      <c r="BR72" s="34"/>
      <c r="BS72" s="34"/>
      <c r="BT72" s="34"/>
      <c r="BU72" s="34"/>
      <c r="BV72" s="34"/>
      <c r="BW72" s="41"/>
      <c r="BX72" s="41"/>
      <c r="BY72" s="34"/>
      <c r="BZ72" s="34"/>
      <c r="CA72" s="34"/>
      <c r="CB72" s="34"/>
      <c r="CC72" s="34"/>
      <c r="CD72" s="34"/>
      <c r="CE72" s="34"/>
      <c r="CF72" s="41"/>
      <c r="CG72" s="41"/>
      <c r="CH72" s="34"/>
      <c r="CI72" s="34"/>
      <c r="CJ72" s="34"/>
      <c r="CK72" s="34"/>
      <c r="CL72" s="34"/>
      <c r="CM72" s="41"/>
      <c r="CN72" s="41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</row>
    <row r="73" spans="1:106" ht="13.5" thickBot="1" x14ac:dyDescent="0.25">
      <c r="A73" s="82">
        <v>39725</v>
      </c>
      <c r="B73" s="81" t="s">
        <v>10</v>
      </c>
      <c r="C73" s="81" t="s">
        <v>8</v>
      </c>
      <c r="D73" s="81">
        <v>7.1</v>
      </c>
      <c r="E73" s="81">
        <v>1.2</v>
      </c>
      <c r="F73" s="85">
        <f t="shared" si="77"/>
        <v>2</v>
      </c>
      <c r="G73" s="85">
        <f t="shared" si="78"/>
        <v>10</v>
      </c>
      <c r="H73" s="67">
        <f t="shared" si="79"/>
        <v>2008</v>
      </c>
      <c r="I73" s="2" t="str">
        <f t="shared" si="76"/>
        <v>Fall</v>
      </c>
      <c r="J73" s="67"/>
      <c r="K73" s="3" t="str">
        <f t="shared" si="80"/>
        <v/>
      </c>
      <c r="L73" s="20" t="str">
        <f t="shared" si="81"/>
        <v/>
      </c>
      <c r="M73" s="6">
        <f t="shared" si="82"/>
        <v>7.1</v>
      </c>
      <c r="N73" s="3" t="str">
        <f t="shared" si="83"/>
        <v/>
      </c>
      <c r="O73" s="20" t="str">
        <f t="shared" si="84"/>
        <v/>
      </c>
      <c r="P73" s="6" t="str">
        <f t="shared" si="85"/>
        <v/>
      </c>
      <c r="Q73" s="3" t="str">
        <f t="shared" si="86"/>
        <v/>
      </c>
      <c r="R73" s="20" t="str">
        <f t="shared" si="87"/>
        <v/>
      </c>
      <c r="S73" s="6" t="str">
        <f t="shared" si="88"/>
        <v/>
      </c>
      <c r="T73" s="3" t="str">
        <f t="shared" si="89"/>
        <v/>
      </c>
      <c r="U73" s="20" t="str">
        <f t="shared" si="90"/>
        <v/>
      </c>
      <c r="V73" s="6" t="str">
        <f t="shared" si="91"/>
        <v/>
      </c>
      <c r="W73" s="3" t="str">
        <f t="shared" si="92"/>
        <v/>
      </c>
      <c r="X73" s="20" t="str">
        <f t="shared" si="93"/>
        <v/>
      </c>
      <c r="Y73" s="6" t="str">
        <f t="shared" si="94"/>
        <v/>
      </c>
      <c r="Z73" s="3" t="str">
        <f t="shared" si="95"/>
        <v/>
      </c>
      <c r="AA73" s="20" t="str">
        <f t="shared" si="96"/>
        <v/>
      </c>
      <c r="AB73" s="6" t="str">
        <f t="shared" si="97"/>
        <v/>
      </c>
      <c r="AC73" s="3" t="str">
        <f t="shared" si="98"/>
        <v/>
      </c>
      <c r="AD73" s="20" t="str">
        <f t="shared" si="99"/>
        <v/>
      </c>
      <c r="AE73" s="6" t="str">
        <f t="shared" si="100"/>
        <v/>
      </c>
      <c r="AF73" s="8"/>
      <c r="AG73" s="3" t="str">
        <f t="shared" ref="AG73:AG136" si="107">IF($C73="Apple Creek",IF($I73="Spring",IF(LEFT($E73,1)="&lt;",VALUE(MID($E73,2,4)),IF(LEFT($E73,1)="&gt;",VALUE(MID($E73,2,4)),$E73)),""),"")</f>
        <v/>
      </c>
      <c r="AH73" s="20" t="str">
        <f t="shared" ref="AH73:AH136" si="108">IF($C73="Apple Creek",IF($I73="Summer",IF(LEFT($E73,1)="&lt;",VALUE(MID($E73,2,4)),IF(LEFT($E73,1)="&gt;",VALUE(MID($E73,2,4)),$E73)),""),"")</f>
        <v/>
      </c>
      <c r="AI73" s="6">
        <f t="shared" ref="AI73:AI136" si="109">IF($C73="Apple Creek",IF($I73="Fall",IF(LEFT($E73,1)="&lt;",VALUE(MID($E73,2,4)),IF(LEFT($E73,1)="&gt;",VALUE(MID($E73,2,4)),$E73)),""),"")</f>
        <v>1.2</v>
      </c>
      <c r="AJ73" s="3" t="str">
        <f t="shared" ref="AJ73:AJ136" si="110">IF($C73="Ashwaubenon Creek",IF($I73="Spring",IF(LEFT($E73,1)="&lt;",VALUE(MID($E73,2,4)),IF(LEFT($E73,1)="&gt;",VALUE(MID($E73,2,4)),$E73)),""),"")</f>
        <v/>
      </c>
      <c r="AK73" s="20" t="str">
        <f t="shared" ref="AK73:AK136" si="111">IF($C73="Ashwaubenon Creek",IF($I73="Summer",IF(LEFT($E73,1)="&lt;",VALUE(MID($E73,2,4)),IF(LEFT($E73,1)="&gt;",VALUE(MID($E73,2,4)),$E73)),""),"")</f>
        <v/>
      </c>
      <c r="AL73" s="6" t="str">
        <f t="shared" ref="AL73:AL136" si="112">IF($C73="Ashwaubenon Creek",IF($I73="Fall",IF(LEFT($E73,1)="&lt;",VALUE(MID($E73,2,4)),IF(LEFT($E73,1)="&gt;",VALUE(MID($E73,2,4)),$E73)),""),"")</f>
        <v/>
      </c>
      <c r="AM73" s="3" t="str">
        <f t="shared" ref="AM73:AM136" si="113">IF($C73="Baird Creek",IF($I73="Spring",IF(LEFT($E73,1)="&lt;",VALUE(MID($E73,2,4)),IF(LEFT($E73,1)="&gt;",VALUE(MID($E73,2,4)),$E73)),""),"")</f>
        <v/>
      </c>
      <c r="AN73" s="20" t="str">
        <f t="shared" ref="AN73:AN136" si="114">IF($C73="Baird Creek",IF($I73="Summer",IF(LEFT($E73,1)="&lt;",VALUE(MID($E73,2,4)),IF(LEFT($E73,1)="&gt;",VALUE(MID($E73,2,4)),$E73)),""),"")</f>
        <v/>
      </c>
      <c r="AO73" s="6" t="str">
        <f t="shared" ref="AO73:AO136" si="115">IF($C73="Baird Creek",IF($I73="Fall",IF(LEFT($E73,1)="&lt;",VALUE(MID($E73,2,4)),IF(LEFT($E73,1)="&gt;",VALUE(MID($E73,2,4)),$E73)),""),"")</f>
        <v/>
      </c>
      <c r="AP73" s="3" t="str">
        <f t="shared" ref="AP73:AP136" si="116">IF($C73="Duck Creek",IF($I73="Spring",IF(LEFT($E73,1)="&lt;",VALUE(MID($E73,2,4)),IF(LEFT($E73,1)="&gt;",VALUE(MID($E73,2,4)),$E73)),""),"")</f>
        <v/>
      </c>
      <c r="AQ73" s="20" t="str">
        <f t="shared" ref="AQ73:AQ136" si="117">IF($C73="Duck Creek",IF($I73="Summer",IF(LEFT($E73,1)="&lt;",VALUE(MID($E73,2,4)),IF(LEFT($E73,1)="&gt;",VALUE(MID($E73,2,4)),$E73)),""),"")</f>
        <v/>
      </c>
      <c r="AR73" s="6" t="str">
        <f t="shared" ref="AR73:AR136" si="118">IF($C73="Duck Creek",IF($I73="Fall",IF(LEFT($E73,1)="&lt;",VALUE(MID($E73,2,4)),IF(LEFT($E73,1)="&gt;",VALUE(MID($E73,2,4)),$E73)),""),"")</f>
        <v/>
      </c>
      <c r="AS73" s="3" t="str">
        <f t="shared" ref="AS73:AS136" si="119">IF($C73="Spring Brook",IF($I73="Spring",IF(LEFT($E73,1)="&lt;",VALUE(MID($E73,2,4)),IF(LEFT($E73,1)="&gt;",VALUE(MID($E73,2,4)),$E73)),""),"")</f>
        <v/>
      </c>
      <c r="AT73" s="20" t="str">
        <f t="shared" ref="AT73:AT136" si="120">IF($C73="Spring Brook",IF($I73="Summer",IF(LEFT($E73,1)="&lt;",VALUE(MID($E73,2,4)),IF(LEFT($E73,1)="&gt;",VALUE(MID($E73,2,4)),$E73)),""),"")</f>
        <v/>
      </c>
      <c r="AU73" s="6" t="str">
        <f t="shared" ref="AU73:AU136" si="121">IF($C73="Spring Brook",IF($I73="Fall",IF(LEFT($E73,1)="&lt;",VALUE(MID($E73,2,4)),IF(LEFT($E73,1)="&gt;",VALUE(MID($E73,2,4)),$E73)),""),"")</f>
        <v/>
      </c>
      <c r="AV73" s="3" t="str">
        <f t="shared" si="101"/>
        <v/>
      </c>
      <c r="AW73" s="20" t="str">
        <f t="shared" si="102"/>
        <v/>
      </c>
      <c r="AX73" s="6" t="str">
        <f t="shared" si="103"/>
        <v/>
      </c>
      <c r="AY73" s="3" t="str">
        <f t="shared" si="104"/>
        <v/>
      </c>
      <c r="AZ73" s="20" t="str">
        <f t="shared" si="105"/>
        <v/>
      </c>
      <c r="BA73" s="6" t="str">
        <f t="shared" si="106"/>
        <v/>
      </c>
      <c r="BB73" s="8"/>
      <c r="BC73" s="34"/>
      <c r="BD73" s="34"/>
      <c r="BE73" s="34"/>
      <c r="BF73" s="34"/>
      <c r="BG73" s="34"/>
      <c r="BH73" s="34"/>
      <c r="BI73" s="41"/>
      <c r="BJ73" s="41"/>
      <c r="BK73" s="34"/>
      <c r="BL73" s="34"/>
      <c r="BM73" s="34"/>
      <c r="BN73" s="34"/>
      <c r="BO73" s="34"/>
      <c r="BP73" s="41"/>
      <c r="BQ73" s="41"/>
      <c r="BR73" s="34"/>
      <c r="BS73" s="34"/>
      <c r="BT73" s="34"/>
      <c r="BU73" s="34"/>
      <c r="BV73" s="34"/>
      <c r="BW73" s="41"/>
      <c r="BX73" s="41"/>
      <c r="BY73" s="34"/>
      <c r="BZ73" s="34"/>
      <c r="CA73" s="34"/>
      <c r="CB73" s="34"/>
      <c r="CC73" s="34"/>
      <c r="CD73" s="34"/>
      <c r="CE73" s="34"/>
      <c r="CF73" s="41"/>
      <c r="CG73" s="41"/>
      <c r="CH73" s="34"/>
      <c r="CI73" s="34"/>
      <c r="CJ73" s="34"/>
      <c r="CK73" s="34"/>
      <c r="CL73" s="34"/>
      <c r="CM73" s="41"/>
      <c r="CN73" s="41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</row>
    <row r="74" spans="1:106" ht="13.5" thickBot="1" x14ac:dyDescent="0.25">
      <c r="A74" s="82">
        <v>39636</v>
      </c>
      <c r="B74" s="81" t="s">
        <v>10</v>
      </c>
      <c r="C74" s="81" t="s">
        <v>8</v>
      </c>
      <c r="D74" s="81">
        <v>28.9</v>
      </c>
      <c r="E74" s="81">
        <v>2</v>
      </c>
      <c r="F74" s="85">
        <f t="shared" si="77"/>
        <v>2</v>
      </c>
      <c r="G74" s="85">
        <f t="shared" si="78"/>
        <v>7</v>
      </c>
      <c r="H74" s="67">
        <f t="shared" si="79"/>
        <v>2008</v>
      </c>
      <c r="I74" s="2" t="str">
        <f t="shared" si="76"/>
        <v>Summer</v>
      </c>
      <c r="J74" s="67"/>
      <c r="K74" s="3" t="str">
        <f t="shared" si="80"/>
        <v/>
      </c>
      <c r="L74" s="20">
        <f t="shared" si="81"/>
        <v>28.9</v>
      </c>
      <c r="M74" s="6" t="str">
        <f t="shared" si="82"/>
        <v/>
      </c>
      <c r="N74" s="3" t="str">
        <f t="shared" si="83"/>
        <v/>
      </c>
      <c r="O74" s="20" t="str">
        <f t="shared" si="84"/>
        <v/>
      </c>
      <c r="P74" s="6" t="str">
        <f t="shared" si="85"/>
        <v/>
      </c>
      <c r="Q74" s="3" t="str">
        <f t="shared" si="86"/>
        <v/>
      </c>
      <c r="R74" s="20" t="str">
        <f t="shared" si="87"/>
        <v/>
      </c>
      <c r="S74" s="6" t="str">
        <f t="shared" si="88"/>
        <v/>
      </c>
      <c r="T74" s="3" t="str">
        <f t="shared" si="89"/>
        <v/>
      </c>
      <c r="U74" s="20" t="str">
        <f t="shared" si="90"/>
        <v/>
      </c>
      <c r="V74" s="6" t="str">
        <f t="shared" si="91"/>
        <v/>
      </c>
      <c r="W74" s="3" t="str">
        <f t="shared" si="92"/>
        <v/>
      </c>
      <c r="X74" s="20" t="str">
        <f t="shared" si="93"/>
        <v/>
      </c>
      <c r="Y74" s="6" t="str">
        <f t="shared" si="94"/>
        <v/>
      </c>
      <c r="Z74" s="3" t="str">
        <f t="shared" si="95"/>
        <v/>
      </c>
      <c r="AA74" s="20" t="str">
        <f t="shared" si="96"/>
        <v/>
      </c>
      <c r="AB74" s="6" t="str">
        <f t="shared" si="97"/>
        <v/>
      </c>
      <c r="AC74" s="3" t="str">
        <f t="shared" si="98"/>
        <v/>
      </c>
      <c r="AD74" s="20" t="str">
        <f t="shared" si="99"/>
        <v/>
      </c>
      <c r="AE74" s="6" t="str">
        <f t="shared" si="100"/>
        <v/>
      </c>
      <c r="AF74" s="8"/>
      <c r="AG74" s="3" t="str">
        <f t="shared" si="107"/>
        <v/>
      </c>
      <c r="AH74" s="20">
        <f t="shared" si="108"/>
        <v>2</v>
      </c>
      <c r="AI74" s="6" t="str">
        <f t="shared" si="109"/>
        <v/>
      </c>
      <c r="AJ74" s="3" t="str">
        <f t="shared" si="110"/>
        <v/>
      </c>
      <c r="AK74" s="20" t="str">
        <f t="shared" si="111"/>
        <v/>
      </c>
      <c r="AL74" s="6" t="str">
        <f t="shared" si="112"/>
        <v/>
      </c>
      <c r="AM74" s="3" t="str">
        <f t="shared" si="113"/>
        <v/>
      </c>
      <c r="AN74" s="20" t="str">
        <f t="shared" si="114"/>
        <v/>
      </c>
      <c r="AO74" s="6" t="str">
        <f t="shared" si="115"/>
        <v/>
      </c>
      <c r="AP74" s="3" t="str">
        <f t="shared" si="116"/>
        <v/>
      </c>
      <c r="AQ74" s="20" t="str">
        <f t="shared" si="117"/>
        <v/>
      </c>
      <c r="AR74" s="6" t="str">
        <f t="shared" si="118"/>
        <v/>
      </c>
      <c r="AS74" s="3" t="str">
        <f t="shared" si="119"/>
        <v/>
      </c>
      <c r="AT74" s="20" t="str">
        <f t="shared" si="120"/>
        <v/>
      </c>
      <c r="AU74" s="6" t="str">
        <f t="shared" si="121"/>
        <v/>
      </c>
      <c r="AV74" s="3" t="str">
        <f t="shared" si="101"/>
        <v/>
      </c>
      <c r="AW74" s="20" t="str">
        <f t="shared" si="102"/>
        <v/>
      </c>
      <c r="AX74" s="6" t="str">
        <f t="shared" si="103"/>
        <v/>
      </c>
      <c r="AY74" s="3" t="str">
        <f t="shared" si="104"/>
        <v/>
      </c>
      <c r="AZ74" s="20" t="str">
        <f t="shared" si="105"/>
        <v/>
      </c>
      <c r="BA74" s="6" t="str">
        <f t="shared" si="106"/>
        <v/>
      </c>
      <c r="BB74" s="8"/>
      <c r="BC74" s="34"/>
      <c r="BD74" s="34"/>
      <c r="BE74" s="34"/>
      <c r="BF74" s="34"/>
      <c r="BG74" s="34"/>
      <c r="BH74" s="34"/>
      <c r="BI74" s="41"/>
      <c r="BJ74" s="41"/>
      <c r="BK74" s="34"/>
      <c r="BL74" s="34"/>
      <c r="BM74" s="34"/>
      <c r="BN74" s="34"/>
      <c r="BO74" s="34"/>
      <c r="BP74" s="41"/>
      <c r="BQ74" s="41"/>
      <c r="BR74" s="34"/>
      <c r="BS74" s="34"/>
      <c r="BT74" s="34"/>
      <c r="BU74" s="34"/>
      <c r="BV74" s="34"/>
      <c r="BW74" s="41"/>
      <c r="BX74" s="41"/>
      <c r="BY74" s="34"/>
      <c r="BZ74" s="34"/>
      <c r="CA74" s="34"/>
      <c r="CB74" s="34"/>
      <c r="CC74" s="34"/>
      <c r="CD74" s="34"/>
      <c r="CE74" s="34"/>
      <c r="CF74" s="41"/>
      <c r="CG74" s="41"/>
      <c r="CH74" s="34"/>
      <c r="CI74" s="34"/>
      <c r="CJ74" s="34"/>
      <c r="CK74" s="34"/>
      <c r="CL74" s="34"/>
      <c r="CM74" s="41"/>
      <c r="CN74" s="41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</row>
    <row r="75" spans="1:106" ht="13.5" thickBot="1" x14ac:dyDescent="0.25">
      <c r="A75" s="82">
        <v>39563</v>
      </c>
      <c r="B75" s="81" t="s">
        <v>10</v>
      </c>
      <c r="C75" s="81" t="s">
        <v>8</v>
      </c>
      <c r="D75" s="81">
        <v>12.9</v>
      </c>
      <c r="E75" s="81" t="s">
        <v>24</v>
      </c>
      <c r="F75" s="85">
        <f t="shared" si="77"/>
        <v>2</v>
      </c>
      <c r="G75" s="85">
        <f t="shared" si="78"/>
        <v>4</v>
      </c>
      <c r="H75" s="67">
        <f t="shared" si="79"/>
        <v>2008</v>
      </c>
      <c r="I75" s="2" t="str">
        <f t="shared" si="76"/>
        <v>Spring</v>
      </c>
      <c r="J75" s="67"/>
      <c r="K75" s="3">
        <f t="shared" si="80"/>
        <v>12.9</v>
      </c>
      <c r="L75" s="20" t="str">
        <f t="shared" si="81"/>
        <v/>
      </c>
      <c r="M75" s="6" t="str">
        <f t="shared" si="82"/>
        <v/>
      </c>
      <c r="N75" s="3" t="str">
        <f t="shared" si="83"/>
        <v/>
      </c>
      <c r="O75" s="20" t="str">
        <f t="shared" si="84"/>
        <v/>
      </c>
      <c r="P75" s="6" t="str">
        <f t="shared" si="85"/>
        <v/>
      </c>
      <c r="Q75" s="3" t="str">
        <f t="shared" si="86"/>
        <v/>
      </c>
      <c r="R75" s="20" t="str">
        <f t="shared" si="87"/>
        <v/>
      </c>
      <c r="S75" s="6" t="str">
        <f t="shared" si="88"/>
        <v/>
      </c>
      <c r="T75" s="3" t="str">
        <f t="shared" si="89"/>
        <v/>
      </c>
      <c r="U75" s="20" t="str">
        <f t="shared" si="90"/>
        <v/>
      </c>
      <c r="V75" s="6" t="str">
        <f t="shared" si="91"/>
        <v/>
      </c>
      <c r="W75" s="3" t="str">
        <f t="shared" si="92"/>
        <v/>
      </c>
      <c r="X75" s="20" t="str">
        <f t="shared" si="93"/>
        <v/>
      </c>
      <c r="Y75" s="6" t="str">
        <f t="shared" si="94"/>
        <v/>
      </c>
      <c r="Z75" s="3" t="str">
        <f t="shared" si="95"/>
        <v/>
      </c>
      <c r="AA75" s="20" t="str">
        <f t="shared" si="96"/>
        <v/>
      </c>
      <c r="AB75" s="6" t="str">
        <f t="shared" si="97"/>
        <v/>
      </c>
      <c r="AC75" s="3" t="str">
        <f t="shared" si="98"/>
        <v/>
      </c>
      <c r="AD75" s="20" t="str">
        <f t="shared" si="99"/>
        <v/>
      </c>
      <c r="AE75" s="6" t="str">
        <f t="shared" si="100"/>
        <v/>
      </c>
      <c r="AF75" s="8"/>
      <c r="AG75" s="3" t="str">
        <f t="shared" si="107"/>
        <v>NS</v>
      </c>
      <c r="AH75" s="20" t="str">
        <f t="shared" si="108"/>
        <v/>
      </c>
      <c r="AI75" s="6" t="str">
        <f t="shared" si="109"/>
        <v/>
      </c>
      <c r="AJ75" s="3" t="str">
        <f t="shared" si="110"/>
        <v/>
      </c>
      <c r="AK75" s="20" t="str">
        <f t="shared" si="111"/>
        <v/>
      </c>
      <c r="AL75" s="6" t="str">
        <f t="shared" si="112"/>
        <v/>
      </c>
      <c r="AM75" s="3" t="str">
        <f t="shared" si="113"/>
        <v/>
      </c>
      <c r="AN75" s="20" t="str">
        <f t="shared" si="114"/>
        <v/>
      </c>
      <c r="AO75" s="6" t="str">
        <f t="shared" si="115"/>
        <v/>
      </c>
      <c r="AP75" s="3" t="str">
        <f t="shared" si="116"/>
        <v/>
      </c>
      <c r="AQ75" s="20" t="str">
        <f t="shared" si="117"/>
        <v/>
      </c>
      <c r="AR75" s="6" t="str">
        <f t="shared" si="118"/>
        <v/>
      </c>
      <c r="AS75" s="3" t="str">
        <f t="shared" si="119"/>
        <v/>
      </c>
      <c r="AT75" s="20" t="str">
        <f t="shared" si="120"/>
        <v/>
      </c>
      <c r="AU75" s="6" t="str">
        <f t="shared" si="121"/>
        <v/>
      </c>
      <c r="AV75" s="3" t="str">
        <f t="shared" si="101"/>
        <v/>
      </c>
      <c r="AW75" s="20" t="str">
        <f t="shared" si="102"/>
        <v/>
      </c>
      <c r="AX75" s="6" t="str">
        <f t="shared" si="103"/>
        <v/>
      </c>
      <c r="AY75" s="3" t="str">
        <f t="shared" si="104"/>
        <v/>
      </c>
      <c r="AZ75" s="20" t="str">
        <f t="shared" si="105"/>
        <v/>
      </c>
      <c r="BA75" s="6" t="str">
        <f t="shared" si="106"/>
        <v/>
      </c>
      <c r="BB75" s="8"/>
      <c r="BC75" s="34"/>
      <c r="BD75" s="34"/>
      <c r="BE75" s="34"/>
      <c r="BF75" s="34"/>
      <c r="BG75" s="34"/>
      <c r="BH75" s="34"/>
      <c r="BI75" s="41"/>
      <c r="BJ75" s="41"/>
      <c r="BK75" s="34"/>
      <c r="BL75" s="34"/>
      <c r="BM75" s="34"/>
      <c r="BN75" s="34"/>
      <c r="BO75" s="34"/>
      <c r="BP75" s="41"/>
      <c r="BQ75" s="41"/>
      <c r="BR75" s="34"/>
      <c r="BS75" s="34"/>
      <c r="BT75" s="34"/>
      <c r="BU75" s="34"/>
      <c r="BV75" s="34"/>
      <c r="BW75" s="41"/>
      <c r="BX75" s="41"/>
      <c r="BY75" s="34"/>
      <c r="BZ75" s="34"/>
      <c r="CA75" s="34"/>
      <c r="CB75" s="34"/>
      <c r="CC75" s="34"/>
      <c r="CD75" s="34"/>
      <c r="CE75" s="34"/>
      <c r="CF75" s="41"/>
      <c r="CG75" s="41"/>
      <c r="CH75" s="34"/>
      <c r="CI75" s="34"/>
      <c r="CJ75" s="34"/>
      <c r="CK75" s="34"/>
      <c r="CL75" s="34"/>
      <c r="CM75" s="41"/>
      <c r="CN75" s="41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</row>
    <row r="76" spans="1:106" ht="13.5" thickBot="1" x14ac:dyDescent="0.25">
      <c r="A76" s="82">
        <v>39361</v>
      </c>
      <c r="B76" s="81" t="s">
        <v>10</v>
      </c>
      <c r="C76" s="81" t="s">
        <v>8</v>
      </c>
      <c r="D76" s="81">
        <v>19.7</v>
      </c>
      <c r="E76" s="81">
        <v>4.4000000000000004</v>
      </c>
      <c r="F76" s="85">
        <f t="shared" si="77"/>
        <v>2</v>
      </c>
      <c r="G76" s="85">
        <f t="shared" si="78"/>
        <v>10</v>
      </c>
      <c r="H76" s="67">
        <f t="shared" si="79"/>
        <v>2007</v>
      </c>
      <c r="I76" s="2" t="str">
        <f t="shared" si="76"/>
        <v>Fall</v>
      </c>
      <c r="J76" s="67"/>
      <c r="K76" s="3" t="str">
        <f t="shared" si="80"/>
        <v/>
      </c>
      <c r="L76" s="20" t="str">
        <f t="shared" si="81"/>
        <v/>
      </c>
      <c r="M76" s="6">
        <f t="shared" si="82"/>
        <v>19.7</v>
      </c>
      <c r="N76" s="3" t="str">
        <f t="shared" si="83"/>
        <v/>
      </c>
      <c r="O76" s="20" t="str">
        <f t="shared" si="84"/>
        <v/>
      </c>
      <c r="P76" s="6" t="str">
        <f t="shared" si="85"/>
        <v/>
      </c>
      <c r="Q76" s="3" t="str">
        <f t="shared" si="86"/>
        <v/>
      </c>
      <c r="R76" s="20" t="str">
        <f t="shared" si="87"/>
        <v/>
      </c>
      <c r="S76" s="6" t="str">
        <f t="shared" si="88"/>
        <v/>
      </c>
      <c r="T76" s="3" t="str">
        <f t="shared" si="89"/>
        <v/>
      </c>
      <c r="U76" s="20" t="str">
        <f t="shared" si="90"/>
        <v/>
      </c>
      <c r="V76" s="6" t="str">
        <f t="shared" si="91"/>
        <v/>
      </c>
      <c r="W76" s="3" t="str">
        <f t="shared" si="92"/>
        <v/>
      </c>
      <c r="X76" s="20" t="str">
        <f t="shared" si="93"/>
        <v/>
      </c>
      <c r="Y76" s="6" t="str">
        <f t="shared" si="94"/>
        <v/>
      </c>
      <c r="Z76" s="3" t="str">
        <f t="shared" si="95"/>
        <v/>
      </c>
      <c r="AA76" s="20" t="str">
        <f t="shared" si="96"/>
        <v/>
      </c>
      <c r="AB76" s="6" t="str">
        <f t="shared" si="97"/>
        <v/>
      </c>
      <c r="AC76" s="3" t="str">
        <f t="shared" si="98"/>
        <v/>
      </c>
      <c r="AD76" s="20" t="str">
        <f t="shared" si="99"/>
        <v/>
      </c>
      <c r="AE76" s="6" t="str">
        <f t="shared" si="100"/>
        <v/>
      </c>
      <c r="AF76" s="8"/>
      <c r="AG76" s="3" t="str">
        <f t="shared" si="107"/>
        <v/>
      </c>
      <c r="AH76" s="20" t="str">
        <f t="shared" si="108"/>
        <v/>
      </c>
      <c r="AI76" s="6">
        <f t="shared" si="109"/>
        <v>4.4000000000000004</v>
      </c>
      <c r="AJ76" s="3" t="str">
        <f t="shared" si="110"/>
        <v/>
      </c>
      <c r="AK76" s="20" t="str">
        <f t="shared" si="111"/>
        <v/>
      </c>
      <c r="AL76" s="6" t="str">
        <f t="shared" si="112"/>
        <v/>
      </c>
      <c r="AM76" s="3" t="str">
        <f t="shared" si="113"/>
        <v/>
      </c>
      <c r="AN76" s="20" t="str">
        <f t="shared" si="114"/>
        <v/>
      </c>
      <c r="AO76" s="6" t="str">
        <f t="shared" si="115"/>
        <v/>
      </c>
      <c r="AP76" s="3" t="str">
        <f t="shared" si="116"/>
        <v/>
      </c>
      <c r="AQ76" s="20" t="str">
        <f t="shared" si="117"/>
        <v/>
      </c>
      <c r="AR76" s="6" t="str">
        <f t="shared" si="118"/>
        <v/>
      </c>
      <c r="AS76" s="3" t="str">
        <f t="shared" si="119"/>
        <v/>
      </c>
      <c r="AT76" s="20" t="str">
        <f t="shared" si="120"/>
        <v/>
      </c>
      <c r="AU76" s="6" t="str">
        <f t="shared" si="121"/>
        <v/>
      </c>
      <c r="AV76" s="3" t="str">
        <f t="shared" si="101"/>
        <v/>
      </c>
      <c r="AW76" s="20" t="str">
        <f t="shared" si="102"/>
        <v/>
      </c>
      <c r="AX76" s="6" t="str">
        <f t="shared" si="103"/>
        <v/>
      </c>
      <c r="AY76" s="3" t="str">
        <f t="shared" si="104"/>
        <v/>
      </c>
      <c r="AZ76" s="20" t="str">
        <f t="shared" si="105"/>
        <v/>
      </c>
      <c r="BA76" s="6" t="str">
        <f t="shared" si="106"/>
        <v/>
      </c>
      <c r="BB76" s="8"/>
      <c r="BC76" s="34"/>
      <c r="BD76" s="34"/>
      <c r="BE76" s="34"/>
      <c r="BF76" s="34"/>
      <c r="BG76" s="34"/>
      <c r="BH76" s="34"/>
      <c r="BI76" s="41"/>
      <c r="BJ76" s="41"/>
      <c r="BK76" s="34"/>
      <c r="BL76" s="34"/>
      <c r="BM76" s="34"/>
      <c r="BN76" s="34"/>
      <c r="BO76" s="34"/>
      <c r="BP76" s="41"/>
      <c r="BQ76" s="41"/>
      <c r="BR76" s="34"/>
      <c r="BS76" s="34"/>
      <c r="BT76" s="34"/>
      <c r="BU76" s="34"/>
      <c r="BV76" s="34"/>
      <c r="BW76" s="41"/>
      <c r="BX76" s="41"/>
      <c r="BY76" s="34"/>
      <c r="BZ76" s="34"/>
      <c r="CA76" s="34"/>
      <c r="CB76" s="34"/>
      <c r="CC76" s="34"/>
      <c r="CD76" s="34"/>
      <c r="CE76" s="34"/>
      <c r="CF76" s="41"/>
      <c r="CG76" s="41"/>
      <c r="CH76" s="34"/>
      <c r="CI76" s="34"/>
      <c r="CJ76" s="34"/>
      <c r="CK76" s="34"/>
      <c r="CL76" s="34"/>
      <c r="CM76" s="41"/>
      <c r="CN76" s="41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</row>
    <row r="77" spans="1:106" ht="13.5" thickBot="1" x14ac:dyDescent="0.25">
      <c r="A77" s="82">
        <v>39273</v>
      </c>
      <c r="B77" s="81" t="s">
        <v>10</v>
      </c>
      <c r="C77" s="81" t="s">
        <v>8</v>
      </c>
      <c r="D77" s="81">
        <v>26.6</v>
      </c>
      <c r="E77" s="81">
        <v>3.9</v>
      </c>
      <c r="F77" s="85">
        <f t="shared" si="77"/>
        <v>2</v>
      </c>
      <c r="G77" s="85">
        <f t="shared" si="78"/>
        <v>7</v>
      </c>
      <c r="H77" s="67">
        <f t="shared" si="79"/>
        <v>2007</v>
      </c>
      <c r="I77" s="2" t="str">
        <f t="shared" si="76"/>
        <v>Summer</v>
      </c>
      <c r="J77" s="67"/>
      <c r="K77" s="3" t="str">
        <f t="shared" si="80"/>
        <v/>
      </c>
      <c r="L77" s="20">
        <f t="shared" si="81"/>
        <v>26.6</v>
      </c>
      <c r="M77" s="6" t="str">
        <f t="shared" si="82"/>
        <v/>
      </c>
      <c r="N77" s="3" t="str">
        <f t="shared" si="83"/>
        <v/>
      </c>
      <c r="O77" s="20" t="str">
        <f t="shared" si="84"/>
        <v/>
      </c>
      <c r="P77" s="6" t="str">
        <f t="shared" si="85"/>
        <v/>
      </c>
      <c r="Q77" s="3" t="str">
        <f t="shared" si="86"/>
        <v/>
      </c>
      <c r="R77" s="20" t="str">
        <f t="shared" si="87"/>
        <v/>
      </c>
      <c r="S77" s="6" t="str">
        <f t="shared" si="88"/>
        <v/>
      </c>
      <c r="T77" s="3" t="str">
        <f t="shared" si="89"/>
        <v/>
      </c>
      <c r="U77" s="20" t="str">
        <f t="shared" si="90"/>
        <v/>
      </c>
      <c r="V77" s="6" t="str">
        <f t="shared" si="91"/>
        <v/>
      </c>
      <c r="W77" s="3" t="str">
        <f t="shared" si="92"/>
        <v/>
      </c>
      <c r="X77" s="20" t="str">
        <f t="shared" si="93"/>
        <v/>
      </c>
      <c r="Y77" s="6" t="str">
        <f t="shared" si="94"/>
        <v/>
      </c>
      <c r="Z77" s="3" t="str">
        <f t="shared" si="95"/>
        <v/>
      </c>
      <c r="AA77" s="20" t="str">
        <f t="shared" si="96"/>
        <v/>
      </c>
      <c r="AB77" s="6" t="str">
        <f t="shared" si="97"/>
        <v/>
      </c>
      <c r="AC77" s="3" t="str">
        <f t="shared" si="98"/>
        <v/>
      </c>
      <c r="AD77" s="20" t="str">
        <f t="shared" si="99"/>
        <v/>
      </c>
      <c r="AE77" s="6" t="str">
        <f t="shared" si="100"/>
        <v/>
      </c>
      <c r="AF77" s="8"/>
      <c r="AG77" s="3" t="str">
        <f t="shared" si="107"/>
        <v/>
      </c>
      <c r="AH77" s="20">
        <f t="shared" si="108"/>
        <v>3.9</v>
      </c>
      <c r="AI77" s="6" t="str">
        <f t="shared" si="109"/>
        <v/>
      </c>
      <c r="AJ77" s="3" t="str">
        <f t="shared" si="110"/>
        <v/>
      </c>
      <c r="AK77" s="20" t="str">
        <f t="shared" si="111"/>
        <v/>
      </c>
      <c r="AL77" s="6" t="str">
        <f t="shared" si="112"/>
        <v/>
      </c>
      <c r="AM77" s="3" t="str">
        <f t="shared" si="113"/>
        <v/>
      </c>
      <c r="AN77" s="20" t="str">
        <f t="shared" si="114"/>
        <v/>
      </c>
      <c r="AO77" s="6" t="str">
        <f t="shared" si="115"/>
        <v/>
      </c>
      <c r="AP77" s="3" t="str">
        <f t="shared" si="116"/>
        <v/>
      </c>
      <c r="AQ77" s="20" t="str">
        <f t="shared" si="117"/>
        <v/>
      </c>
      <c r="AR77" s="6" t="str">
        <f t="shared" si="118"/>
        <v/>
      </c>
      <c r="AS77" s="3" t="str">
        <f t="shared" si="119"/>
        <v/>
      </c>
      <c r="AT77" s="20" t="str">
        <f t="shared" si="120"/>
        <v/>
      </c>
      <c r="AU77" s="6" t="str">
        <f t="shared" si="121"/>
        <v/>
      </c>
      <c r="AV77" s="3" t="str">
        <f t="shared" si="101"/>
        <v/>
      </c>
      <c r="AW77" s="20" t="str">
        <f t="shared" si="102"/>
        <v/>
      </c>
      <c r="AX77" s="6" t="str">
        <f t="shared" si="103"/>
        <v/>
      </c>
      <c r="AY77" s="3" t="str">
        <f t="shared" si="104"/>
        <v/>
      </c>
      <c r="AZ77" s="20" t="str">
        <f t="shared" si="105"/>
        <v/>
      </c>
      <c r="BA77" s="6" t="str">
        <f t="shared" si="106"/>
        <v/>
      </c>
      <c r="BB77" s="8"/>
      <c r="BC77" s="34"/>
      <c r="BD77" s="34"/>
      <c r="BE77" s="34"/>
      <c r="BF77" s="34"/>
      <c r="BG77" s="34"/>
      <c r="BH77" s="34"/>
      <c r="BI77" s="41"/>
      <c r="BJ77" s="41"/>
      <c r="BK77" s="34"/>
      <c r="BL77" s="34"/>
      <c r="BM77" s="34"/>
      <c r="BN77" s="34"/>
      <c r="BO77" s="34"/>
      <c r="BP77" s="41"/>
      <c r="BQ77" s="41"/>
      <c r="BR77" s="34"/>
      <c r="BS77" s="34"/>
      <c r="BT77" s="34"/>
      <c r="BU77" s="34"/>
      <c r="BV77" s="34"/>
      <c r="BW77" s="41"/>
      <c r="BX77" s="41"/>
      <c r="BY77" s="34"/>
      <c r="BZ77" s="34"/>
      <c r="CA77" s="34"/>
      <c r="CB77" s="34"/>
      <c r="CC77" s="34"/>
      <c r="CD77" s="34"/>
      <c r="CE77" s="34"/>
      <c r="CF77" s="41"/>
      <c r="CG77" s="41"/>
      <c r="CH77" s="34"/>
      <c r="CI77" s="34"/>
      <c r="CJ77" s="34"/>
      <c r="CK77" s="34"/>
      <c r="CL77" s="34"/>
      <c r="CM77" s="41"/>
      <c r="CN77" s="41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</row>
    <row r="78" spans="1:106" ht="13.5" thickBot="1" x14ac:dyDescent="0.25">
      <c r="A78" s="82">
        <v>39201</v>
      </c>
      <c r="B78" s="81" t="s">
        <v>10</v>
      </c>
      <c r="C78" s="81" t="s">
        <v>8</v>
      </c>
      <c r="D78" s="81">
        <v>14</v>
      </c>
      <c r="E78" s="81">
        <v>5.3</v>
      </c>
      <c r="F78" s="85">
        <f t="shared" si="77"/>
        <v>2</v>
      </c>
      <c r="G78" s="85">
        <f t="shared" si="78"/>
        <v>4</v>
      </c>
      <c r="H78" s="67">
        <f t="shared" si="79"/>
        <v>2007</v>
      </c>
      <c r="I78" s="2" t="str">
        <f t="shared" si="76"/>
        <v>Spring</v>
      </c>
      <c r="J78" s="67"/>
      <c r="K78" s="3">
        <f t="shared" si="80"/>
        <v>14</v>
      </c>
      <c r="L78" s="20" t="str">
        <f t="shared" si="81"/>
        <v/>
      </c>
      <c r="M78" s="6" t="str">
        <f t="shared" si="82"/>
        <v/>
      </c>
      <c r="N78" s="3" t="str">
        <f t="shared" si="83"/>
        <v/>
      </c>
      <c r="O78" s="20" t="str">
        <f t="shared" si="84"/>
        <v/>
      </c>
      <c r="P78" s="6" t="str">
        <f t="shared" si="85"/>
        <v/>
      </c>
      <c r="Q78" s="3" t="str">
        <f t="shared" si="86"/>
        <v/>
      </c>
      <c r="R78" s="20" t="str">
        <f t="shared" si="87"/>
        <v/>
      </c>
      <c r="S78" s="6" t="str">
        <f t="shared" si="88"/>
        <v/>
      </c>
      <c r="T78" s="3" t="str">
        <f t="shared" si="89"/>
        <v/>
      </c>
      <c r="U78" s="20" t="str">
        <f t="shared" si="90"/>
        <v/>
      </c>
      <c r="V78" s="6" t="str">
        <f t="shared" si="91"/>
        <v/>
      </c>
      <c r="W78" s="3" t="str">
        <f t="shared" si="92"/>
        <v/>
      </c>
      <c r="X78" s="20" t="str">
        <f t="shared" si="93"/>
        <v/>
      </c>
      <c r="Y78" s="6" t="str">
        <f t="shared" si="94"/>
        <v/>
      </c>
      <c r="Z78" s="3" t="str">
        <f t="shared" si="95"/>
        <v/>
      </c>
      <c r="AA78" s="20" t="str">
        <f t="shared" si="96"/>
        <v/>
      </c>
      <c r="AB78" s="6" t="str">
        <f t="shared" si="97"/>
        <v/>
      </c>
      <c r="AC78" s="3" t="str">
        <f t="shared" si="98"/>
        <v/>
      </c>
      <c r="AD78" s="20" t="str">
        <f t="shared" si="99"/>
        <v/>
      </c>
      <c r="AE78" s="6" t="str">
        <f t="shared" si="100"/>
        <v/>
      </c>
      <c r="AF78" s="8"/>
      <c r="AG78" s="3">
        <f t="shared" si="107"/>
        <v>5.3</v>
      </c>
      <c r="AH78" s="20" t="str">
        <f t="shared" si="108"/>
        <v/>
      </c>
      <c r="AI78" s="6" t="str">
        <f t="shared" si="109"/>
        <v/>
      </c>
      <c r="AJ78" s="3" t="str">
        <f t="shared" si="110"/>
        <v/>
      </c>
      <c r="AK78" s="20" t="str">
        <f t="shared" si="111"/>
        <v/>
      </c>
      <c r="AL78" s="6" t="str">
        <f t="shared" si="112"/>
        <v/>
      </c>
      <c r="AM78" s="3" t="str">
        <f t="shared" si="113"/>
        <v/>
      </c>
      <c r="AN78" s="20" t="str">
        <f t="shared" si="114"/>
        <v/>
      </c>
      <c r="AO78" s="6" t="str">
        <f t="shared" si="115"/>
        <v/>
      </c>
      <c r="AP78" s="3" t="str">
        <f t="shared" si="116"/>
        <v/>
      </c>
      <c r="AQ78" s="20" t="str">
        <f t="shared" si="117"/>
        <v/>
      </c>
      <c r="AR78" s="6" t="str">
        <f t="shared" si="118"/>
        <v/>
      </c>
      <c r="AS78" s="3" t="str">
        <f t="shared" si="119"/>
        <v/>
      </c>
      <c r="AT78" s="20" t="str">
        <f t="shared" si="120"/>
        <v/>
      </c>
      <c r="AU78" s="6" t="str">
        <f t="shared" si="121"/>
        <v/>
      </c>
      <c r="AV78" s="3" t="str">
        <f t="shared" si="101"/>
        <v/>
      </c>
      <c r="AW78" s="20" t="str">
        <f t="shared" si="102"/>
        <v/>
      </c>
      <c r="AX78" s="6" t="str">
        <f t="shared" si="103"/>
        <v/>
      </c>
      <c r="AY78" s="3" t="str">
        <f t="shared" si="104"/>
        <v/>
      </c>
      <c r="AZ78" s="20" t="str">
        <f t="shared" si="105"/>
        <v/>
      </c>
      <c r="BA78" s="6" t="str">
        <f t="shared" si="106"/>
        <v/>
      </c>
      <c r="BB78" s="8"/>
      <c r="BC78" s="34"/>
      <c r="BD78" s="34"/>
      <c r="BE78" s="34"/>
      <c r="BF78" s="34"/>
      <c r="BG78" s="34"/>
      <c r="BH78" s="34"/>
      <c r="BI78" s="41"/>
      <c r="BJ78" s="41"/>
      <c r="BK78" s="34"/>
      <c r="BL78" s="34"/>
      <c r="BM78" s="34"/>
      <c r="BN78" s="34"/>
      <c r="BO78" s="34"/>
      <c r="BP78" s="41"/>
      <c r="BQ78" s="41"/>
      <c r="BR78" s="34"/>
      <c r="BS78" s="34"/>
      <c r="BT78" s="34"/>
      <c r="BU78" s="34"/>
      <c r="BV78" s="34"/>
      <c r="BW78" s="41"/>
      <c r="BX78" s="41"/>
      <c r="BY78" s="34"/>
      <c r="BZ78" s="34"/>
      <c r="CA78" s="34"/>
      <c r="CB78" s="34"/>
      <c r="CC78" s="34"/>
      <c r="CD78" s="34"/>
      <c r="CE78" s="34"/>
      <c r="CF78" s="41"/>
      <c r="CG78" s="41"/>
      <c r="CH78" s="34"/>
      <c r="CI78" s="34"/>
      <c r="CJ78" s="34"/>
      <c r="CK78" s="34"/>
      <c r="CL78" s="34"/>
      <c r="CM78" s="41"/>
      <c r="CN78" s="41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</row>
    <row r="79" spans="1:106" ht="13.5" thickBot="1" x14ac:dyDescent="0.25">
      <c r="A79" s="82">
        <v>39004</v>
      </c>
      <c r="B79" s="81" t="s">
        <v>10</v>
      </c>
      <c r="C79" s="81" t="s">
        <v>8</v>
      </c>
      <c r="D79" s="81">
        <v>3.4</v>
      </c>
      <c r="E79" s="81">
        <v>3</v>
      </c>
      <c r="F79" s="85">
        <f t="shared" si="77"/>
        <v>2</v>
      </c>
      <c r="G79" s="85">
        <f t="shared" si="78"/>
        <v>10</v>
      </c>
      <c r="H79" s="67">
        <f t="shared" si="79"/>
        <v>2006</v>
      </c>
      <c r="I79" s="2" t="str">
        <f t="shared" si="76"/>
        <v>Fall</v>
      </c>
      <c r="J79" s="67"/>
      <c r="K79" s="3" t="str">
        <f t="shared" si="80"/>
        <v/>
      </c>
      <c r="L79" s="20" t="str">
        <f t="shared" si="81"/>
        <v/>
      </c>
      <c r="M79" s="6">
        <f t="shared" si="82"/>
        <v>3.4</v>
      </c>
      <c r="N79" s="3" t="str">
        <f t="shared" si="83"/>
        <v/>
      </c>
      <c r="O79" s="20" t="str">
        <f t="shared" si="84"/>
        <v/>
      </c>
      <c r="P79" s="6" t="str">
        <f t="shared" si="85"/>
        <v/>
      </c>
      <c r="Q79" s="3" t="str">
        <f t="shared" si="86"/>
        <v/>
      </c>
      <c r="R79" s="20" t="str">
        <f t="shared" si="87"/>
        <v/>
      </c>
      <c r="S79" s="6" t="str">
        <f t="shared" si="88"/>
        <v/>
      </c>
      <c r="T79" s="3" t="str">
        <f t="shared" si="89"/>
        <v/>
      </c>
      <c r="U79" s="20" t="str">
        <f t="shared" si="90"/>
        <v/>
      </c>
      <c r="V79" s="6" t="str">
        <f t="shared" si="91"/>
        <v/>
      </c>
      <c r="W79" s="3" t="str">
        <f t="shared" si="92"/>
        <v/>
      </c>
      <c r="X79" s="20" t="str">
        <f t="shared" si="93"/>
        <v/>
      </c>
      <c r="Y79" s="6" t="str">
        <f t="shared" si="94"/>
        <v/>
      </c>
      <c r="Z79" s="3" t="str">
        <f t="shared" si="95"/>
        <v/>
      </c>
      <c r="AA79" s="20" t="str">
        <f t="shared" si="96"/>
        <v/>
      </c>
      <c r="AB79" s="6" t="str">
        <f t="shared" si="97"/>
        <v/>
      </c>
      <c r="AC79" s="3" t="str">
        <f t="shared" si="98"/>
        <v/>
      </c>
      <c r="AD79" s="20" t="str">
        <f t="shared" si="99"/>
        <v/>
      </c>
      <c r="AE79" s="6" t="str">
        <f t="shared" si="100"/>
        <v/>
      </c>
      <c r="AF79" s="8"/>
      <c r="AG79" s="3" t="str">
        <f t="shared" si="107"/>
        <v/>
      </c>
      <c r="AH79" s="20" t="str">
        <f t="shared" si="108"/>
        <v/>
      </c>
      <c r="AI79" s="6">
        <f t="shared" si="109"/>
        <v>3</v>
      </c>
      <c r="AJ79" s="3" t="str">
        <f t="shared" si="110"/>
        <v/>
      </c>
      <c r="AK79" s="20" t="str">
        <f t="shared" si="111"/>
        <v/>
      </c>
      <c r="AL79" s="6" t="str">
        <f t="shared" si="112"/>
        <v/>
      </c>
      <c r="AM79" s="3" t="str">
        <f t="shared" si="113"/>
        <v/>
      </c>
      <c r="AN79" s="20" t="str">
        <f t="shared" si="114"/>
        <v/>
      </c>
      <c r="AO79" s="6" t="str">
        <f t="shared" si="115"/>
        <v/>
      </c>
      <c r="AP79" s="3" t="str">
        <f t="shared" si="116"/>
        <v/>
      </c>
      <c r="AQ79" s="20" t="str">
        <f t="shared" si="117"/>
        <v/>
      </c>
      <c r="AR79" s="6" t="str">
        <f t="shared" si="118"/>
        <v/>
      </c>
      <c r="AS79" s="3" t="str">
        <f t="shared" si="119"/>
        <v/>
      </c>
      <c r="AT79" s="20" t="str">
        <f t="shared" si="120"/>
        <v/>
      </c>
      <c r="AU79" s="6" t="str">
        <f t="shared" si="121"/>
        <v/>
      </c>
      <c r="AV79" s="3" t="str">
        <f t="shared" si="101"/>
        <v/>
      </c>
      <c r="AW79" s="20" t="str">
        <f t="shared" si="102"/>
        <v/>
      </c>
      <c r="AX79" s="6" t="str">
        <f t="shared" si="103"/>
        <v/>
      </c>
      <c r="AY79" s="3" t="str">
        <f t="shared" si="104"/>
        <v/>
      </c>
      <c r="AZ79" s="20" t="str">
        <f t="shared" si="105"/>
        <v/>
      </c>
      <c r="BA79" s="6" t="str">
        <f t="shared" si="106"/>
        <v/>
      </c>
      <c r="BB79" s="8"/>
      <c r="BC79" s="34"/>
      <c r="BD79" s="34"/>
      <c r="BE79" s="34"/>
      <c r="BF79" s="34"/>
      <c r="BG79" s="34"/>
      <c r="BH79" s="34"/>
      <c r="BI79" s="41"/>
      <c r="BJ79" s="41"/>
      <c r="BK79" s="34"/>
      <c r="BL79" s="34"/>
      <c r="BM79" s="34"/>
      <c r="BN79" s="34"/>
      <c r="BO79" s="34"/>
      <c r="BP79" s="41"/>
      <c r="BQ79" s="41"/>
      <c r="BR79" s="34"/>
      <c r="BS79" s="34"/>
      <c r="BT79" s="34"/>
      <c r="BU79" s="34"/>
      <c r="BV79" s="34"/>
      <c r="BW79" s="41"/>
      <c r="BX79" s="41"/>
      <c r="BY79" s="34"/>
      <c r="BZ79" s="34"/>
      <c r="CA79" s="34"/>
      <c r="CB79" s="34"/>
      <c r="CC79" s="34"/>
      <c r="CD79" s="34"/>
      <c r="CE79" s="34"/>
      <c r="CF79" s="41"/>
      <c r="CG79" s="41"/>
      <c r="CH79" s="34"/>
      <c r="CI79" s="34"/>
      <c r="CJ79" s="34"/>
      <c r="CK79" s="34"/>
      <c r="CL79" s="34"/>
      <c r="CM79" s="41"/>
      <c r="CN79" s="41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</row>
    <row r="80" spans="1:106" ht="13.5" thickBot="1" x14ac:dyDescent="0.25">
      <c r="A80" s="82">
        <v>38919</v>
      </c>
      <c r="B80" s="81" t="s">
        <v>10</v>
      </c>
      <c r="C80" s="81" t="s">
        <v>8</v>
      </c>
      <c r="D80" s="81" t="s">
        <v>24</v>
      </c>
      <c r="E80" s="81" t="s">
        <v>24</v>
      </c>
      <c r="F80" s="85">
        <f t="shared" si="77"/>
        <v>2</v>
      </c>
      <c r="G80" s="85">
        <f t="shared" si="78"/>
        <v>7</v>
      </c>
      <c r="H80" s="67">
        <f t="shared" si="79"/>
        <v>2006</v>
      </c>
      <c r="I80" s="2" t="str">
        <f t="shared" si="76"/>
        <v>Summer</v>
      </c>
      <c r="J80" s="67"/>
      <c r="K80" s="3" t="str">
        <f t="shared" si="80"/>
        <v/>
      </c>
      <c r="L80" s="20" t="str">
        <f t="shared" si="81"/>
        <v>NS</v>
      </c>
      <c r="M80" s="6" t="str">
        <f t="shared" si="82"/>
        <v/>
      </c>
      <c r="N80" s="3" t="str">
        <f t="shared" si="83"/>
        <v/>
      </c>
      <c r="O80" s="20" t="str">
        <f t="shared" si="84"/>
        <v/>
      </c>
      <c r="P80" s="6" t="str">
        <f t="shared" si="85"/>
        <v/>
      </c>
      <c r="Q80" s="3" t="str">
        <f t="shared" si="86"/>
        <v/>
      </c>
      <c r="R80" s="20" t="str">
        <f t="shared" si="87"/>
        <v/>
      </c>
      <c r="S80" s="6" t="str">
        <f t="shared" si="88"/>
        <v/>
      </c>
      <c r="T80" s="3" t="str">
        <f t="shared" si="89"/>
        <v/>
      </c>
      <c r="U80" s="20" t="str">
        <f t="shared" si="90"/>
        <v/>
      </c>
      <c r="V80" s="6" t="str">
        <f t="shared" si="91"/>
        <v/>
      </c>
      <c r="W80" s="3" t="str">
        <f t="shared" si="92"/>
        <v/>
      </c>
      <c r="X80" s="20" t="str">
        <f t="shared" si="93"/>
        <v/>
      </c>
      <c r="Y80" s="6" t="str">
        <f t="shared" si="94"/>
        <v/>
      </c>
      <c r="Z80" s="3" t="str">
        <f t="shared" si="95"/>
        <v/>
      </c>
      <c r="AA80" s="20" t="str">
        <f t="shared" si="96"/>
        <v/>
      </c>
      <c r="AB80" s="6" t="str">
        <f t="shared" si="97"/>
        <v/>
      </c>
      <c r="AC80" s="3" t="str">
        <f t="shared" si="98"/>
        <v/>
      </c>
      <c r="AD80" s="20" t="str">
        <f t="shared" si="99"/>
        <v/>
      </c>
      <c r="AE80" s="6" t="str">
        <f t="shared" si="100"/>
        <v/>
      </c>
      <c r="AF80" s="8"/>
      <c r="AG80" s="3" t="str">
        <f t="shared" si="107"/>
        <v/>
      </c>
      <c r="AH80" s="20" t="str">
        <f t="shared" si="108"/>
        <v>NS</v>
      </c>
      <c r="AI80" s="6" t="str">
        <f t="shared" si="109"/>
        <v/>
      </c>
      <c r="AJ80" s="3" t="str">
        <f t="shared" si="110"/>
        <v/>
      </c>
      <c r="AK80" s="20" t="str">
        <f t="shared" si="111"/>
        <v/>
      </c>
      <c r="AL80" s="6" t="str">
        <f t="shared" si="112"/>
        <v/>
      </c>
      <c r="AM80" s="3" t="str">
        <f t="shared" si="113"/>
        <v/>
      </c>
      <c r="AN80" s="20" t="str">
        <f t="shared" si="114"/>
        <v/>
      </c>
      <c r="AO80" s="6" t="str">
        <f t="shared" si="115"/>
        <v/>
      </c>
      <c r="AP80" s="3" t="str">
        <f t="shared" si="116"/>
        <v/>
      </c>
      <c r="AQ80" s="20" t="str">
        <f t="shared" si="117"/>
        <v/>
      </c>
      <c r="AR80" s="6" t="str">
        <f t="shared" si="118"/>
        <v/>
      </c>
      <c r="AS80" s="3" t="str">
        <f t="shared" si="119"/>
        <v/>
      </c>
      <c r="AT80" s="20" t="str">
        <f t="shared" si="120"/>
        <v/>
      </c>
      <c r="AU80" s="6" t="str">
        <f t="shared" si="121"/>
        <v/>
      </c>
      <c r="AV80" s="3" t="str">
        <f t="shared" si="101"/>
        <v/>
      </c>
      <c r="AW80" s="20" t="str">
        <f t="shared" si="102"/>
        <v/>
      </c>
      <c r="AX80" s="6" t="str">
        <f t="shared" si="103"/>
        <v/>
      </c>
      <c r="AY80" s="3" t="str">
        <f t="shared" si="104"/>
        <v/>
      </c>
      <c r="AZ80" s="20" t="str">
        <f t="shared" si="105"/>
        <v/>
      </c>
      <c r="BA80" s="6" t="str">
        <f t="shared" si="106"/>
        <v/>
      </c>
      <c r="BB80" s="8"/>
      <c r="BC80" s="34"/>
      <c r="BD80" s="34"/>
      <c r="BE80" s="34"/>
      <c r="BF80" s="34"/>
      <c r="BG80" s="34"/>
      <c r="BH80" s="34"/>
      <c r="BI80" s="41"/>
      <c r="BJ80" s="41"/>
      <c r="BK80" s="34"/>
      <c r="BL80" s="34"/>
      <c r="BM80" s="34"/>
      <c r="BN80" s="34"/>
      <c r="BO80" s="34"/>
      <c r="BP80" s="41"/>
      <c r="BQ80" s="41"/>
      <c r="BR80" s="34"/>
      <c r="BS80" s="34"/>
      <c r="BT80" s="34"/>
      <c r="BU80" s="34"/>
      <c r="BV80" s="34"/>
      <c r="BW80" s="41"/>
      <c r="BX80" s="41"/>
      <c r="BY80" s="34"/>
      <c r="BZ80" s="34"/>
      <c r="CA80" s="34"/>
      <c r="CB80" s="34"/>
      <c r="CC80" s="34"/>
      <c r="CD80" s="34"/>
      <c r="CE80" s="34"/>
      <c r="CF80" s="41"/>
      <c r="CG80" s="41"/>
      <c r="CH80" s="34"/>
      <c r="CI80" s="34"/>
      <c r="CJ80" s="34"/>
      <c r="CK80" s="34"/>
      <c r="CL80" s="34"/>
      <c r="CM80" s="41"/>
      <c r="CN80" s="41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</row>
    <row r="81" spans="1:106" ht="13.5" thickBot="1" x14ac:dyDescent="0.25">
      <c r="A81" s="82">
        <v>38909</v>
      </c>
      <c r="B81" s="81" t="s">
        <v>10</v>
      </c>
      <c r="C81" s="81" t="s">
        <v>8</v>
      </c>
      <c r="D81" s="81">
        <v>18.899999999999999</v>
      </c>
      <c r="E81" s="81">
        <v>1.9</v>
      </c>
      <c r="F81" s="85">
        <f t="shared" si="77"/>
        <v>2</v>
      </c>
      <c r="G81" s="85">
        <f t="shared" si="78"/>
        <v>7</v>
      </c>
      <c r="H81" s="67">
        <f t="shared" si="79"/>
        <v>2006</v>
      </c>
      <c r="I81" s="2" t="str">
        <f t="shared" si="76"/>
        <v>Summer</v>
      </c>
      <c r="J81" s="67"/>
      <c r="K81" s="3" t="str">
        <f t="shared" si="80"/>
        <v/>
      </c>
      <c r="L81" s="20">
        <f t="shared" si="81"/>
        <v>18.899999999999999</v>
      </c>
      <c r="M81" s="6" t="str">
        <f t="shared" si="82"/>
        <v/>
      </c>
      <c r="N81" s="3" t="str">
        <f t="shared" si="83"/>
        <v/>
      </c>
      <c r="O81" s="20" t="str">
        <f t="shared" si="84"/>
        <v/>
      </c>
      <c r="P81" s="6" t="str">
        <f t="shared" si="85"/>
        <v/>
      </c>
      <c r="Q81" s="3" t="str">
        <f t="shared" si="86"/>
        <v/>
      </c>
      <c r="R81" s="20" t="str">
        <f t="shared" si="87"/>
        <v/>
      </c>
      <c r="S81" s="6" t="str">
        <f t="shared" si="88"/>
        <v/>
      </c>
      <c r="T81" s="3" t="str">
        <f t="shared" si="89"/>
        <v/>
      </c>
      <c r="U81" s="20" t="str">
        <f t="shared" si="90"/>
        <v/>
      </c>
      <c r="V81" s="6" t="str">
        <f t="shared" si="91"/>
        <v/>
      </c>
      <c r="W81" s="3" t="str">
        <f t="shared" si="92"/>
        <v/>
      </c>
      <c r="X81" s="20" t="str">
        <f t="shared" si="93"/>
        <v/>
      </c>
      <c r="Y81" s="6" t="str">
        <f t="shared" si="94"/>
        <v/>
      </c>
      <c r="Z81" s="3" t="str">
        <f t="shared" si="95"/>
        <v/>
      </c>
      <c r="AA81" s="20" t="str">
        <f t="shared" si="96"/>
        <v/>
      </c>
      <c r="AB81" s="6" t="str">
        <f t="shared" si="97"/>
        <v/>
      </c>
      <c r="AC81" s="3" t="str">
        <f t="shared" si="98"/>
        <v/>
      </c>
      <c r="AD81" s="20" t="str">
        <f t="shared" si="99"/>
        <v/>
      </c>
      <c r="AE81" s="6" t="str">
        <f t="shared" si="100"/>
        <v/>
      </c>
      <c r="AF81" s="8"/>
      <c r="AG81" s="3" t="str">
        <f t="shared" si="107"/>
        <v/>
      </c>
      <c r="AH81" s="20">
        <f t="shared" si="108"/>
        <v>1.9</v>
      </c>
      <c r="AI81" s="6" t="str">
        <f t="shared" si="109"/>
        <v/>
      </c>
      <c r="AJ81" s="3" t="str">
        <f t="shared" si="110"/>
        <v/>
      </c>
      <c r="AK81" s="20" t="str">
        <f t="shared" si="111"/>
        <v/>
      </c>
      <c r="AL81" s="6" t="str">
        <f t="shared" si="112"/>
        <v/>
      </c>
      <c r="AM81" s="3" t="str">
        <f t="shared" si="113"/>
        <v/>
      </c>
      <c r="AN81" s="20" t="str">
        <f t="shared" si="114"/>
        <v/>
      </c>
      <c r="AO81" s="6" t="str">
        <f t="shared" si="115"/>
        <v/>
      </c>
      <c r="AP81" s="3" t="str">
        <f t="shared" si="116"/>
        <v/>
      </c>
      <c r="AQ81" s="20" t="str">
        <f t="shared" si="117"/>
        <v/>
      </c>
      <c r="AR81" s="6" t="str">
        <f t="shared" si="118"/>
        <v/>
      </c>
      <c r="AS81" s="3" t="str">
        <f t="shared" si="119"/>
        <v/>
      </c>
      <c r="AT81" s="20" t="str">
        <f t="shared" si="120"/>
        <v/>
      </c>
      <c r="AU81" s="6" t="str">
        <f t="shared" si="121"/>
        <v/>
      </c>
      <c r="AV81" s="3" t="str">
        <f t="shared" si="101"/>
        <v/>
      </c>
      <c r="AW81" s="20" t="str">
        <f t="shared" si="102"/>
        <v/>
      </c>
      <c r="AX81" s="6" t="str">
        <f t="shared" si="103"/>
        <v/>
      </c>
      <c r="AY81" s="3" t="str">
        <f t="shared" si="104"/>
        <v/>
      </c>
      <c r="AZ81" s="20" t="str">
        <f t="shared" si="105"/>
        <v/>
      </c>
      <c r="BA81" s="6" t="str">
        <f t="shared" si="106"/>
        <v/>
      </c>
      <c r="BB81" s="8"/>
      <c r="BC81" s="34"/>
      <c r="BD81" s="34"/>
      <c r="BE81" s="34"/>
      <c r="BF81" s="34"/>
      <c r="BG81" s="34"/>
      <c r="BH81" s="34"/>
      <c r="BI81" s="41"/>
      <c r="BJ81" s="41"/>
      <c r="BK81" s="34"/>
      <c r="BL81" s="34"/>
      <c r="BM81" s="34"/>
      <c r="BN81" s="34"/>
      <c r="BO81" s="34"/>
      <c r="BP81" s="41"/>
      <c r="BQ81" s="41"/>
      <c r="BR81" s="34"/>
      <c r="BS81" s="34"/>
      <c r="BT81" s="34"/>
      <c r="BU81" s="34"/>
      <c r="BV81" s="34"/>
      <c r="BW81" s="41"/>
      <c r="BX81" s="41"/>
      <c r="BY81" s="34"/>
      <c r="BZ81" s="34"/>
      <c r="CA81" s="34"/>
      <c r="CB81" s="34"/>
      <c r="CC81" s="34"/>
      <c r="CD81" s="34"/>
      <c r="CE81" s="34"/>
      <c r="CF81" s="41"/>
      <c r="CG81" s="41"/>
      <c r="CH81" s="34"/>
      <c r="CI81" s="34"/>
      <c r="CJ81" s="34"/>
      <c r="CK81" s="34"/>
      <c r="CL81" s="34"/>
      <c r="CM81" s="41"/>
      <c r="CN81" s="41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</row>
    <row r="82" spans="1:106" ht="13.5" thickBot="1" x14ac:dyDescent="0.25">
      <c r="A82" s="82">
        <v>38843</v>
      </c>
      <c r="B82" s="81" t="s">
        <v>10</v>
      </c>
      <c r="C82" s="81" t="s">
        <v>8</v>
      </c>
      <c r="D82" s="81">
        <v>15.3</v>
      </c>
      <c r="E82" s="81">
        <v>10.6</v>
      </c>
      <c r="F82" s="85">
        <f t="shared" si="77"/>
        <v>2</v>
      </c>
      <c r="G82" s="85">
        <f t="shared" si="78"/>
        <v>5</v>
      </c>
      <c r="H82" s="67">
        <f t="shared" si="79"/>
        <v>2006</v>
      </c>
      <c r="I82" s="2" t="str">
        <f t="shared" si="76"/>
        <v>Spring</v>
      </c>
      <c r="J82" s="67"/>
      <c r="K82" s="3">
        <f t="shared" si="80"/>
        <v>15.3</v>
      </c>
      <c r="L82" s="20" t="str">
        <f t="shared" si="81"/>
        <v/>
      </c>
      <c r="M82" s="6" t="str">
        <f t="shared" si="82"/>
        <v/>
      </c>
      <c r="N82" s="3" t="str">
        <f t="shared" si="83"/>
        <v/>
      </c>
      <c r="O82" s="20" t="str">
        <f t="shared" si="84"/>
        <v/>
      </c>
      <c r="P82" s="6" t="str">
        <f t="shared" si="85"/>
        <v/>
      </c>
      <c r="Q82" s="3" t="str">
        <f t="shared" si="86"/>
        <v/>
      </c>
      <c r="R82" s="20" t="str">
        <f t="shared" si="87"/>
        <v/>
      </c>
      <c r="S82" s="6" t="str">
        <f t="shared" si="88"/>
        <v/>
      </c>
      <c r="T82" s="3" t="str">
        <f t="shared" si="89"/>
        <v/>
      </c>
      <c r="U82" s="20" t="str">
        <f t="shared" si="90"/>
        <v/>
      </c>
      <c r="V82" s="6" t="str">
        <f t="shared" si="91"/>
        <v/>
      </c>
      <c r="W82" s="3" t="str">
        <f t="shared" si="92"/>
        <v/>
      </c>
      <c r="X82" s="20" t="str">
        <f t="shared" si="93"/>
        <v/>
      </c>
      <c r="Y82" s="6" t="str">
        <f t="shared" si="94"/>
        <v/>
      </c>
      <c r="Z82" s="3" t="str">
        <f t="shared" si="95"/>
        <v/>
      </c>
      <c r="AA82" s="20" t="str">
        <f t="shared" si="96"/>
        <v/>
      </c>
      <c r="AB82" s="6" t="str">
        <f t="shared" si="97"/>
        <v/>
      </c>
      <c r="AC82" s="3" t="str">
        <f t="shared" si="98"/>
        <v/>
      </c>
      <c r="AD82" s="20" t="str">
        <f t="shared" si="99"/>
        <v/>
      </c>
      <c r="AE82" s="6" t="str">
        <f t="shared" si="100"/>
        <v/>
      </c>
      <c r="AF82" s="8"/>
      <c r="AG82" s="3">
        <f t="shared" si="107"/>
        <v>10.6</v>
      </c>
      <c r="AH82" s="20" t="str">
        <f t="shared" si="108"/>
        <v/>
      </c>
      <c r="AI82" s="6" t="str">
        <f t="shared" si="109"/>
        <v/>
      </c>
      <c r="AJ82" s="3" t="str">
        <f t="shared" si="110"/>
        <v/>
      </c>
      <c r="AK82" s="20" t="str">
        <f t="shared" si="111"/>
        <v/>
      </c>
      <c r="AL82" s="6" t="str">
        <f t="shared" si="112"/>
        <v/>
      </c>
      <c r="AM82" s="3" t="str">
        <f t="shared" si="113"/>
        <v/>
      </c>
      <c r="AN82" s="20" t="str">
        <f t="shared" si="114"/>
        <v/>
      </c>
      <c r="AO82" s="6" t="str">
        <f t="shared" si="115"/>
        <v/>
      </c>
      <c r="AP82" s="3" t="str">
        <f t="shared" si="116"/>
        <v/>
      </c>
      <c r="AQ82" s="20" t="str">
        <f t="shared" si="117"/>
        <v/>
      </c>
      <c r="AR82" s="6" t="str">
        <f t="shared" si="118"/>
        <v/>
      </c>
      <c r="AS82" s="3" t="str">
        <f t="shared" si="119"/>
        <v/>
      </c>
      <c r="AT82" s="20" t="str">
        <f t="shared" si="120"/>
        <v/>
      </c>
      <c r="AU82" s="6" t="str">
        <f t="shared" si="121"/>
        <v/>
      </c>
      <c r="AV82" s="3" t="str">
        <f t="shared" si="101"/>
        <v/>
      </c>
      <c r="AW82" s="20" t="str">
        <f t="shared" si="102"/>
        <v/>
      </c>
      <c r="AX82" s="6" t="str">
        <f t="shared" si="103"/>
        <v/>
      </c>
      <c r="AY82" s="3" t="str">
        <f t="shared" si="104"/>
        <v/>
      </c>
      <c r="AZ82" s="20" t="str">
        <f t="shared" si="105"/>
        <v/>
      </c>
      <c r="BA82" s="6" t="str">
        <f t="shared" si="106"/>
        <v/>
      </c>
      <c r="BB82" s="8"/>
      <c r="BC82" s="34"/>
      <c r="BD82" s="34"/>
      <c r="BE82" s="34"/>
      <c r="BF82" s="34"/>
      <c r="BG82" s="34"/>
      <c r="BH82" s="34"/>
      <c r="BI82" s="41"/>
      <c r="BJ82" s="41"/>
      <c r="BK82" s="34"/>
      <c r="BL82" s="34"/>
      <c r="BM82" s="34"/>
      <c r="BN82" s="34"/>
      <c r="BO82" s="34"/>
      <c r="BP82" s="41"/>
      <c r="BQ82" s="41"/>
      <c r="BR82" s="34"/>
      <c r="BS82" s="34"/>
      <c r="BT82" s="34"/>
      <c r="BU82" s="34"/>
      <c r="BV82" s="34"/>
      <c r="BW82" s="41"/>
      <c r="BX82" s="41"/>
      <c r="BY82" s="34"/>
      <c r="BZ82" s="34"/>
      <c r="CA82" s="34"/>
      <c r="CB82" s="34"/>
      <c r="CC82" s="34"/>
      <c r="CD82" s="34"/>
      <c r="CE82" s="34"/>
      <c r="CF82" s="41"/>
      <c r="CG82" s="41"/>
      <c r="CH82" s="34"/>
      <c r="CI82" s="34"/>
      <c r="CJ82" s="34"/>
      <c r="CK82" s="34"/>
      <c r="CL82" s="34"/>
      <c r="CM82" s="41"/>
      <c r="CN82" s="41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</row>
    <row r="83" spans="1:106" ht="13.5" thickBot="1" x14ac:dyDescent="0.25">
      <c r="A83" s="82">
        <v>38633</v>
      </c>
      <c r="B83" s="81" t="s">
        <v>10</v>
      </c>
      <c r="C83" s="81" t="s">
        <v>8</v>
      </c>
      <c r="D83" s="81">
        <v>8.6999999999999993</v>
      </c>
      <c r="E83" s="81">
        <v>4.9000000000000004</v>
      </c>
      <c r="F83" s="85">
        <f t="shared" si="77"/>
        <v>2</v>
      </c>
      <c r="G83" s="85">
        <f t="shared" si="78"/>
        <v>10</v>
      </c>
      <c r="H83" s="67">
        <f t="shared" si="79"/>
        <v>2005</v>
      </c>
      <c r="I83" s="2" t="str">
        <f t="shared" si="76"/>
        <v>Fall</v>
      </c>
      <c r="J83" s="67"/>
      <c r="K83" s="3" t="str">
        <f t="shared" si="80"/>
        <v/>
      </c>
      <c r="L83" s="20" t="str">
        <f t="shared" si="81"/>
        <v/>
      </c>
      <c r="M83" s="6">
        <f t="shared" si="82"/>
        <v>8.6999999999999993</v>
      </c>
      <c r="N83" s="3" t="str">
        <f t="shared" si="83"/>
        <v/>
      </c>
      <c r="O83" s="20" t="str">
        <f t="shared" si="84"/>
        <v/>
      </c>
      <c r="P83" s="6" t="str">
        <f t="shared" si="85"/>
        <v/>
      </c>
      <c r="Q83" s="3" t="str">
        <f t="shared" si="86"/>
        <v/>
      </c>
      <c r="R83" s="20" t="str">
        <f t="shared" si="87"/>
        <v/>
      </c>
      <c r="S83" s="6" t="str">
        <f t="shared" si="88"/>
        <v/>
      </c>
      <c r="T83" s="3" t="str">
        <f t="shared" si="89"/>
        <v/>
      </c>
      <c r="U83" s="20" t="str">
        <f t="shared" si="90"/>
        <v/>
      </c>
      <c r="V83" s="6" t="str">
        <f t="shared" si="91"/>
        <v/>
      </c>
      <c r="W83" s="3" t="str">
        <f t="shared" si="92"/>
        <v/>
      </c>
      <c r="X83" s="20" t="str">
        <f t="shared" si="93"/>
        <v/>
      </c>
      <c r="Y83" s="6" t="str">
        <f t="shared" si="94"/>
        <v/>
      </c>
      <c r="Z83" s="3" t="str">
        <f t="shared" si="95"/>
        <v/>
      </c>
      <c r="AA83" s="20" t="str">
        <f t="shared" si="96"/>
        <v/>
      </c>
      <c r="AB83" s="6" t="str">
        <f t="shared" si="97"/>
        <v/>
      </c>
      <c r="AC83" s="3" t="str">
        <f t="shared" si="98"/>
        <v/>
      </c>
      <c r="AD83" s="20" t="str">
        <f t="shared" si="99"/>
        <v/>
      </c>
      <c r="AE83" s="6" t="str">
        <f t="shared" si="100"/>
        <v/>
      </c>
      <c r="AF83" s="8"/>
      <c r="AG83" s="3" t="str">
        <f t="shared" si="107"/>
        <v/>
      </c>
      <c r="AH83" s="20" t="str">
        <f t="shared" si="108"/>
        <v/>
      </c>
      <c r="AI83" s="6">
        <f t="shared" si="109"/>
        <v>4.9000000000000004</v>
      </c>
      <c r="AJ83" s="3" t="str">
        <f t="shared" si="110"/>
        <v/>
      </c>
      <c r="AK83" s="20" t="str">
        <f t="shared" si="111"/>
        <v/>
      </c>
      <c r="AL83" s="6" t="str">
        <f t="shared" si="112"/>
        <v/>
      </c>
      <c r="AM83" s="3" t="str">
        <f t="shared" si="113"/>
        <v/>
      </c>
      <c r="AN83" s="20" t="str">
        <f t="shared" si="114"/>
        <v/>
      </c>
      <c r="AO83" s="6" t="str">
        <f t="shared" si="115"/>
        <v/>
      </c>
      <c r="AP83" s="3" t="str">
        <f t="shared" si="116"/>
        <v/>
      </c>
      <c r="AQ83" s="20" t="str">
        <f t="shared" si="117"/>
        <v/>
      </c>
      <c r="AR83" s="6" t="str">
        <f t="shared" si="118"/>
        <v/>
      </c>
      <c r="AS83" s="3" t="str">
        <f t="shared" si="119"/>
        <v/>
      </c>
      <c r="AT83" s="20" t="str">
        <f t="shared" si="120"/>
        <v/>
      </c>
      <c r="AU83" s="6" t="str">
        <f t="shared" si="121"/>
        <v/>
      </c>
      <c r="AV83" s="3" t="str">
        <f t="shared" si="101"/>
        <v/>
      </c>
      <c r="AW83" s="20" t="str">
        <f t="shared" si="102"/>
        <v/>
      </c>
      <c r="AX83" s="6" t="str">
        <f t="shared" si="103"/>
        <v/>
      </c>
      <c r="AY83" s="3" t="str">
        <f t="shared" si="104"/>
        <v/>
      </c>
      <c r="AZ83" s="20" t="str">
        <f t="shared" si="105"/>
        <v/>
      </c>
      <c r="BA83" s="6" t="str">
        <f t="shared" si="106"/>
        <v/>
      </c>
      <c r="BB83" s="8"/>
      <c r="BC83" s="34"/>
      <c r="BD83" s="34"/>
      <c r="BE83" s="34"/>
      <c r="BF83" s="34"/>
      <c r="BG83" s="34"/>
      <c r="BH83" s="34"/>
      <c r="BI83" s="41"/>
      <c r="BJ83" s="41"/>
      <c r="BK83" s="34"/>
      <c r="BL83" s="34"/>
      <c r="BM83" s="34"/>
      <c r="BN83" s="34"/>
      <c r="BO83" s="34"/>
      <c r="BP83" s="41"/>
      <c r="BQ83" s="41"/>
      <c r="BR83" s="34"/>
      <c r="BS83" s="34"/>
      <c r="BT83" s="34"/>
      <c r="BU83" s="34"/>
      <c r="BV83" s="34"/>
      <c r="BW83" s="41"/>
      <c r="BX83" s="41"/>
      <c r="BY83" s="34"/>
      <c r="BZ83" s="34"/>
      <c r="CA83" s="34"/>
      <c r="CB83" s="34"/>
      <c r="CC83" s="34"/>
      <c r="CD83" s="34"/>
      <c r="CE83" s="34"/>
      <c r="CF83" s="41"/>
      <c r="CG83" s="41"/>
      <c r="CH83" s="34"/>
      <c r="CI83" s="34"/>
      <c r="CJ83" s="34"/>
      <c r="CK83" s="34"/>
      <c r="CL83" s="34"/>
      <c r="CM83" s="41"/>
      <c r="CN83" s="41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</row>
    <row r="84" spans="1:106" ht="13.5" thickBot="1" x14ac:dyDescent="0.25">
      <c r="A84" s="82">
        <v>38544</v>
      </c>
      <c r="B84" s="81" t="s">
        <v>10</v>
      </c>
      <c r="C84" s="81" t="s">
        <v>8</v>
      </c>
      <c r="D84" s="81">
        <v>26</v>
      </c>
      <c r="E84" s="81">
        <v>2</v>
      </c>
      <c r="F84" s="85">
        <f t="shared" si="77"/>
        <v>2</v>
      </c>
      <c r="G84" s="85">
        <f t="shared" si="78"/>
        <v>7</v>
      </c>
      <c r="H84" s="67">
        <f t="shared" si="79"/>
        <v>2005</v>
      </c>
      <c r="I84" s="2" t="str">
        <f t="shared" si="76"/>
        <v>Summer</v>
      </c>
      <c r="J84" s="67"/>
      <c r="K84" s="3" t="str">
        <f t="shared" si="80"/>
        <v/>
      </c>
      <c r="L84" s="20">
        <f t="shared" si="81"/>
        <v>26</v>
      </c>
      <c r="M84" s="6" t="str">
        <f t="shared" si="82"/>
        <v/>
      </c>
      <c r="N84" s="3" t="str">
        <f t="shared" si="83"/>
        <v/>
      </c>
      <c r="O84" s="20" t="str">
        <f t="shared" si="84"/>
        <v/>
      </c>
      <c r="P84" s="6" t="str">
        <f t="shared" si="85"/>
        <v/>
      </c>
      <c r="Q84" s="3" t="str">
        <f t="shared" si="86"/>
        <v/>
      </c>
      <c r="R84" s="20" t="str">
        <f t="shared" si="87"/>
        <v/>
      </c>
      <c r="S84" s="6" t="str">
        <f t="shared" si="88"/>
        <v/>
      </c>
      <c r="T84" s="3" t="str">
        <f t="shared" si="89"/>
        <v/>
      </c>
      <c r="U84" s="20" t="str">
        <f t="shared" si="90"/>
        <v/>
      </c>
      <c r="V84" s="6" t="str">
        <f t="shared" si="91"/>
        <v/>
      </c>
      <c r="W84" s="3" t="str">
        <f t="shared" si="92"/>
        <v/>
      </c>
      <c r="X84" s="20" t="str">
        <f t="shared" si="93"/>
        <v/>
      </c>
      <c r="Y84" s="6" t="str">
        <f t="shared" si="94"/>
        <v/>
      </c>
      <c r="Z84" s="3" t="str">
        <f t="shared" si="95"/>
        <v/>
      </c>
      <c r="AA84" s="20" t="str">
        <f t="shared" si="96"/>
        <v/>
      </c>
      <c r="AB84" s="6" t="str">
        <f t="shared" si="97"/>
        <v/>
      </c>
      <c r="AC84" s="3" t="str">
        <f t="shared" si="98"/>
        <v/>
      </c>
      <c r="AD84" s="20" t="str">
        <f t="shared" si="99"/>
        <v/>
      </c>
      <c r="AE84" s="6" t="str">
        <f t="shared" si="100"/>
        <v/>
      </c>
      <c r="AF84" s="8"/>
      <c r="AG84" s="3" t="str">
        <f t="shared" si="107"/>
        <v/>
      </c>
      <c r="AH84" s="20">
        <f t="shared" si="108"/>
        <v>2</v>
      </c>
      <c r="AI84" s="6" t="str">
        <f t="shared" si="109"/>
        <v/>
      </c>
      <c r="AJ84" s="3" t="str">
        <f t="shared" si="110"/>
        <v/>
      </c>
      <c r="AK84" s="20" t="str">
        <f t="shared" si="111"/>
        <v/>
      </c>
      <c r="AL84" s="6" t="str">
        <f t="shared" si="112"/>
        <v/>
      </c>
      <c r="AM84" s="3" t="str">
        <f t="shared" si="113"/>
        <v/>
      </c>
      <c r="AN84" s="20" t="str">
        <f t="shared" si="114"/>
        <v/>
      </c>
      <c r="AO84" s="6" t="str">
        <f t="shared" si="115"/>
        <v/>
      </c>
      <c r="AP84" s="3" t="str">
        <f t="shared" si="116"/>
        <v/>
      </c>
      <c r="AQ84" s="20" t="str">
        <f t="shared" si="117"/>
        <v/>
      </c>
      <c r="AR84" s="6" t="str">
        <f t="shared" si="118"/>
        <v/>
      </c>
      <c r="AS84" s="3" t="str">
        <f t="shared" si="119"/>
        <v/>
      </c>
      <c r="AT84" s="20" t="str">
        <f t="shared" si="120"/>
        <v/>
      </c>
      <c r="AU84" s="6" t="str">
        <f t="shared" si="121"/>
        <v/>
      </c>
      <c r="AV84" s="3" t="str">
        <f t="shared" si="101"/>
        <v/>
      </c>
      <c r="AW84" s="20" t="str">
        <f t="shared" si="102"/>
        <v/>
      </c>
      <c r="AX84" s="6" t="str">
        <f t="shared" si="103"/>
        <v/>
      </c>
      <c r="AY84" s="3" t="str">
        <f t="shared" si="104"/>
        <v/>
      </c>
      <c r="AZ84" s="20" t="str">
        <f t="shared" si="105"/>
        <v/>
      </c>
      <c r="BA84" s="6" t="str">
        <f t="shared" si="106"/>
        <v/>
      </c>
      <c r="BB84" s="8"/>
      <c r="BC84" s="34"/>
      <c r="BD84" s="34"/>
      <c r="BE84" s="34"/>
      <c r="BF84" s="34"/>
      <c r="BG84" s="34"/>
      <c r="BH84" s="34"/>
      <c r="BI84" s="41"/>
      <c r="BJ84" s="41"/>
      <c r="BK84" s="34"/>
      <c r="BL84" s="34"/>
      <c r="BM84" s="34"/>
      <c r="BN84" s="34"/>
      <c r="BO84" s="34"/>
      <c r="BP84" s="41"/>
      <c r="BQ84" s="41"/>
      <c r="BR84" s="34"/>
      <c r="BS84" s="34"/>
      <c r="BT84" s="34"/>
      <c r="BU84" s="34"/>
      <c r="BV84" s="34"/>
      <c r="BW84" s="41"/>
      <c r="BX84" s="41"/>
      <c r="BY84" s="34"/>
      <c r="BZ84" s="34"/>
      <c r="CA84" s="34"/>
      <c r="CB84" s="34"/>
      <c r="CC84" s="34"/>
      <c r="CD84" s="34"/>
      <c r="CE84" s="34"/>
      <c r="CF84" s="41"/>
      <c r="CG84" s="41"/>
      <c r="CH84" s="34"/>
      <c r="CI84" s="34"/>
      <c r="CJ84" s="34"/>
      <c r="CK84" s="34"/>
      <c r="CL84" s="34"/>
      <c r="CM84" s="41"/>
      <c r="CN84" s="41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</row>
    <row r="85" spans="1:106" ht="13.5" thickBot="1" x14ac:dyDescent="0.25">
      <c r="A85" s="82">
        <v>38472</v>
      </c>
      <c r="B85" s="81" t="s">
        <v>10</v>
      </c>
      <c r="C85" s="81" t="s">
        <v>8</v>
      </c>
      <c r="D85" s="81">
        <v>8.9</v>
      </c>
      <c r="E85" s="81">
        <v>3.7</v>
      </c>
      <c r="F85" s="85">
        <f t="shared" si="77"/>
        <v>2</v>
      </c>
      <c r="G85" s="85">
        <f t="shared" si="78"/>
        <v>4</v>
      </c>
      <c r="H85" s="67">
        <f t="shared" si="79"/>
        <v>2005</v>
      </c>
      <c r="I85" s="2" t="str">
        <f t="shared" si="76"/>
        <v>Spring</v>
      </c>
      <c r="J85" s="67"/>
      <c r="K85" s="3">
        <f t="shared" si="80"/>
        <v>8.9</v>
      </c>
      <c r="L85" s="20" t="str">
        <f t="shared" si="81"/>
        <v/>
      </c>
      <c r="M85" s="6" t="str">
        <f t="shared" si="82"/>
        <v/>
      </c>
      <c r="N85" s="3" t="str">
        <f t="shared" si="83"/>
        <v/>
      </c>
      <c r="O85" s="20" t="str">
        <f t="shared" si="84"/>
        <v/>
      </c>
      <c r="P85" s="6" t="str">
        <f t="shared" si="85"/>
        <v/>
      </c>
      <c r="Q85" s="3" t="str">
        <f t="shared" si="86"/>
        <v/>
      </c>
      <c r="R85" s="20" t="str">
        <f t="shared" si="87"/>
        <v/>
      </c>
      <c r="S85" s="6" t="str">
        <f t="shared" si="88"/>
        <v/>
      </c>
      <c r="T85" s="3" t="str">
        <f t="shared" si="89"/>
        <v/>
      </c>
      <c r="U85" s="20" t="str">
        <f t="shared" si="90"/>
        <v/>
      </c>
      <c r="V85" s="6" t="str">
        <f t="shared" si="91"/>
        <v/>
      </c>
      <c r="W85" s="3" t="str">
        <f t="shared" si="92"/>
        <v/>
      </c>
      <c r="X85" s="20" t="str">
        <f t="shared" si="93"/>
        <v/>
      </c>
      <c r="Y85" s="6" t="str">
        <f t="shared" si="94"/>
        <v/>
      </c>
      <c r="Z85" s="3" t="str">
        <f t="shared" si="95"/>
        <v/>
      </c>
      <c r="AA85" s="20" t="str">
        <f t="shared" si="96"/>
        <v/>
      </c>
      <c r="AB85" s="6" t="str">
        <f t="shared" si="97"/>
        <v/>
      </c>
      <c r="AC85" s="3" t="str">
        <f t="shared" si="98"/>
        <v/>
      </c>
      <c r="AD85" s="20" t="str">
        <f t="shared" si="99"/>
        <v/>
      </c>
      <c r="AE85" s="6" t="str">
        <f t="shared" si="100"/>
        <v/>
      </c>
      <c r="AF85" s="8"/>
      <c r="AG85" s="3">
        <f t="shared" si="107"/>
        <v>3.7</v>
      </c>
      <c r="AH85" s="20" t="str">
        <f t="shared" si="108"/>
        <v/>
      </c>
      <c r="AI85" s="6" t="str">
        <f t="shared" si="109"/>
        <v/>
      </c>
      <c r="AJ85" s="3" t="str">
        <f t="shared" si="110"/>
        <v/>
      </c>
      <c r="AK85" s="20" t="str">
        <f t="shared" si="111"/>
        <v/>
      </c>
      <c r="AL85" s="6" t="str">
        <f t="shared" si="112"/>
        <v/>
      </c>
      <c r="AM85" s="3" t="str">
        <f t="shared" si="113"/>
        <v/>
      </c>
      <c r="AN85" s="20" t="str">
        <f t="shared" si="114"/>
        <v/>
      </c>
      <c r="AO85" s="6" t="str">
        <f t="shared" si="115"/>
        <v/>
      </c>
      <c r="AP85" s="3" t="str">
        <f t="shared" si="116"/>
        <v/>
      </c>
      <c r="AQ85" s="20" t="str">
        <f t="shared" si="117"/>
        <v/>
      </c>
      <c r="AR85" s="6" t="str">
        <f t="shared" si="118"/>
        <v/>
      </c>
      <c r="AS85" s="3" t="str">
        <f t="shared" si="119"/>
        <v/>
      </c>
      <c r="AT85" s="20" t="str">
        <f t="shared" si="120"/>
        <v/>
      </c>
      <c r="AU85" s="6" t="str">
        <f t="shared" si="121"/>
        <v/>
      </c>
      <c r="AV85" s="3" t="str">
        <f t="shared" si="101"/>
        <v/>
      </c>
      <c r="AW85" s="20" t="str">
        <f t="shared" si="102"/>
        <v/>
      </c>
      <c r="AX85" s="6" t="str">
        <f t="shared" si="103"/>
        <v/>
      </c>
      <c r="AY85" s="3" t="str">
        <f t="shared" si="104"/>
        <v/>
      </c>
      <c r="AZ85" s="20" t="str">
        <f t="shared" si="105"/>
        <v/>
      </c>
      <c r="BA85" s="6" t="str">
        <f t="shared" si="106"/>
        <v/>
      </c>
      <c r="BB85" s="8"/>
      <c r="BC85" s="34"/>
      <c r="BD85" s="34"/>
      <c r="BE85" s="34"/>
      <c r="BF85" s="34"/>
      <c r="BG85" s="34"/>
      <c r="BH85" s="34"/>
      <c r="BI85" s="41"/>
      <c r="BJ85" s="41"/>
      <c r="BK85" s="34"/>
      <c r="BL85" s="34"/>
      <c r="BM85" s="34"/>
      <c r="BN85" s="34"/>
      <c r="BO85" s="34"/>
      <c r="BP85" s="41"/>
      <c r="BQ85" s="41"/>
      <c r="BR85" s="34"/>
      <c r="BS85" s="34"/>
      <c r="BT85" s="34"/>
      <c r="BU85" s="34"/>
      <c r="BV85" s="34"/>
      <c r="BW85" s="41"/>
      <c r="BX85" s="41"/>
      <c r="BY85" s="34"/>
      <c r="BZ85" s="34"/>
      <c r="CA85" s="34"/>
      <c r="CB85" s="34"/>
      <c r="CC85" s="34"/>
      <c r="CD85" s="34"/>
      <c r="CE85" s="34"/>
      <c r="CF85" s="41"/>
      <c r="CG85" s="41"/>
      <c r="CH85" s="34"/>
      <c r="CI85" s="34"/>
      <c r="CJ85" s="34"/>
      <c r="CK85" s="34"/>
      <c r="CL85" s="34"/>
      <c r="CM85" s="41"/>
      <c r="CN85" s="41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</row>
    <row r="86" spans="1:106" ht="13.5" thickBot="1" x14ac:dyDescent="0.25">
      <c r="A86" s="82">
        <v>38276</v>
      </c>
      <c r="B86" s="81" t="s">
        <v>10</v>
      </c>
      <c r="C86" s="81" t="s">
        <v>8</v>
      </c>
      <c r="D86" s="81">
        <v>7.6</v>
      </c>
      <c r="E86" s="81">
        <v>2</v>
      </c>
      <c r="F86" s="85">
        <f t="shared" si="77"/>
        <v>2</v>
      </c>
      <c r="G86" s="85">
        <f t="shared" si="78"/>
        <v>10</v>
      </c>
      <c r="H86" s="67">
        <f t="shared" si="79"/>
        <v>2004</v>
      </c>
      <c r="I86" s="2" t="str">
        <f t="shared" si="76"/>
        <v>Fall</v>
      </c>
      <c r="J86" s="67"/>
      <c r="K86" s="3" t="str">
        <f t="shared" si="80"/>
        <v/>
      </c>
      <c r="L86" s="20" t="str">
        <f t="shared" si="81"/>
        <v/>
      </c>
      <c r="M86" s="6">
        <f t="shared" si="82"/>
        <v>7.6</v>
      </c>
      <c r="N86" s="3" t="str">
        <f t="shared" si="83"/>
        <v/>
      </c>
      <c r="O86" s="20" t="str">
        <f t="shared" si="84"/>
        <v/>
      </c>
      <c r="P86" s="6" t="str">
        <f t="shared" si="85"/>
        <v/>
      </c>
      <c r="Q86" s="3" t="str">
        <f t="shared" si="86"/>
        <v/>
      </c>
      <c r="R86" s="20" t="str">
        <f t="shared" si="87"/>
        <v/>
      </c>
      <c r="S86" s="6" t="str">
        <f t="shared" si="88"/>
        <v/>
      </c>
      <c r="T86" s="3" t="str">
        <f t="shared" si="89"/>
        <v/>
      </c>
      <c r="U86" s="20" t="str">
        <f t="shared" si="90"/>
        <v/>
      </c>
      <c r="V86" s="6" t="str">
        <f t="shared" si="91"/>
        <v/>
      </c>
      <c r="W86" s="3" t="str">
        <f t="shared" si="92"/>
        <v/>
      </c>
      <c r="X86" s="20" t="str">
        <f t="shared" si="93"/>
        <v/>
      </c>
      <c r="Y86" s="6" t="str">
        <f t="shared" si="94"/>
        <v/>
      </c>
      <c r="Z86" s="3" t="str">
        <f t="shared" si="95"/>
        <v/>
      </c>
      <c r="AA86" s="20" t="str">
        <f t="shared" si="96"/>
        <v/>
      </c>
      <c r="AB86" s="6" t="str">
        <f t="shared" si="97"/>
        <v/>
      </c>
      <c r="AC86" s="3" t="str">
        <f t="shared" si="98"/>
        <v/>
      </c>
      <c r="AD86" s="20" t="str">
        <f t="shared" si="99"/>
        <v/>
      </c>
      <c r="AE86" s="6" t="str">
        <f t="shared" si="100"/>
        <v/>
      </c>
      <c r="AF86" s="8"/>
      <c r="AG86" s="3" t="str">
        <f t="shared" si="107"/>
        <v/>
      </c>
      <c r="AH86" s="20" t="str">
        <f t="shared" si="108"/>
        <v/>
      </c>
      <c r="AI86" s="6">
        <f t="shared" si="109"/>
        <v>2</v>
      </c>
      <c r="AJ86" s="3" t="str">
        <f t="shared" si="110"/>
        <v/>
      </c>
      <c r="AK86" s="20" t="str">
        <f t="shared" si="111"/>
        <v/>
      </c>
      <c r="AL86" s="6" t="str">
        <f t="shared" si="112"/>
        <v/>
      </c>
      <c r="AM86" s="3" t="str">
        <f t="shared" si="113"/>
        <v/>
      </c>
      <c r="AN86" s="20" t="str">
        <f t="shared" si="114"/>
        <v/>
      </c>
      <c r="AO86" s="6" t="str">
        <f t="shared" si="115"/>
        <v/>
      </c>
      <c r="AP86" s="3" t="str">
        <f t="shared" si="116"/>
        <v/>
      </c>
      <c r="AQ86" s="20" t="str">
        <f t="shared" si="117"/>
        <v/>
      </c>
      <c r="AR86" s="6" t="str">
        <f t="shared" si="118"/>
        <v/>
      </c>
      <c r="AS86" s="3" t="str">
        <f t="shared" si="119"/>
        <v/>
      </c>
      <c r="AT86" s="20" t="str">
        <f t="shared" si="120"/>
        <v/>
      </c>
      <c r="AU86" s="6" t="str">
        <f t="shared" si="121"/>
        <v/>
      </c>
      <c r="AV86" s="3" t="str">
        <f t="shared" si="101"/>
        <v/>
      </c>
      <c r="AW86" s="20" t="str">
        <f t="shared" si="102"/>
        <v/>
      </c>
      <c r="AX86" s="6" t="str">
        <f t="shared" si="103"/>
        <v/>
      </c>
      <c r="AY86" s="3" t="str">
        <f t="shared" si="104"/>
        <v/>
      </c>
      <c r="AZ86" s="20" t="str">
        <f t="shared" si="105"/>
        <v/>
      </c>
      <c r="BA86" s="6" t="str">
        <f t="shared" si="106"/>
        <v/>
      </c>
      <c r="BB86" s="8"/>
      <c r="BC86" s="34"/>
      <c r="BD86" s="34"/>
      <c r="BE86" s="34"/>
      <c r="BF86" s="34"/>
      <c r="BG86" s="34"/>
      <c r="BH86" s="34"/>
      <c r="BI86" s="41"/>
      <c r="BJ86" s="41"/>
      <c r="BK86" s="34"/>
      <c r="BL86" s="34"/>
      <c r="BM86" s="34"/>
      <c r="BN86" s="34"/>
      <c r="BO86" s="34"/>
      <c r="BP86" s="41"/>
      <c r="BQ86" s="41"/>
      <c r="BR86" s="34"/>
      <c r="BS86" s="34"/>
      <c r="BT86" s="34"/>
      <c r="BU86" s="34"/>
      <c r="BV86" s="34"/>
      <c r="BW86" s="41"/>
      <c r="BX86" s="41"/>
      <c r="BY86" s="34"/>
      <c r="BZ86" s="34"/>
      <c r="CA86" s="34"/>
      <c r="CB86" s="34"/>
      <c r="CC86" s="34"/>
      <c r="CD86" s="34"/>
      <c r="CE86" s="34"/>
      <c r="CF86" s="41"/>
      <c r="CG86" s="41"/>
      <c r="CH86" s="34"/>
      <c r="CI86" s="34"/>
      <c r="CJ86" s="34"/>
      <c r="CK86" s="34"/>
      <c r="CL86" s="34"/>
      <c r="CM86" s="41"/>
      <c r="CN86" s="41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</row>
    <row r="87" spans="1:106" ht="13.5" thickBot="1" x14ac:dyDescent="0.25">
      <c r="A87" s="82">
        <v>38194</v>
      </c>
      <c r="B87" s="81" t="s">
        <v>10</v>
      </c>
      <c r="C87" s="81" t="s">
        <v>8</v>
      </c>
      <c r="D87" s="81">
        <v>22.6</v>
      </c>
      <c r="E87" s="81">
        <v>1.2</v>
      </c>
      <c r="F87" s="85">
        <f t="shared" si="77"/>
        <v>2</v>
      </c>
      <c r="G87" s="85">
        <f t="shared" si="78"/>
        <v>7</v>
      </c>
      <c r="H87" s="67">
        <f t="shared" si="79"/>
        <v>2004</v>
      </c>
      <c r="I87" s="2" t="str">
        <f t="shared" si="76"/>
        <v>Summer</v>
      </c>
      <c r="J87" s="67"/>
      <c r="K87" s="3" t="str">
        <f t="shared" si="80"/>
        <v/>
      </c>
      <c r="L87" s="20">
        <f t="shared" si="81"/>
        <v>22.6</v>
      </c>
      <c r="M87" s="6" t="str">
        <f t="shared" si="82"/>
        <v/>
      </c>
      <c r="N87" s="3" t="str">
        <f t="shared" si="83"/>
        <v/>
      </c>
      <c r="O87" s="20" t="str">
        <f t="shared" si="84"/>
        <v/>
      </c>
      <c r="P87" s="6" t="str">
        <f t="shared" si="85"/>
        <v/>
      </c>
      <c r="Q87" s="3" t="str">
        <f t="shared" si="86"/>
        <v/>
      </c>
      <c r="R87" s="20" t="str">
        <f t="shared" si="87"/>
        <v/>
      </c>
      <c r="S87" s="6" t="str">
        <f t="shared" si="88"/>
        <v/>
      </c>
      <c r="T87" s="3" t="str">
        <f t="shared" si="89"/>
        <v/>
      </c>
      <c r="U87" s="20" t="str">
        <f t="shared" si="90"/>
        <v/>
      </c>
      <c r="V87" s="6" t="str">
        <f t="shared" si="91"/>
        <v/>
      </c>
      <c r="W87" s="3" t="str">
        <f t="shared" si="92"/>
        <v/>
      </c>
      <c r="X87" s="20" t="str">
        <f t="shared" si="93"/>
        <v/>
      </c>
      <c r="Y87" s="6" t="str">
        <f t="shared" si="94"/>
        <v/>
      </c>
      <c r="Z87" s="3" t="str">
        <f t="shared" si="95"/>
        <v/>
      </c>
      <c r="AA87" s="20" t="str">
        <f t="shared" si="96"/>
        <v/>
      </c>
      <c r="AB87" s="6" t="str">
        <f t="shared" si="97"/>
        <v/>
      </c>
      <c r="AC87" s="3" t="str">
        <f t="shared" si="98"/>
        <v/>
      </c>
      <c r="AD87" s="20" t="str">
        <f t="shared" si="99"/>
        <v/>
      </c>
      <c r="AE87" s="6" t="str">
        <f t="shared" si="100"/>
        <v/>
      </c>
      <c r="AF87" s="8"/>
      <c r="AG87" s="3" t="str">
        <f t="shared" si="107"/>
        <v/>
      </c>
      <c r="AH87" s="20">
        <f t="shared" si="108"/>
        <v>1.2</v>
      </c>
      <c r="AI87" s="6" t="str">
        <f t="shared" si="109"/>
        <v/>
      </c>
      <c r="AJ87" s="3" t="str">
        <f t="shared" si="110"/>
        <v/>
      </c>
      <c r="AK87" s="20" t="str">
        <f t="shared" si="111"/>
        <v/>
      </c>
      <c r="AL87" s="6" t="str">
        <f t="shared" si="112"/>
        <v/>
      </c>
      <c r="AM87" s="3" t="str">
        <f t="shared" si="113"/>
        <v/>
      </c>
      <c r="AN87" s="20" t="str">
        <f t="shared" si="114"/>
        <v/>
      </c>
      <c r="AO87" s="6" t="str">
        <f t="shared" si="115"/>
        <v/>
      </c>
      <c r="AP87" s="3" t="str">
        <f t="shared" si="116"/>
        <v/>
      </c>
      <c r="AQ87" s="20" t="str">
        <f t="shared" si="117"/>
        <v/>
      </c>
      <c r="AR87" s="6" t="str">
        <f t="shared" si="118"/>
        <v/>
      </c>
      <c r="AS87" s="3" t="str">
        <f t="shared" si="119"/>
        <v/>
      </c>
      <c r="AT87" s="20" t="str">
        <f t="shared" si="120"/>
        <v/>
      </c>
      <c r="AU87" s="6" t="str">
        <f t="shared" si="121"/>
        <v/>
      </c>
      <c r="AV87" s="3" t="str">
        <f t="shared" si="101"/>
        <v/>
      </c>
      <c r="AW87" s="20" t="str">
        <f t="shared" si="102"/>
        <v/>
      </c>
      <c r="AX87" s="6" t="str">
        <f t="shared" si="103"/>
        <v/>
      </c>
      <c r="AY87" s="3" t="str">
        <f t="shared" si="104"/>
        <v/>
      </c>
      <c r="AZ87" s="20" t="str">
        <f t="shared" si="105"/>
        <v/>
      </c>
      <c r="BA87" s="6" t="str">
        <f t="shared" si="106"/>
        <v/>
      </c>
      <c r="BB87" s="8"/>
      <c r="BC87" s="34"/>
      <c r="BD87" s="34"/>
      <c r="BE87" s="34"/>
      <c r="BF87" s="34"/>
      <c r="BG87" s="34"/>
      <c r="BH87" s="34"/>
      <c r="BI87" s="41"/>
      <c r="BJ87" s="41"/>
      <c r="BK87" s="34"/>
      <c r="BL87" s="34"/>
      <c r="BM87" s="34"/>
      <c r="BN87" s="34"/>
      <c r="BO87" s="34"/>
      <c r="BP87" s="41"/>
      <c r="BQ87" s="41"/>
      <c r="BR87" s="34"/>
      <c r="BS87" s="34"/>
      <c r="BT87" s="34"/>
      <c r="BU87" s="34"/>
      <c r="BV87" s="34"/>
      <c r="BW87" s="41"/>
      <c r="BX87" s="41"/>
      <c r="BY87" s="34"/>
      <c r="BZ87" s="34"/>
      <c r="CA87" s="34"/>
      <c r="CB87" s="34"/>
      <c r="CC87" s="34"/>
      <c r="CD87" s="34"/>
      <c r="CE87" s="34"/>
      <c r="CF87" s="41"/>
      <c r="CG87" s="41"/>
      <c r="CH87" s="34"/>
      <c r="CI87" s="34"/>
      <c r="CJ87" s="34"/>
      <c r="CK87" s="34"/>
      <c r="CL87" s="34"/>
      <c r="CM87" s="41"/>
      <c r="CN87" s="41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</row>
    <row r="88" spans="1:106" ht="13.5" thickBot="1" x14ac:dyDescent="0.25">
      <c r="A88" s="82">
        <v>38174</v>
      </c>
      <c r="B88" s="81" t="s">
        <v>10</v>
      </c>
      <c r="C88" s="81" t="s">
        <v>8</v>
      </c>
      <c r="D88" s="81" t="s">
        <v>24</v>
      </c>
      <c r="E88" s="81">
        <v>4.5</v>
      </c>
      <c r="F88" s="85">
        <f t="shared" si="77"/>
        <v>2</v>
      </c>
      <c r="G88" s="85">
        <f t="shared" si="78"/>
        <v>7</v>
      </c>
      <c r="H88" s="67">
        <f t="shared" si="79"/>
        <v>2004</v>
      </c>
      <c r="I88" s="2" t="str">
        <f t="shared" si="76"/>
        <v>Summer</v>
      </c>
      <c r="J88" s="67"/>
      <c r="K88" s="3" t="str">
        <f t="shared" si="80"/>
        <v/>
      </c>
      <c r="L88" s="20" t="str">
        <f t="shared" si="81"/>
        <v>NS</v>
      </c>
      <c r="M88" s="6" t="str">
        <f t="shared" si="82"/>
        <v/>
      </c>
      <c r="N88" s="3" t="str">
        <f t="shared" si="83"/>
        <v/>
      </c>
      <c r="O88" s="20" t="str">
        <f t="shared" si="84"/>
        <v/>
      </c>
      <c r="P88" s="6" t="str">
        <f t="shared" si="85"/>
        <v/>
      </c>
      <c r="Q88" s="3" t="str">
        <f t="shared" si="86"/>
        <v/>
      </c>
      <c r="R88" s="20" t="str">
        <f t="shared" si="87"/>
        <v/>
      </c>
      <c r="S88" s="6" t="str">
        <f t="shared" si="88"/>
        <v/>
      </c>
      <c r="T88" s="3" t="str">
        <f t="shared" si="89"/>
        <v/>
      </c>
      <c r="U88" s="20" t="str">
        <f t="shared" si="90"/>
        <v/>
      </c>
      <c r="V88" s="6" t="str">
        <f t="shared" si="91"/>
        <v/>
      </c>
      <c r="W88" s="3" t="str">
        <f t="shared" si="92"/>
        <v/>
      </c>
      <c r="X88" s="20" t="str">
        <f t="shared" si="93"/>
        <v/>
      </c>
      <c r="Y88" s="6" t="str">
        <f t="shared" si="94"/>
        <v/>
      </c>
      <c r="Z88" s="3" t="str">
        <f t="shared" si="95"/>
        <v/>
      </c>
      <c r="AA88" s="20" t="str">
        <f t="shared" si="96"/>
        <v/>
      </c>
      <c r="AB88" s="6" t="str">
        <f t="shared" si="97"/>
        <v/>
      </c>
      <c r="AC88" s="3" t="str">
        <f t="shared" si="98"/>
        <v/>
      </c>
      <c r="AD88" s="20" t="str">
        <f t="shared" si="99"/>
        <v/>
      </c>
      <c r="AE88" s="6" t="str">
        <f t="shared" si="100"/>
        <v/>
      </c>
      <c r="AF88" s="8"/>
      <c r="AG88" s="3" t="str">
        <f t="shared" si="107"/>
        <v/>
      </c>
      <c r="AH88" s="20">
        <f t="shared" si="108"/>
        <v>4.5</v>
      </c>
      <c r="AI88" s="6" t="str">
        <f t="shared" si="109"/>
        <v/>
      </c>
      <c r="AJ88" s="3" t="str">
        <f t="shared" si="110"/>
        <v/>
      </c>
      <c r="AK88" s="20" t="str">
        <f t="shared" si="111"/>
        <v/>
      </c>
      <c r="AL88" s="6" t="str">
        <f t="shared" si="112"/>
        <v/>
      </c>
      <c r="AM88" s="3" t="str">
        <f t="shared" si="113"/>
        <v/>
      </c>
      <c r="AN88" s="20" t="str">
        <f t="shared" si="114"/>
        <v/>
      </c>
      <c r="AO88" s="6" t="str">
        <f t="shared" si="115"/>
        <v/>
      </c>
      <c r="AP88" s="3" t="str">
        <f t="shared" si="116"/>
        <v/>
      </c>
      <c r="AQ88" s="20" t="str">
        <f t="shared" si="117"/>
        <v/>
      </c>
      <c r="AR88" s="6" t="str">
        <f t="shared" si="118"/>
        <v/>
      </c>
      <c r="AS88" s="3" t="str">
        <f t="shared" si="119"/>
        <v/>
      </c>
      <c r="AT88" s="20" t="str">
        <f t="shared" si="120"/>
        <v/>
      </c>
      <c r="AU88" s="6" t="str">
        <f t="shared" si="121"/>
        <v/>
      </c>
      <c r="AV88" s="3" t="str">
        <f t="shared" si="101"/>
        <v/>
      </c>
      <c r="AW88" s="20" t="str">
        <f t="shared" si="102"/>
        <v/>
      </c>
      <c r="AX88" s="6" t="str">
        <f t="shared" si="103"/>
        <v/>
      </c>
      <c r="AY88" s="3" t="str">
        <f t="shared" si="104"/>
        <v/>
      </c>
      <c r="AZ88" s="20" t="str">
        <f t="shared" si="105"/>
        <v/>
      </c>
      <c r="BA88" s="6" t="str">
        <f t="shared" si="106"/>
        <v/>
      </c>
      <c r="BB88" s="8"/>
      <c r="BC88" s="34"/>
      <c r="BD88" s="34"/>
      <c r="BE88" s="34"/>
      <c r="BF88" s="34"/>
      <c r="BG88" s="34"/>
      <c r="BH88" s="34"/>
      <c r="BI88" s="41"/>
      <c r="BJ88" s="41"/>
      <c r="BK88" s="34"/>
      <c r="BL88" s="34"/>
      <c r="BM88" s="34"/>
      <c r="BN88" s="34"/>
      <c r="BO88" s="34"/>
      <c r="BP88" s="41"/>
      <c r="BQ88" s="41"/>
      <c r="BR88" s="34"/>
      <c r="BS88" s="34"/>
      <c r="BT88" s="34"/>
      <c r="BU88" s="34"/>
      <c r="BV88" s="34"/>
      <c r="BW88" s="41"/>
      <c r="BX88" s="41"/>
      <c r="BY88" s="34"/>
      <c r="BZ88" s="34"/>
      <c r="CA88" s="34"/>
      <c r="CB88" s="34"/>
      <c r="CC88" s="34"/>
      <c r="CD88" s="34"/>
      <c r="CE88" s="34"/>
      <c r="CF88" s="41"/>
      <c r="CG88" s="41"/>
      <c r="CH88" s="34"/>
      <c r="CI88" s="34"/>
      <c r="CJ88" s="34"/>
      <c r="CK88" s="34"/>
      <c r="CL88" s="34"/>
      <c r="CM88" s="41"/>
      <c r="CN88" s="41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</row>
    <row r="89" spans="1:106" ht="13.5" thickBot="1" x14ac:dyDescent="0.25">
      <c r="A89" s="82">
        <v>38164</v>
      </c>
      <c r="B89" s="81" t="s">
        <v>10</v>
      </c>
      <c r="C89" s="81" t="s">
        <v>8</v>
      </c>
      <c r="D89" s="81">
        <v>16.5</v>
      </c>
      <c r="E89" s="81" t="s">
        <v>24</v>
      </c>
      <c r="F89" s="85">
        <f t="shared" si="77"/>
        <v>2</v>
      </c>
      <c r="G89" s="85">
        <f t="shared" si="78"/>
        <v>6</v>
      </c>
      <c r="H89" s="67">
        <f t="shared" si="79"/>
        <v>2004</v>
      </c>
      <c r="I89" s="2" t="str">
        <f t="shared" si="76"/>
        <v>Spring</v>
      </c>
      <c r="J89" s="67"/>
      <c r="K89" s="3">
        <f t="shared" si="80"/>
        <v>16.5</v>
      </c>
      <c r="L89" s="20" t="str">
        <f t="shared" si="81"/>
        <v/>
      </c>
      <c r="M89" s="6" t="str">
        <f t="shared" si="82"/>
        <v/>
      </c>
      <c r="N89" s="3" t="str">
        <f t="shared" si="83"/>
        <v/>
      </c>
      <c r="O89" s="20" t="str">
        <f t="shared" si="84"/>
        <v/>
      </c>
      <c r="P89" s="6" t="str">
        <f t="shared" si="85"/>
        <v/>
      </c>
      <c r="Q89" s="3" t="str">
        <f t="shared" si="86"/>
        <v/>
      </c>
      <c r="R89" s="20" t="str">
        <f t="shared" si="87"/>
        <v/>
      </c>
      <c r="S89" s="6" t="str">
        <f t="shared" si="88"/>
        <v/>
      </c>
      <c r="T89" s="3" t="str">
        <f t="shared" si="89"/>
        <v/>
      </c>
      <c r="U89" s="20" t="str">
        <f t="shared" si="90"/>
        <v/>
      </c>
      <c r="V89" s="6" t="str">
        <f t="shared" si="91"/>
        <v/>
      </c>
      <c r="W89" s="3" t="str">
        <f t="shared" si="92"/>
        <v/>
      </c>
      <c r="X89" s="20" t="str">
        <f t="shared" si="93"/>
        <v/>
      </c>
      <c r="Y89" s="6" t="str">
        <f t="shared" si="94"/>
        <v/>
      </c>
      <c r="Z89" s="3" t="str">
        <f t="shared" si="95"/>
        <v/>
      </c>
      <c r="AA89" s="20" t="str">
        <f t="shared" si="96"/>
        <v/>
      </c>
      <c r="AB89" s="6" t="str">
        <f t="shared" si="97"/>
        <v/>
      </c>
      <c r="AC89" s="3" t="str">
        <f t="shared" si="98"/>
        <v/>
      </c>
      <c r="AD89" s="20" t="str">
        <f t="shared" si="99"/>
        <v/>
      </c>
      <c r="AE89" s="6" t="str">
        <f t="shared" si="100"/>
        <v/>
      </c>
      <c r="AF89" s="8"/>
      <c r="AG89" s="3" t="str">
        <f t="shared" si="107"/>
        <v>NS</v>
      </c>
      <c r="AH89" s="20" t="str">
        <f t="shared" si="108"/>
        <v/>
      </c>
      <c r="AI89" s="6" t="str">
        <f t="shared" si="109"/>
        <v/>
      </c>
      <c r="AJ89" s="3" t="str">
        <f t="shared" si="110"/>
        <v/>
      </c>
      <c r="AK89" s="20" t="str">
        <f t="shared" si="111"/>
        <v/>
      </c>
      <c r="AL89" s="6" t="str">
        <f t="shared" si="112"/>
        <v/>
      </c>
      <c r="AM89" s="3" t="str">
        <f t="shared" si="113"/>
        <v/>
      </c>
      <c r="AN89" s="20" t="str">
        <f t="shared" si="114"/>
        <v/>
      </c>
      <c r="AO89" s="6" t="str">
        <f t="shared" si="115"/>
        <v/>
      </c>
      <c r="AP89" s="3" t="str">
        <f t="shared" si="116"/>
        <v/>
      </c>
      <c r="AQ89" s="20" t="str">
        <f t="shared" si="117"/>
        <v/>
      </c>
      <c r="AR89" s="6" t="str">
        <f t="shared" si="118"/>
        <v/>
      </c>
      <c r="AS89" s="3" t="str">
        <f t="shared" si="119"/>
        <v/>
      </c>
      <c r="AT89" s="20" t="str">
        <f t="shared" si="120"/>
        <v/>
      </c>
      <c r="AU89" s="6" t="str">
        <f t="shared" si="121"/>
        <v/>
      </c>
      <c r="AV89" s="3" t="str">
        <f t="shared" si="101"/>
        <v/>
      </c>
      <c r="AW89" s="20" t="str">
        <f t="shared" si="102"/>
        <v/>
      </c>
      <c r="AX89" s="6" t="str">
        <f t="shared" si="103"/>
        <v/>
      </c>
      <c r="AY89" s="3" t="str">
        <f t="shared" si="104"/>
        <v/>
      </c>
      <c r="AZ89" s="20" t="str">
        <f t="shared" si="105"/>
        <v/>
      </c>
      <c r="BA89" s="6" t="str">
        <f t="shared" si="106"/>
        <v/>
      </c>
      <c r="BB89" s="8"/>
      <c r="BC89" s="34"/>
      <c r="BD89" s="34"/>
      <c r="BE89" s="34"/>
      <c r="BF89" s="34"/>
      <c r="BG89" s="34"/>
      <c r="BH89" s="34"/>
      <c r="BI89" s="41"/>
      <c r="BJ89" s="41"/>
      <c r="BK89" s="34"/>
      <c r="BL89" s="34"/>
      <c r="BM89" s="34"/>
      <c r="BN89" s="34"/>
      <c r="BO89" s="34"/>
      <c r="BP89" s="41"/>
      <c r="BQ89" s="41"/>
      <c r="BR89" s="34"/>
      <c r="BS89" s="34"/>
      <c r="BT89" s="34"/>
      <c r="BU89" s="34"/>
      <c r="BV89" s="34"/>
      <c r="BW89" s="41"/>
      <c r="BX89" s="41"/>
      <c r="BY89" s="34"/>
      <c r="BZ89" s="34"/>
      <c r="CA89" s="34"/>
      <c r="CB89" s="34"/>
      <c r="CC89" s="34"/>
      <c r="CD89" s="34"/>
      <c r="CE89" s="34"/>
      <c r="CF89" s="41"/>
      <c r="CG89" s="41"/>
      <c r="CH89" s="34"/>
      <c r="CI89" s="34"/>
      <c r="CJ89" s="34"/>
      <c r="CK89" s="34"/>
      <c r="CL89" s="34"/>
      <c r="CM89" s="41"/>
      <c r="CN89" s="41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</row>
    <row r="90" spans="1:106" ht="13.5" thickBot="1" x14ac:dyDescent="0.25">
      <c r="A90" s="82">
        <v>38108</v>
      </c>
      <c r="B90" s="81" t="s">
        <v>10</v>
      </c>
      <c r="C90" s="81" t="s">
        <v>8</v>
      </c>
      <c r="D90" s="81">
        <v>9.6</v>
      </c>
      <c r="E90" s="81">
        <v>3.7</v>
      </c>
      <c r="F90" s="85">
        <f t="shared" si="77"/>
        <v>2</v>
      </c>
      <c r="G90" s="85">
        <f t="shared" si="78"/>
        <v>5</v>
      </c>
      <c r="H90" s="67">
        <f t="shared" si="79"/>
        <v>2004</v>
      </c>
      <c r="I90" s="2" t="str">
        <f t="shared" si="76"/>
        <v>Spring</v>
      </c>
      <c r="J90" s="67"/>
      <c r="K90" s="3">
        <f t="shared" si="80"/>
        <v>9.6</v>
      </c>
      <c r="L90" s="20" t="str">
        <f t="shared" si="81"/>
        <v/>
      </c>
      <c r="M90" s="6" t="str">
        <f t="shared" si="82"/>
        <v/>
      </c>
      <c r="N90" s="3" t="str">
        <f t="shared" si="83"/>
        <v/>
      </c>
      <c r="O90" s="20" t="str">
        <f t="shared" si="84"/>
        <v/>
      </c>
      <c r="P90" s="6" t="str">
        <f t="shared" si="85"/>
        <v/>
      </c>
      <c r="Q90" s="3" t="str">
        <f t="shared" si="86"/>
        <v/>
      </c>
      <c r="R90" s="20" t="str">
        <f t="shared" si="87"/>
        <v/>
      </c>
      <c r="S90" s="6" t="str">
        <f t="shared" si="88"/>
        <v/>
      </c>
      <c r="T90" s="3" t="str">
        <f t="shared" si="89"/>
        <v/>
      </c>
      <c r="U90" s="20" t="str">
        <f t="shared" si="90"/>
        <v/>
      </c>
      <c r="V90" s="6" t="str">
        <f t="shared" si="91"/>
        <v/>
      </c>
      <c r="W90" s="3" t="str">
        <f t="shared" si="92"/>
        <v/>
      </c>
      <c r="X90" s="20" t="str">
        <f t="shared" si="93"/>
        <v/>
      </c>
      <c r="Y90" s="6" t="str">
        <f t="shared" si="94"/>
        <v/>
      </c>
      <c r="Z90" s="3" t="str">
        <f t="shared" si="95"/>
        <v/>
      </c>
      <c r="AA90" s="20" t="str">
        <f t="shared" si="96"/>
        <v/>
      </c>
      <c r="AB90" s="6" t="str">
        <f t="shared" si="97"/>
        <v/>
      </c>
      <c r="AC90" s="3" t="str">
        <f t="shared" si="98"/>
        <v/>
      </c>
      <c r="AD90" s="20" t="str">
        <f t="shared" si="99"/>
        <v/>
      </c>
      <c r="AE90" s="6" t="str">
        <f t="shared" si="100"/>
        <v/>
      </c>
      <c r="AF90" s="8"/>
      <c r="AG90" s="3">
        <f t="shared" si="107"/>
        <v>3.7</v>
      </c>
      <c r="AH90" s="20" t="str">
        <f t="shared" si="108"/>
        <v/>
      </c>
      <c r="AI90" s="6" t="str">
        <f t="shared" si="109"/>
        <v/>
      </c>
      <c r="AJ90" s="3" t="str">
        <f t="shared" si="110"/>
        <v/>
      </c>
      <c r="AK90" s="20" t="str">
        <f t="shared" si="111"/>
        <v/>
      </c>
      <c r="AL90" s="6" t="str">
        <f t="shared" si="112"/>
        <v/>
      </c>
      <c r="AM90" s="3" t="str">
        <f t="shared" si="113"/>
        <v/>
      </c>
      <c r="AN90" s="20" t="str">
        <f t="shared" si="114"/>
        <v/>
      </c>
      <c r="AO90" s="6" t="str">
        <f t="shared" si="115"/>
        <v/>
      </c>
      <c r="AP90" s="3" t="str">
        <f t="shared" si="116"/>
        <v/>
      </c>
      <c r="AQ90" s="20" t="str">
        <f t="shared" si="117"/>
        <v/>
      </c>
      <c r="AR90" s="6" t="str">
        <f t="shared" si="118"/>
        <v/>
      </c>
      <c r="AS90" s="3" t="str">
        <f t="shared" si="119"/>
        <v/>
      </c>
      <c r="AT90" s="20" t="str">
        <f t="shared" si="120"/>
        <v/>
      </c>
      <c r="AU90" s="6" t="str">
        <f t="shared" si="121"/>
        <v/>
      </c>
      <c r="AV90" s="3" t="str">
        <f t="shared" si="101"/>
        <v/>
      </c>
      <c r="AW90" s="20" t="str">
        <f t="shared" si="102"/>
        <v/>
      </c>
      <c r="AX90" s="6" t="str">
        <f t="shared" si="103"/>
        <v/>
      </c>
      <c r="AY90" s="3" t="str">
        <f t="shared" si="104"/>
        <v/>
      </c>
      <c r="AZ90" s="20" t="str">
        <f t="shared" si="105"/>
        <v/>
      </c>
      <c r="BA90" s="6" t="str">
        <f t="shared" si="106"/>
        <v/>
      </c>
      <c r="BB90" s="8"/>
      <c r="BC90" s="34"/>
      <c r="BD90" s="34"/>
      <c r="BE90" s="34"/>
      <c r="BF90" s="34"/>
      <c r="BG90" s="34"/>
      <c r="BH90" s="34"/>
      <c r="BI90" s="41"/>
      <c r="BJ90" s="41"/>
      <c r="BK90" s="34"/>
      <c r="BL90" s="34"/>
      <c r="BM90" s="34"/>
      <c r="BN90" s="34"/>
      <c r="BO90" s="34"/>
      <c r="BP90" s="41"/>
      <c r="BQ90" s="41"/>
      <c r="BR90" s="34"/>
      <c r="BS90" s="34"/>
      <c r="BT90" s="34"/>
      <c r="BU90" s="34"/>
      <c r="BV90" s="34"/>
      <c r="BW90" s="41"/>
      <c r="BX90" s="41"/>
      <c r="BY90" s="34"/>
      <c r="BZ90" s="34"/>
      <c r="CA90" s="34"/>
      <c r="CB90" s="34"/>
      <c r="CC90" s="34"/>
      <c r="CD90" s="34"/>
      <c r="CE90" s="34"/>
      <c r="CF90" s="41"/>
      <c r="CG90" s="41"/>
      <c r="CH90" s="34"/>
      <c r="CI90" s="34"/>
      <c r="CJ90" s="34"/>
      <c r="CK90" s="34"/>
      <c r="CL90" s="34"/>
      <c r="CM90" s="41"/>
      <c r="CN90" s="41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</row>
    <row r="91" spans="1:106" ht="13.5" thickBot="1" x14ac:dyDescent="0.25">
      <c r="A91" s="82">
        <v>37906</v>
      </c>
      <c r="B91" s="81" t="s">
        <v>10</v>
      </c>
      <c r="C91" s="81" t="s">
        <v>8</v>
      </c>
      <c r="D91" s="81">
        <v>15.7</v>
      </c>
      <c r="E91" s="81">
        <v>4.3</v>
      </c>
      <c r="F91" s="85">
        <f t="shared" si="77"/>
        <v>2</v>
      </c>
      <c r="G91" s="85">
        <f t="shared" si="78"/>
        <v>10</v>
      </c>
      <c r="H91" s="67">
        <f t="shared" si="79"/>
        <v>2003</v>
      </c>
      <c r="I91" s="2" t="str">
        <f t="shared" si="76"/>
        <v>Fall</v>
      </c>
      <c r="J91" s="67"/>
      <c r="K91" s="3" t="str">
        <f t="shared" si="80"/>
        <v/>
      </c>
      <c r="L91" s="20" t="str">
        <f t="shared" si="81"/>
        <v/>
      </c>
      <c r="M91" s="6">
        <f t="shared" si="82"/>
        <v>15.7</v>
      </c>
      <c r="N91" s="3" t="str">
        <f t="shared" si="83"/>
        <v/>
      </c>
      <c r="O91" s="20" t="str">
        <f t="shared" si="84"/>
        <v/>
      </c>
      <c r="P91" s="6" t="str">
        <f t="shared" si="85"/>
        <v/>
      </c>
      <c r="Q91" s="3" t="str">
        <f t="shared" si="86"/>
        <v/>
      </c>
      <c r="R91" s="20" t="str">
        <f t="shared" si="87"/>
        <v/>
      </c>
      <c r="S91" s="6" t="str">
        <f t="shared" si="88"/>
        <v/>
      </c>
      <c r="T91" s="3" t="str">
        <f t="shared" si="89"/>
        <v/>
      </c>
      <c r="U91" s="20" t="str">
        <f t="shared" si="90"/>
        <v/>
      </c>
      <c r="V91" s="6" t="str">
        <f t="shared" si="91"/>
        <v/>
      </c>
      <c r="W91" s="3" t="str">
        <f t="shared" si="92"/>
        <v/>
      </c>
      <c r="X91" s="20" t="str">
        <f t="shared" si="93"/>
        <v/>
      </c>
      <c r="Y91" s="6" t="str">
        <f t="shared" si="94"/>
        <v/>
      </c>
      <c r="Z91" s="3" t="str">
        <f t="shared" si="95"/>
        <v/>
      </c>
      <c r="AA91" s="20" t="str">
        <f t="shared" si="96"/>
        <v/>
      </c>
      <c r="AB91" s="6" t="str">
        <f t="shared" si="97"/>
        <v/>
      </c>
      <c r="AC91" s="3" t="str">
        <f t="shared" si="98"/>
        <v/>
      </c>
      <c r="AD91" s="20" t="str">
        <f t="shared" si="99"/>
        <v/>
      </c>
      <c r="AE91" s="6" t="str">
        <f t="shared" si="100"/>
        <v/>
      </c>
      <c r="AF91" s="8"/>
      <c r="AG91" s="3" t="str">
        <f t="shared" si="107"/>
        <v/>
      </c>
      <c r="AH91" s="20" t="str">
        <f t="shared" si="108"/>
        <v/>
      </c>
      <c r="AI91" s="6">
        <f t="shared" si="109"/>
        <v>4.3</v>
      </c>
      <c r="AJ91" s="3" t="str">
        <f t="shared" si="110"/>
        <v/>
      </c>
      <c r="AK91" s="20" t="str">
        <f t="shared" si="111"/>
        <v/>
      </c>
      <c r="AL91" s="6" t="str">
        <f t="shared" si="112"/>
        <v/>
      </c>
      <c r="AM91" s="3" t="str">
        <f t="shared" si="113"/>
        <v/>
      </c>
      <c r="AN91" s="20" t="str">
        <f t="shared" si="114"/>
        <v/>
      </c>
      <c r="AO91" s="6" t="str">
        <f t="shared" si="115"/>
        <v/>
      </c>
      <c r="AP91" s="3" t="str">
        <f t="shared" si="116"/>
        <v/>
      </c>
      <c r="AQ91" s="20" t="str">
        <f t="shared" si="117"/>
        <v/>
      </c>
      <c r="AR91" s="6" t="str">
        <f t="shared" si="118"/>
        <v/>
      </c>
      <c r="AS91" s="3" t="str">
        <f t="shared" si="119"/>
        <v/>
      </c>
      <c r="AT91" s="20" t="str">
        <f t="shared" si="120"/>
        <v/>
      </c>
      <c r="AU91" s="6" t="str">
        <f t="shared" si="121"/>
        <v/>
      </c>
      <c r="AV91" s="3" t="str">
        <f t="shared" si="101"/>
        <v/>
      </c>
      <c r="AW91" s="20" t="str">
        <f t="shared" si="102"/>
        <v/>
      </c>
      <c r="AX91" s="6" t="str">
        <f t="shared" si="103"/>
        <v/>
      </c>
      <c r="AY91" s="3" t="str">
        <f t="shared" si="104"/>
        <v/>
      </c>
      <c r="AZ91" s="20" t="str">
        <f t="shared" si="105"/>
        <v/>
      </c>
      <c r="BA91" s="6" t="str">
        <f t="shared" si="106"/>
        <v/>
      </c>
      <c r="BB91" s="8"/>
      <c r="BC91" s="34"/>
      <c r="BD91" s="34"/>
      <c r="BE91" s="34"/>
      <c r="BF91" s="34"/>
      <c r="BG91" s="34"/>
      <c r="BH91" s="34"/>
      <c r="BI91" s="41"/>
      <c r="BJ91" s="41"/>
      <c r="BK91" s="34"/>
      <c r="BL91" s="34"/>
      <c r="BM91" s="34"/>
      <c r="BN91" s="34"/>
      <c r="BO91" s="34"/>
      <c r="BP91" s="41"/>
      <c r="BQ91" s="41"/>
      <c r="BR91" s="34"/>
      <c r="BS91" s="34"/>
      <c r="BT91" s="34"/>
      <c r="BU91" s="34"/>
      <c r="BV91" s="34"/>
      <c r="BW91" s="41"/>
      <c r="BX91" s="41"/>
      <c r="BY91" s="34"/>
      <c r="BZ91" s="34"/>
      <c r="CA91" s="34"/>
      <c r="CB91" s="34"/>
      <c r="CC91" s="34"/>
      <c r="CD91" s="34"/>
      <c r="CE91" s="34"/>
      <c r="CF91" s="41"/>
      <c r="CG91" s="41"/>
      <c r="CH91" s="34"/>
      <c r="CI91" s="34"/>
      <c r="CJ91" s="34"/>
      <c r="CK91" s="34"/>
      <c r="CL91" s="34"/>
      <c r="CM91" s="41"/>
      <c r="CN91" s="41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</row>
    <row r="92" spans="1:106" ht="24.75" thickBot="1" x14ac:dyDescent="0.25">
      <c r="A92" s="82">
        <v>42278</v>
      </c>
      <c r="B92" s="81" t="s">
        <v>1</v>
      </c>
      <c r="C92" s="81" t="s">
        <v>0</v>
      </c>
      <c r="D92" s="81">
        <v>11.62</v>
      </c>
      <c r="E92" s="81">
        <v>1.26</v>
      </c>
      <c r="F92" s="85">
        <f t="shared" si="77"/>
        <v>1</v>
      </c>
      <c r="G92" s="85">
        <f t="shared" si="78"/>
        <v>10</v>
      </c>
      <c r="H92" s="67">
        <f t="shared" si="79"/>
        <v>2015</v>
      </c>
      <c r="I92" s="2" t="str">
        <f t="shared" si="76"/>
        <v>Fall</v>
      </c>
      <c r="J92" s="67"/>
      <c r="K92" s="3" t="str">
        <f t="shared" si="80"/>
        <v/>
      </c>
      <c r="L92" s="20" t="str">
        <f t="shared" si="81"/>
        <v/>
      </c>
      <c r="M92" s="6" t="str">
        <f t="shared" si="82"/>
        <v/>
      </c>
      <c r="N92" s="3" t="str">
        <f t="shared" si="83"/>
        <v/>
      </c>
      <c r="O92" s="20" t="str">
        <f t="shared" si="84"/>
        <v/>
      </c>
      <c r="P92" s="6">
        <f t="shared" si="85"/>
        <v>11.62</v>
      </c>
      <c r="Q92" s="3" t="str">
        <f t="shared" si="86"/>
        <v/>
      </c>
      <c r="R92" s="20" t="str">
        <f t="shared" si="87"/>
        <v/>
      </c>
      <c r="S92" s="6" t="str">
        <f t="shared" si="88"/>
        <v/>
      </c>
      <c r="T92" s="3" t="str">
        <f t="shared" si="89"/>
        <v/>
      </c>
      <c r="U92" s="20" t="str">
        <f t="shared" si="90"/>
        <v/>
      </c>
      <c r="V92" s="6" t="str">
        <f t="shared" si="91"/>
        <v/>
      </c>
      <c r="W92" s="3" t="str">
        <f t="shared" si="92"/>
        <v/>
      </c>
      <c r="X92" s="20" t="str">
        <f t="shared" si="93"/>
        <v/>
      </c>
      <c r="Y92" s="6" t="str">
        <f t="shared" si="94"/>
        <v/>
      </c>
      <c r="Z92" s="3" t="str">
        <f t="shared" si="95"/>
        <v/>
      </c>
      <c r="AA92" s="20" t="str">
        <f t="shared" si="96"/>
        <v/>
      </c>
      <c r="AB92" s="6" t="str">
        <f t="shared" si="97"/>
        <v/>
      </c>
      <c r="AC92" s="3" t="str">
        <f t="shared" si="98"/>
        <v/>
      </c>
      <c r="AD92" s="20" t="str">
        <f t="shared" si="99"/>
        <v/>
      </c>
      <c r="AE92" s="6" t="str">
        <f t="shared" si="100"/>
        <v/>
      </c>
      <c r="AF92" s="8"/>
      <c r="AG92" s="3" t="str">
        <f t="shared" si="107"/>
        <v/>
      </c>
      <c r="AH92" s="20" t="str">
        <f t="shared" si="108"/>
        <v/>
      </c>
      <c r="AI92" s="6" t="str">
        <f t="shared" si="109"/>
        <v/>
      </c>
      <c r="AJ92" s="3" t="str">
        <f t="shared" si="110"/>
        <v/>
      </c>
      <c r="AK92" s="20" t="str">
        <f t="shared" si="111"/>
        <v/>
      </c>
      <c r="AL92" s="6">
        <f t="shared" si="112"/>
        <v>1.26</v>
      </c>
      <c r="AM92" s="3" t="str">
        <f t="shared" si="113"/>
        <v/>
      </c>
      <c r="AN92" s="20" t="str">
        <f t="shared" si="114"/>
        <v/>
      </c>
      <c r="AO92" s="6" t="str">
        <f t="shared" si="115"/>
        <v/>
      </c>
      <c r="AP92" s="3" t="str">
        <f t="shared" si="116"/>
        <v/>
      </c>
      <c r="AQ92" s="20" t="str">
        <f t="shared" si="117"/>
        <v/>
      </c>
      <c r="AR92" s="6" t="str">
        <f t="shared" si="118"/>
        <v/>
      </c>
      <c r="AS92" s="3" t="str">
        <f t="shared" si="119"/>
        <v/>
      </c>
      <c r="AT92" s="20" t="str">
        <f t="shared" si="120"/>
        <v/>
      </c>
      <c r="AU92" s="6" t="str">
        <f t="shared" si="121"/>
        <v/>
      </c>
      <c r="AV92" s="3" t="str">
        <f t="shared" si="101"/>
        <v/>
      </c>
      <c r="AW92" s="20" t="str">
        <f t="shared" si="102"/>
        <v/>
      </c>
      <c r="AX92" s="6" t="str">
        <f t="shared" si="103"/>
        <v/>
      </c>
      <c r="AY92" s="3" t="str">
        <f t="shared" si="104"/>
        <v/>
      </c>
      <c r="AZ92" s="20" t="str">
        <f t="shared" si="105"/>
        <v/>
      </c>
      <c r="BA92" s="6" t="str">
        <f t="shared" si="106"/>
        <v/>
      </c>
      <c r="BB92" s="8"/>
      <c r="BC92" s="34"/>
      <c r="BD92" s="34"/>
      <c r="BE92" s="34"/>
      <c r="BF92" s="34"/>
      <c r="BG92" s="34"/>
      <c r="BH92" s="34"/>
      <c r="BI92" s="41"/>
      <c r="BJ92" s="41"/>
      <c r="BK92" s="34"/>
      <c r="BL92" s="34"/>
      <c r="BM92" s="34"/>
      <c r="BN92" s="34"/>
      <c r="BO92" s="34"/>
      <c r="BP92" s="41"/>
      <c r="BQ92" s="41"/>
      <c r="BR92" s="34"/>
      <c r="BS92" s="34"/>
      <c r="BT92" s="34"/>
      <c r="BU92" s="34"/>
      <c r="BV92" s="34"/>
      <c r="BW92" s="41"/>
      <c r="BX92" s="41"/>
      <c r="BY92" s="34"/>
      <c r="BZ92" s="34"/>
      <c r="CA92" s="34"/>
      <c r="CB92" s="34"/>
      <c r="CC92" s="34"/>
      <c r="CD92" s="34"/>
      <c r="CE92" s="34"/>
      <c r="CF92" s="41"/>
      <c r="CG92" s="41"/>
      <c r="CH92" s="34"/>
      <c r="CI92" s="34"/>
      <c r="CJ92" s="34"/>
      <c r="CK92" s="34"/>
      <c r="CL92" s="34"/>
      <c r="CM92" s="41"/>
      <c r="CN92" s="41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</row>
    <row r="93" spans="1:106" ht="24.75" thickBot="1" x14ac:dyDescent="0.25">
      <c r="A93" s="82">
        <v>42207</v>
      </c>
      <c r="B93" s="81" t="s">
        <v>1</v>
      </c>
      <c r="C93" s="81" t="s">
        <v>0</v>
      </c>
      <c r="D93" s="81">
        <v>18</v>
      </c>
      <c r="E93" s="81">
        <v>0.24</v>
      </c>
      <c r="F93" s="85">
        <f t="shared" si="77"/>
        <v>1</v>
      </c>
      <c r="G93" s="85">
        <f t="shared" si="78"/>
        <v>7</v>
      </c>
      <c r="H93" s="67">
        <f t="shared" si="79"/>
        <v>2015</v>
      </c>
      <c r="I93" s="2" t="str">
        <f t="shared" si="76"/>
        <v>Summer</v>
      </c>
      <c r="J93" s="67"/>
      <c r="K93" s="3" t="str">
        <f t="shared" si="80"/>
        <v/>
      </c>
      <c r="L93" s="20" t="str">
        <f t="shared" si="81"/>
        <v/>
      </c>
      <c r="M93" s="6" t="str">
        <f t="shared" si="82"/>
        <v/>
      </c>
      <c r="N93" s="3" t="str">
        <f t="shared" si="83"/>
        <v/>
      </c>
      <c r="O93" s="20">
        <f t="shared" si="84"/>
        <v>18</v>
      </c>
      <c r="P93" s="6" t="str">
        <f t="shared" si="85"/>
        <v/>
      </c>
      <c r="Q93" s="3" t="str">
        <f t="shared" si="86"/>
        <v/>
      </c>
      <c r="R93" s="20" t="str">
        <f t="shared" si="87"/>
        <v/>
      </c>
      <c r="S93" s="6" t="str">
        <f t="shared" si="88"/>
        <v/>
      </c>
      <c r="T93" s="3" t="str">
        <f t="shared" si="89"/>
        <v/>
      </c>
      <c r="U93" s="20" t="str">
        <f t="shared" si="90"/>
        <v/>
      </c>
      <c r="V93" s="6" t="str">
        <f t="shared" si="91"/>
        <v/>
      </c>
      <c r="W93" s="3" t="str">
        <f t="shared" si="92"/>
        <v/>
      </c>
      <c r="X93" s="20" t="str">
        <f t="shared" si="93"/>
        <v/>
      </c>
      <c r="Y93" s="6" t="str">
        <f t="shared" si="94"/>
        <v/>
      </c>
      <c r="Z93" s="3" t="str">
        <f t="shared" si="95"/>
        <v/>
      </c>
      <c r="AA93" s="20" t="str">
        <f t="shared" si="96"/>
        <v/>
      </c>
      <c r="AB93" s="6" t="str">
        <f t="shared" si="97"/>
        <v/>
      </c>
      <c r="AC93" s="3" t="str">
        <f t="shared" si="98"/>
        <v/>
      </c>
      <c r="AD93" s="20" t="str">
        <f t="shared" si="99"/>
        <v/>
      </c>
      <c r="AE93" s="6" t="str">
        <f t="shared" si="100"/>
        <v/>
      </c>
      <c r="AF93" s="8"/>
      <c r="AG93" s="3" t="str">
        <f t="shared" si="107"/>
        <v/>
      </c>
      <c r="AH93" s="20" t="str">
        <f t="shared" si="108"/>
        <v/>
      </c>
      <c r="AI93" s="6" t="str">
        <f t="shared" si="109"/>
        <v/>
      </c>
      <c r="AJ93" s="3" t="str">
        <f t="shared" si="110"/>
        <v/>
      </c>
      <c r="AK93" s="20">
        <f t="shared" si="111"/>
        <v>0.24</v>
      </c>
      <c r="AL93" s="6" t="str">
        <f t="shared" si="112"/>
        <v/>
      </c>
      <c r="AM93" s="3" t="str">
        <f t="shared" si="113"/>
        <v/>
      </c>
      <c r="AN93" s="20" t="str">
        <f t="shared" si="114"/>
        <v/>
      </c>
      <c r="AO93" s="6" t="str">
        <f t="shared" si="115"/>
        <v/>
      </c>
      <c r="AP93" s="3" t="str">
        <f t="shared" si="116"/>
        <v/>
      </c>
      <c r="AQ93" s="20" t="str">
        <f t="shared" si="117"/>
        <v/>
      </c>
      <c r="AR93" s="6" t="str">
        <f t="shared" si="118"/>
        <v/>
      </c>
      <c r="AS93" s="3" t="str">
        <f t="shared" si="119"/>
        <v/>
      </c>
      <c r="AT93" s="20" t="str">
        <f t="shared" si="120"/>
        <v/>
      </c>
      <c r="AU93" s="6" t="str">
        <f t="shared" si="121"/>
        <v/>
      </c>
      <c r="AV93" s="3" t="str">
        <f t="shared" si="101"/>
        <v/>
      </c>
      <c r="AW93" s="20" t="str">
        <f t="shared" si="102"/>
        <v/>
      </c>
      <c r="AX93" s="6" t="str">
        <f t="shared" si="103"/>
        <v/>
      </c>
      <c r="AY93" s="3" t="str">
        <f t="shared" si="104"/>
        <v/>
      </c>
      <c r="AZ93" s="20" t="str">
        <f t="shared" si="105"/>
        <v/>
      </c>
      <c r="BA93" s="6" t="str">
        <f t="shared" si="106"/>
        <v/>
      </c>
      <c r="BB93" s="8"/>
      <c r="BC93" s="34"/>
      <c r="BD93" s="34"/>
      <c r="BE93" s="34"/>
      <c r="BF93" s="34"/>
      <c r="BG93" s="34"/>
      <c r="BH93" s="34"/>
      <c r="BI93" s="41"/>
      <c r="BJ93" s="41"/>
      <c r="BK93" s="34"/>
      <c r="BL93" s="34"/>
      <c r="BM93" s="34"/>
      <c r="BN93" s="34"/>
      <c r="BO93" s="34"/>
      <c r="BP93" s="41"/>
      <c r="BQ93" s="41"/>
      <c r="BR93" s="34"/>
      <c r="BS93" s="34"/>
      <c r="BT93" s="34"/>
      <c r="BU93" s="34"/>
      <c r="BV93" s="34"/>
      <c r="BW93" s="41"/>
      <c r="BX93" s="41"/>
      <c r="BY93" s="34"/>
      <c r="BZ93" s="34"/>
      <c r="CA93" s="34"/>
      <c r="CB93" s="34"/>
      <c r="CC93" s="34"/>
      <c r="CD93" s="34"/>
      <c r="CE93" s="34"/>
      <c r="CF93" s="41"/>
      <c r="CG93" s="41"/>
      <c r="CH93" s="34"/>
      <c r="CI93" s="34"/>
      <c r="CJ93" s="34"/>
      <c r="CK93" s="34"/>
      <c r="CL93" s="34"/>
      <c r="CM93" s="41"/>
      <c r="CN93" s="41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</row>
    <row r="94" spans="1:106" ht="24.75" thickBot="1" x14ac:dyDescent="0.25">
      <c r="A94" s="82">
        <v>42139</v>
      </c>
      <c r="B94" s="81" t="s">
        <v>1</v>
      </c>
      <c r="C94" s="81" t="s">
        <v>0</v>
      </c>
      <c r="D94" s="81">
        <v>12.5</v>
      </c>
      <c r="E94" s="81">
        <v>2.2599999999999998</v>
      </c>
      <c r="F94" s="85">
        <f t="shared" si="77"/>
        <v>1</v>
      </c>
      <c r="G94" s="85">
        <f t="shared" si="78"/>
        <v>5</v>
      </c>
      <c r="H94" s="67">
        <f t="shared" si="79"/>
        <v>2015</v>
      </c>
      <c r="I94" s="2" t="str">
        <f t="shared" si="76"/>
        <v>Spring</v>
      </c>
      <c r="J94" s="67"/>
      <c r="K94" s="3" t="str">
        <f t="shared" si="80"/>
        <v/>
      </c>
      <c r="L94" s="20" t="str">
        <f t="shared" si="81"/>
        <v/>
      </c>
      <c r="M94" s="6" t="str">
        <f t="shared" si="82"/>
        <v/>
      </c>
      <c r="N94" s="3">
        <f t="shared" si="83"/>
        <v>12.5</v>
      </c>
      <c r="O94" s="20" t="str">
        <f t="shared" si="84"/>
        <v/>
      </c>
      <c r="P94" s="6" t="str">
        <f t="shared" si="85"/>
        <v/>
      </c>
      <c r="Q94" s="3" t="str">
        <f t="shared" si="86"/>
        <v/>
      </c>
      <c r="R94" s="20" t="str">
        <f t="shared" si="87"/>
        <v/>
      </c>
      <c r="S94" s="6" t="str">
        <f t="shared" si="88"/>
        <v/>
      </c>
      <c r="T94" s="3" t="str">
        <f t="shared" si="89"/>
        <v/>
      </c>
      <c r="U94" s="20" t="str">
        <f t="shared" si="90"/>
        <v/>
      </c>
      <c r="V94" s="6" t="str">
        <f t="shared" si="91"/>
        <v/>
      </c>
      <c r="W94" s="3" t="str">
        <f t="shared" si="92"/>
        <v/>
      </c>
      <c r="X94" s="20" t="str">
        <f t="shared" si="93"/>
        <v/>
      </c>
      <c r="Y94" s="6" t="str">
        <f t="shared" si="94"/>
        <v/>
      </c>
      <c r="Z94" s="3" t="str">
        <f t="shared" si="95"/>
        <v/>
      </c>
      <c r="AA94" s="20" t="str">
        <f t="shared" si="96"/>
        <v/>
      </c>
      <c r="AB94" s="6" t="str">
        <f t="shared" si="97"/>
        <v/>
      </c>
      <c r="AC94" s="3" t="str">
        <f t="shared" si="98"/>
        <v/>
      </c>
      <c r="AD94" s="20" t="str">
        <f t="shared" si="99"/>
        <v/>
      </c>
      <c r="AE94" s="6" t="str">
        <f t="shared" si="100"/>
        <v/>
      </c>
      <c r="AF94" s="8"/>
      <c r="AG94" s="3" t="str">
        <f t="shared" si="107"/>
        <v/>
      </c>
      <c r="AH94" s="20" t="str">
        <f t="shared" si="108"/>
        <v/>
      </c>
      <c r="AI94" s="6" t="str">
        <f t="shared" si="109"/>
        <v/>
      </c>
      <c r="AJ94" s="3">
        <f t="shared" si="110"/>
        <v>2.2599999999999998</v>
      </c>
      <c r="AK94" s="20" t="str">
        <f t="shared" si="111"/>
        <v/>
      </c>
      <c r="AL94" s="6" t="str">
        <f t="shared" si="112"/>
        <v/>
      </c>
      <c r="AM94" s="3" t="str">
        <f t="shared" si="113"/>
        <v/>
      </c>
      <c r="AN94" s="20" t="str">
        <f t="shared" si="114"/>
        <v/>
      </c>
      <c r="AO94" s="6" t="str">
        <f t="shared" si="115"/>
        <v/>
      </c>
      <c r="AP94" s="3" t="str">
        <f t="shared" si="116"/>
        <v/>
      </c>
      <c r="AQ94" s="20" t="str">
        <f t="shared" si="117"/>
        <v/>
      </c>
      <c r="AR94" s="6" t="str">
        <f t="shared" si="118"/>
        <v/>
      </c>
      <c r="AS94" s="3" t="str">
        <f t="shared" si="119"/>
        <v/>
      </c>
      <c r="AT94" s="20" t="str">
        <f t="shared" si="120"/>
        <v/>
      </c>
      <c r="AU94" s="6" t="str">
        <f t="shared" si="121"/>
        <v/>
      </c>
      <c r="AV94" s="3" t="str">
        <f t="shared" si="101"/>
        <v/>
      </c>
      <c r="AW94" s="20" t="str">
        <f t="shared" si="102"/>
        <v/>
      </c>
      <c r="AX94" s="6" t="str">
        <f t="shared" si="103"/>
        <v/>
      </c>
      <c r="AY94" s="3" t="str">
        <f t="shared" si="104"/>
        <v/>
      </c>
      <c r="AZ94" s="20" t="str">
        <f t="shared" si="105"/>
        <v/>
      </c>
      <c r="BA94" s="6" t="str">
        <f t="shared" si="106"/>
        <v/>
      </c>
      <c r="BB94" s="8"/>
      <c r="BC94" s="34"/>
      <c r="BD94" s="34"/>
      <c r="BE94" s="34"/>
      <c r="BF94" s="34"/>
      <c r="BG94" s="34"/>
      <c r="BH94" s="34"/>
      <c r="BI94" s="41"/>
      <c r="BJ94" s="41"/>
      <c r="BK94" s="34"/>
      <c r="BL94" s="34"/>
      <c r="BM94" s="34"/>
      <c r="BN94" s="34"/>
      <c r="BO94" s="34"/>
      <c r="BP94" s="41"/>
      <c r="BQ94" s="41"/>
      <c r="BR94" s="34"/>
      <c r="BS94" s="34"/>
      <c r="BT94" s="34"/>
      <c r="BU94" s="34"/>
      <c r="BV94" s="34"/>
      <c r="BW94" s="41"/>
      <c r="BX94" s="41"/>
      <c r="BY94" s="34"/>
      <c r="BZ94" s="34"/>
      <c r="CA94" s="34"/>
      <c r="CB94" s="34"/>
      <c r="CC94" s="34"/>
      <c r="CD94" s="34"/>
      <c r="CE94" s="34"/>
      <c r="CF94" s="41"/>
      <c r="CG94" s="41"/>
      <c r="CH94" s="34"/>
      <c r="CI94" s="34"/>
      <c r="CJ94" s="34"/>
      <c r="CK94" s="34"/>
      <c r="CL94" s="34"/>
      <c r="CM94" s="41"/>
      <c r="CN94" s="41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</row>
    <row r="95" spans="1:106" ht="24.75" thickBot="1" x14ac:dyDescent="0.25">
      <c r="A95" s="82">
        <v>41925</v>
      </c>
      <c r="B95" s="81" t="s">
        <v>1</v>
      </c>
      <c r="C95" s="81" t="s">
        <v>0</v>
      </c>
      <c r="D95" s="81" t="s">
        <v>24</v>
      </c>
      <c r="E95" s="81" t="s">
        <v>24</v>
      </c>
      <c r="F95" s="85">
        <f t="shared" si="77"/>
        <v>1</v>
      </c>
      <c r="G95" s="85">
        <f t="shared" si="78"/>
        <v>10</v>
      </c>
      <c r="H95" s="67">
        <f t="shared" si="79"/>
        <v>2014</v>
      </c>
      <c r="I95" s="2" t="str">
        <f t="shared" si="76"/>
        <v>Fall</v>
      </c>
      <c r="J95" s="67"/>
      <c r="K95" s="3" t="str">
        <f t="shared" si="80"/>
        <v/>
      </c>
      <c r="L95" s="20" t="str">
        <f t="shared" si="81"/>
        <v/>
      </c>
      <c r="M95" s="6" t="str">
        <f t="shared" si="82"/>
        <v/>
      </c>
      <c r="N95" s="3" t="str">
        <f t="shared" si="83"/>
        <v/>
      </c>
      <c r="O95" s="20" t="str">
        <f t="shared" si="84"/>
        <v/>
      </c>
      <c r="P95" s="6" t="str">
        <f t="shared" si="85"/>
        <v>NS</v>
      </c>
      <c r="Q95" s="3" t="str">
        <f t="shared" si="86"/>
        <v/>
      </c>
      <c r="R95" s="20" t="str">
        <f t="shared" si="87"/>
        <v/>
      </c>
      <c r="S95" s="6" t="str">
        <f t="shared" si="88"/>
        <v/>
      </c>
      <c r="T95" s="3" t="str">
        <f t="shared" si="89"/>
        <v/>
      </c>
      <c r="U95" s="20" t="str">
        <f t="shared" si="90"/>
        <v/>
      </c>
      <c r="V95" s="6" t="str">
        <f t="shared" si="91"/>
        <v/>
      </c>
      <c r="W95" s="3" t="str">
        <f t="shared" si="92"/>
        <v/>
      </c>
      <c r="X95" s="20" t="str">
        <f t="shared" si="93"/>
        <v/>
      </c>
      <c r="Y95" s="6" t="str">
        <f t="shared" si="94"/>
        <v/>
      </c>
      <c r="Z95" s="3" t="str">
        <f t="shared" si="95"/>
        <v/>
      </c>
      <c r="AA95" s="20" t="str">
        <f t="shared" si="96"/>
        <v/>
      </c>
      <c r="AB95" s="6" t="str">
        <f t="shared" si="97"/>
        <v/>
      </c>
      <c r="AC95" s="3" t="str">
        <f t="shared" si="98"/>
        <v/>
      </c>
      <c r="AD95" s="20" t="str">
        <f t="shared" si="99"/>
        <v/>
      </c>
      <c r="AE95" s="6" t="str">
        <f t="shared" si="100"/>
        <v/>
      </c>
      <c r="AF95" s="8"/>
      <c r="AG95" s="3" t="str">
        <f t="shared" si="107"/>
        <v/>
      </c>
      <c r="AH95" s="20" t="str">
        <f t="shared" si="108"/>
        <v/>
      </c>
      <c r="AI95" s="6" t="str">
        <f t="shared" si="109"/>
        <v/>
      </c>
      <c r="AJ95" s="3" t="str">
        <f t="shared" si="110"/>
        <v/>
      </c>
      <c r="AK95" s="20" t="str">
        <f t="shared" si="111"/>
        <v/>
      </c>
      <c r="AL95" s="6" t="str">
        <f t="shared" si="112"/>
        <v>NS</v>
      </c>
      <c r="AM95" s="3" t="str">
        <f t="shared" si="113"/>
        <v/>
      </c>
      <c r="AN95" s="20" t="str">
        <f t="shared" si="114"/>
        <v/>
      </c>
      <c r="AO95" s="6" t="str">
        <f t="shared" si="115"/>
        <v/>
      </c>
      <c r="AP95" s="3" t="str">
        <f t="shared" si="116"/>
        <v/>
      </c>
      <c r="AQ95" s="20" t="str">
        <f t="shared" si="117"/>
        <v/>
      </c>
      <c r="AR95" s="6" t="str">
        <f t="shared" si="118"/>
        <v/>
      </c>
      <c r="AS95" s="3" t="str">
        <f t="shared" si="119"/>
        <v/>
      </c>
      <c r="AT95" s="20" t="str">
        <f t="shared" si="120"/>
        <v/>
      </c>
      <c r="AU95" s="6" t="str">
        <f t="shared" si="121"/>
        <v/>
      </c>
      <c r="AV95" s="3" t="str">
        <f t="shared" si="101"/>
        <v/>
      </c>
      <c r="AW95" s="20" t="str">
        <f t="shared" si="102"/>
        <v/>
      </c>
      <c r="AX95" s="6" t="str">
        <f t="shared" si="103"/>
        <v/>
      </c>
      <c r="AY95" s="3" t="str">
        <f t="shared" si="104"/>
        <v/>
      </c>
      <c r="AZ95" s="20" t="str">
        <f t="shared" si="105"/>
        <v/>
      </c>
      <c r="BA95" s="6" t="str">
        <f t="shared" si="106"/>
        <v/>
      </c>
      <c r="BB95" s="8"/>
      <c r="BC95" s="34"/>
      <c r="BD95" s="34"/>
      <c r="BE95" s="34"/>
      <c r="BF95" s="34"/>
      <c r="BG95" s="34"/>
      <c r="BH95" s="34"/>
      <c r="BI95" s="41"/>
      <c r="BJ95" s="41"/>
      <c r="BK95" s="34"/>
      <c r="BL95" s="34"/>
      <c r="BM95" s="34"/>
      <c r="BN95" s="34"/>
      <c r="BO95" s="34"/>
      <c r="BP95" s="41"/>
      <c r="BQ95" s="41"/>
      <c r="BR95" s="34"/>
      <c r="BS95" s="34"/>
      <c r="BT95" s="34"/>
      <c r="BU95" s="34"/>
      <c r="BV95" s="34"/>
      <c r="BW95" s="41"/>
      <c r="BX95" s="41"/>
      <c r="BY95" s="34"/>
      <c r="BZ95" s="34"/>
      <c r="CA95" s="34"/>
      <c r="CB95" s="34"/>
      <c r="CC95" s="34"/>
      <c r="CD95" s="34"/>
      <c r="CE95" s="34"/>
      <c r="CF95" s="41"/>
      <c r="CG95" s="41"/>
      <c r="CH95" s="34"/>
      <c r="CI95" s="34"/>
      <c r="CJ95" s="34"/>
      <c r="CK95" s="34"/>
      <c r="CL95" s="34"/>
      <c r="CM95" s="41"/>
      <c r="CN95" s="41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</row>
    <row r="96" spans="1:106" ht="24.75" thickBot="1" x14ac:dyDescent="0.25">
      <c r="A96" s="82">
        <v>41906</v>
      </c>
      <c r="B96" s="81" t="s">
        <v>1</v>
      </c>
      <c r="C96" s="81" t="s">
        <v>0</v>
      </c>
      <c r="D96" s="81">
        <v>13.5</v>
      </c>
      <c r="E96" s="81">
        <v>6</v>
      </c>
      <c r="F96" s="85">
        <f t="shared" si="77"/>
        <v>1</v>
      </c>
      <c r="G96" s="85">
        <f t="shared" si="78"/>
        <v>9</v>
      </c>
      <c r="H96" s="67">
        <f t="shared" si="79"/>
        <v>2014</v>
      </c>
      <c r="I96" s="2" t="str">
        <f t="shared" si="76"/>
        <v>Fall</v>
      </c>
      <c r="J96" s="67"/>
      <c r="K96" s="3" t="str">
        <f t="shared" si="80"/>
        <v/>
      </c>
      <c r="L96" s="20" t="str">
        <f t="shared" si="81"/>
        <v/>
      </c>
      <c r="M96" s="6" t="str">
        <f t="shared" si="82"/>
        <v/>
      </c>
      <c r="N96" s="3" t="str">
        <f t="shared" si="83"/>
        <v/>
      </c>
      <c r="O96" s="20" t="str">
        <f t="shared" si="84"/>
        <v/>
      </c>
      <c r="P96" s="6">
        <f t="shared" si="85"/>
        <v>13.5</v>
      </c>
      <c r="Q96" s="3" t="str">
        <f t="shared" si="86"/>
        <v/>
      </c>
      <c r="R96" s="20" t="str">
        <f t="shared" si="87"/>
        <v/>
      </c>
      <c r="S96" s="6" t="str">
        <f t="shared" si="88"/>
        <v/>
      </c>
      <c r="T96" s="3" t="str">
        <f t="shared" si="89"/>
        <v/>
      </c>
      <c r="U96" s="20" t="str">
        <f t="shared" si="90"/>
        <v/>
      </c>
      <c r="V96" s="6" t="str">
        <f t="shared" si="91"/>
        <v/>
      </c>
      <c r="W96" s="3" t="str">
        <f t="shared" si="92"/>
        <v/>
      </c>
      <c r="X96" s="20" t="str">
        <f t="shared" si="93"/>
        <v/>
      </c>
      <c r="Y96" s="6" t="str">
        <f t="shared" si="94"/>
        <v/>
      </c>
      <c r="Z96" s="3" t="str">
        <f t="shared" si="95"/>
        <v/>
      </c>
      <c r="AA96" s="20" t="str">
        <f t="shared" si="96"/>
        <v/>
      </c>
      <c r="AB96" s="6" t="str">
        <f t="shared" si="97"/>
        <v/>
      </c>
      <c r="AC96" s="3" t="str">
        <f t="shared" si="98"/>
        <v/>
      </c>
      <c r="AD96" s="20" t="str">
        <f t="shared" si="99"/>
        <v/>
      </c>
      <c r="AE96" s="6" t="str">
        <f t="shared" si="100"/>
        <v/>
      </c>
      <c r="AF96" s="8"/>
      <c r="AG96" s="3" t="str">
        <f t="shared" si="107"/>
        <v/>
      </c>
      <c r="AH96" s="20" t="str">
        <f t="shared" si="108"/>
        <v/>
      </c>
      <c r="AI96" s="6" t="str">
        <f t="shared" si="109"/>
        <v/>
      </c>
      <c r="AJ96" s="3" t="str">
        <f t="shared" si="110"/>
        <v/>
      </c>
      <c r="AK96" s="20" t="str">
        <f t="shared" si="111"/>
        <v/>
      </c>
      <c r="AL96" s="6">
        <f t="shared" si="112"/>
        <v>6</v>
      </c>
      <c r="AM96" s="3" t="str">
        <f t="shared" si="113"/>
        <v/>
      </c>
      <c r="AN96" s="20" t="str">
        <f t="shared" si="114"/>
        <v/>
      </c>
      <c r="AO96" s="6" t="str">
        <f t="shared" si="115"/>
        <v/>
      </c>
      <c r="AP96" s="3" t="str">
        <f t="shared" si="116"/>
        <v/>
      </c>
      <c r="AQ96" s="20" t="str">
        <f t="shared" si="117"/>
        <v/>
      </c>
      <c r="AR96" s="6" t="str">
        <f t="shared" si="118"/>
        <v/>
      </c>
      <c r="AS96" s="3" t="str">
        <f t="shared" si="119"/>
        <v/>
      </c>
      <c r="AT96" s="20" t="str">
        <f t="shared" si="120"/>
        <v/>
      </c>
      <c r="AU96" s="6" t="str">
        <f t="shared" si="121"/>
        <v/>
      </c>
      <c r="AV96" s="3" t="str">
        <f t="shared" si="101"/>
        <v/>
      </c>
      <c r="AW96" s="20" t="str">
        <f t="shared" si="102"/>
        <v/>
      </c>
      <c r="AX96" s="6" t="str">
        <f t="shared" si="103"/>
        <v/>
      </c>
      <c r="AY96" s="3" t="str">
        <f t="shared" si="104"/>
        <v/>
      </c>
      <c r="AZ96" s="20" t="str">
        <f t="shared" si="105"/>
        <v/>
      </c>
      <c r="BA96" s="6" t="str">
        <f t="shared" si="106"/>
        <v/>
      </c>
      <c r="BB96" s="8"/>
      <c r="BC96" s="34"/>
      <c r="BD96" s="34"/>
      <c r="BE96" s="34"/>
      <c r="BF96" s="34"/>
      <c r="BG96" s="34"/>
      <c r="BH96" s="34"/>
      <c r="BI96" s="41"/>
      <c r="BJ96" s="41"/>
      <c r="BK96" s="34"/>
      <c r="BL96" s="34"/>
      <c r="BM96" s="34"/>
      <c r="BN96" s="34"/>
      <c r="BO96" s="34"/>
      <c r="BP96" s="41"/>
      <c r="BQ96" s="41"/>
      <c r="BR96" s="34"/>
      <c r="BS96" s="34"/>
      <c r="BT96" s="34"/>
      <c r="BU96" s="34"/>
      <c r="BV96" s="34"/>
      <c r="BW96" s="41"/>
      <c r="BX96" s="41"/>
      <c r="BY96" s="34"/>
      <c r="BZ96" s="34"/>
      <c r="CA96" s="34"/>
      <c r="CB96" s="34"/>
      <c r="CC96" s="34"/>
      <c r="CD96" s="34"/>
      <c r="CE96" s="34"/>
      <c r="CF96" s="41"/>
      <c r="CG96" s="41"/>
      <c r="CH96" s="34"/>
      <c r="CI96" s="34"/>
      <c r="CJ96" s="34"/>
      <c r="CK96" s="34"/>
      <c r="CL96" s="34"/>
      <c r="CM96" s="41"/>
      <c r="CN96" s="41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</row>
    <row r="97" spans="1:106" ht="24.75" thickBot="1" x14ac:dyDescent="0.25">
      <c r="A97" s="82">
        <v>41850</v>
      </c>
      <c r="B97" s="81" t="s">
        <v>1</v>
      </c>
      <c r="C97" s="81" t="s">
        <v>0</v>
      </c>
      <c r="D97" s="81" t="s">
        <v>24</v>
      </c>
      <c r="E97" s="81">
        <v>1.74</v>
      </c>
      <c r="F97" s="85">
        <f t="shared" si="77"/>
        <v>1</v>
      </c>
      <c r="G97" s="85">
        <f t="shared" si="78"/>
        <v>7</v>
      </c>
      <c r="H97" s="67">
        <f t="shared" si="79"/>
        <v>2014</v>
      </c>
      <c r="I97" s="2" t="str">
        <f t="shared" si="76"/>
        <v>Summer</v>
      </c>
      <c r="J97" s="67"/>
      <c r="K97" s="3" t="str">
        <f t="shared" si="80"/>
        <v/>
      </c>
      <c r="L97" s="20" t="str">
        <f t="shared" si="81"/>
        <v/>
      </c>
      <c r="M97" s="6" t="str">
        <f t="shared" si="82"/>
        <v/>
      </c>
      <c r="N97" s="3" t="str">
        <f t="shared" si="83"/>
        <v/>
      </c>
      <c r="O97" s="20" t="str">
        <f t="shared" si="84"/>
        <v>NS</v>
      </c>
      <c r="P97" s="6" t="str">
        <f t="shared" si="85"/>
        <v/>
      </c>
      <c r="Q97" s="3" t="str">
        <f t="shared" si="86"/>
        <v/>
      </c>
      <c r="R97" s="20" t="str">
        <f t="shared" si="87"/>
        <v/>
      </c>
      <c r="S97" s="6" t="str">
        <f t="shared" si="88"/>
        <v/>
      </c>
      <c r="T97" s="3" t="str">
        <f t="shared" si="89"/>
        <v/>
      </c>
      <c r="U97" s="20" t="str">
        <f t="shared" si="90"/>
        <v/>
      </c>
      <c r="V97" s="6" t="str">
        <f t="shared" si="91"/>
        <v/>
      </c>
      <c r="W97" s="3" t="str">
        <f t="shared" si="92"/>
        <v/>
      </c>
      <c r="X97" s="20" t="str">
        <f t="shared" si="93"/>
        <v/>
      </c>
      <c r="Y97" s="6" t="str">
        <f t="shared" si="94"/>
        <v/>
      </c>
      <c r="Z97" s="3" t="str">
        <f t="shared" si="95"/>
        <v/>
      </c>
      <c r="AA97" s="20" t="str">
        <f t="shared" si="96"/>
        <v/>
      </c>
      <c r="AB97" s="6" t="str">
        <f t="shared" si="97"/>
        <v/>
      </c>
      <c r="AC97" s="3" t="str">
        <f t="shared" si="98"/>
        <v/>
      </c>
      <c r="AD97" s="20" t="str">
        <f t="shared" si="99"/>
        <v/>
      </c>
      <c r="AE97" s="6" t="str">
        <f t="shared" si="100"/>
        <v/>
      </c>
      <c r="AF97" s="8"/>
      <c r="AG97" s="3" t="str">
        <f t="shared" si="107"/>
        <v/>
      </c>
      <c r="AH97" s="20" t="str">
        <f t="shared" si="108"/>
        <v/>
      </c>
      <c r="AI97" s="6" t="str">
        <f t="shared" si="109"/>
        <v/>
      </c>
      <c r="AJ97" s="3" t="str">
        <f t="shared" si="110"/>
        <v/>
      </c>
      <c r="AK97" s="20">
        <f t="shared" si="111"/>
        <v>1.74</v>
      </c>
      <c r="AL97" s="6" t="str">
        <f t="shared" si="112"/>
        <v/>
      </c>
      <c r="AM97" s="3" t="str">
        <f t="shared" si="113"/>
        <v/>
      </c>
      <c r="AN97" s="20" t="str">
        <f t="shared" si="114"/>
        <v/>
      </c>
      <c r="AO97" s="6" t="str">
        <f t="shared" si="115"/>
        <v/>
      </c>
      <c r="AP97" s="3" t="str">
        <f t="shared" si="116"/>
        <v/>
      </c>
      <c r="AQ97" s="20" t="str">
        <f t="shared" si="117"/>
        <v/>
      </c>
      <c r="AR97" s="6" t="str">
        <f t="shared" si="118"/>
        <v/>
      </c>
      <c r="AS97" s="3" t="str">
        <f t="shared" si="119"/>
        <v/>
      </c>
      <c r="AT97" s="20" t="str">
        <f t="shared" si="120"/>
        <v/>
      </c>
      <c r="AU97" s="6" t="str">
        <f t="shared" si="121"/>
        <v/>
      </c>
      <c r="AV97" s="3" t="str">
        <f t="shared" si="101"/>
        <v/>
      </c>
      <c r="AW97" s="20" t="str">
        <f t="shared" si="102"/>
        <v/>
      </c>
      <c r="AX97" s="6" t="str">
        <f t="shared" si="103"/>
        <v/>
      </c>
      <c r="AY97" s="3" t="str">
        <f t="shared" si="104"/>
        <v/>
      </c>
      <c r="AZ97" s="20" t="str">
        <f t="shared" si="105"/>
        <v/>
      </c>
      <c r="BA97" s="6" t="str">
        <f t="shared" si="106"/>
        <v/>
      </c>
      <c r="BB97" s="8"/>
      <c r="BC97" s="34"/>
      <c r="BD97" s="34"/>
      <c r="BE97" s="34"/>
      <c r="BF97" s="34"/>
      <c r="BG97" s="34"/>
      <c r="BH97" s="34"/>
      <c r="BI97" s="41"/>
      <c r="BJ97" s="41"/>
      <c r="BK97" s="34"/>
      <c r="BL97" s="34"/>
      <c r="BM97" s="34"/>
      <c r="BN97" s="34"/>
      <c r="BO97" s="34"/>
      <c r="BP97" s="41"/>
      <c r="BQ97" s="41"/>
      <c r="BR97" s="34"/>
      <c r="BS97" s="34"/>
      <c r="BT97" s="34"/>
      <c r="BU97" s="34"/>
      <c r="BV97" s="34"/>
      <c r="BW97" s="41"/>
      <c r="BX97" s="41"/>
      <c r="BY97" s="34"/>
      <c r="BZ97" s="34"/>
      <c r="CA97" s="34"/>
      <c r="CB97" s="34"/>
      <c r="CC97" s="34"/>
      <c r="CD97" s="34"/>
      <c r="CE97" s="34"/>
      <c r="CF97" s="41"/>
      <c r="CG97" s="41"/>
      <c r="CH97" s="34"/>
      <c r="CI97" s="34"/>
      <c r="CJ97" s="34"/>
      <c r="CK97" s="34"/>
      <c r="CL97" s="34"/>
      <c r="CM97" s="41"/>
      <c r="CN97" s="41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</row>
    <row r="98" spans="1:106" ht="24.75" thickBot="1" x14ac:dyDescent="0.25">
      <c r="A98" s="82">
        <v>41849</v>
      </c>
      <c r="B98" s="81" t="s">
        <v>1</v>
      </c>
      <c r="C98" s="81" t="s">
        <v>0</v>
      </c>
      <c r="D98" s="81">
        <v>16.899999999999999</v>
      </c>
      <c r="E98" s="81" t="s">
        <v>24</v>
      </c>
      <c r="F98" s="85">
        <f t="shared" si="77"/>
        <v>1</v>
      </c>
      <c r="G98" s="85">
        <f t="shared" si="78"/>
        <v>7</v>
      </c>
      <c r="H98" s="67">
        <f t="shared" si="79"/>
        <v>2014</v>
      </c>
      <c r="I98" s="2" t="str">
        <f t="shared" si="76"/>
        <v>Summer</v>
      </c>
      <c r="J98" s="67"/>
      <c r="K98" s="3" t="str">
        <f t="shared" si="80"/>
        <v/>
      </c>
      <c r="L98" s="20" t="str">
        <f t="shared" si="81"/>
        <v/>
      </c>
      <c r="M98" s="6" t="str">
        <f t="shared" si="82"/>
        <v/>
      </c>
      <c r="N98" s="3" t="str">
        <f t="shared" si="83"/>
        <v/>
      </c>
      <c r="O98" s="20">
        <f t="shared" si="84"/>
        <v>16.899999999999999</v>
      </c>
      <c r="P98" s="6" t="str">
        <f t="shared" si="85"/>
        <v/>
      </c>
      <c r="Q98" s="3" t="str">
        <f t="shared" si="86"/>
        <v/>
      </c>
      <c r="R98" s="20" t="str">
        <f t="shared" si="87"/>
        <v/>
      </c>
      <c r="S98" s="6" t="str">
        <f t="shared" si="88"/>
        <v/>
      </c>
      <c r="T98" s="3" t="str">
        <f t="shared" si="89"/>
        <v/>
      </c>
      <c r="U98" s="20" t="str">
        <f t="shared" si="90"/>
        <v/>
      </c>
      <c r="V98" s="6" t="str">
        <f t="shared" si="91"/>
        <v/>
      </c>
      <c r="W98" s="3" t="str">
        <f t="shared" si="92"/>
        <v/>
      </c>
      <c r="X98" s="20" t="str">
        <f t="shared" si="93"/>
        <v/>
      </c>
      <c r="Y98" s="6" t="str">
        <f t="shared" si="94"/>
        <v/>
      </c>
      <c r="Z98" s="3" t="str">
        <f t="shared" si="95"/>
        <v/>
      </c>
      <c r="AA98" s="20" t="str">
        <f t="shared" si="96"/>
        <v/>
      </c>
      <c r="AB98" s="6" t="str">
        <f t="shared" si="97"/>
        <v/>
      </c>
      <c r="AC98" s="3" t="str">
        <f t="shared" si="98"/>
        <v/>
      </c>
      <c r="AD98" s="20" t="str">
        <f t="shared" si="99"/>
        <v/>
      </c>
      <c r="AE98" s="6" t="str">
        <f t="shared" si="100"/>
        <v/>
      </c>
      <c r="AF98" s="8"/>
      <c r="AG98" s="3" t="str">
        <f t="shared" si="107"/>
        <v/>
      </c>
      <c r="AH98" s="20" t="str">
        <f t="shared" si="108"/>
        <v/>
      </c>
      <c r="AI98" s="6" t="str">
        <f t="shared" si="109"/>
        <v/>
      </c>
      <c r="AJ98" s="3" t="str">
        <f t="shared" si="110"/>
        <v/>
      </c>
      <c r="AK98" s="20" t="str">
        <f t="shared" si="111"/>
        <v>NS</v>
      </c>
      <c r="AL98" s="6" t="str">
        <f t="shared" si="112"/>
        <v/>
      </c>
      <c r="AM98" s="3" t="str">
        <f t="shared" si="113"/>
        <v/>
      </c>
      <c r="AN98" s="20" t="str">
        <f t="shared" si="114"/>
        <v/>
      </c>
      <c r="AO98" s="6" t="str">
        <f t="shared" si="115"/>
        <v/>
      </c>
      <c r="AP98" s="3" t="str">
        <f t="shared" si="116"/>
        <v/>
      </c>
      <c r="AQ98" s="20" t="str">
        <f t="shared" si="117"/>
        <v/>
      </c>
      <c r="AR98" s="6" t="str">
        <f t="shared" si="118"/>
        <v/>
      </c>
      <c r="AS98" s="3" t="str">
        <f t="shared" si="119"/>
        <v/>
      </c>
      <c r="AT98" s="20" t="str">
        <f t="shared" si="120"/>
        <v/>
      </c>
      <c r="AU98" s="6" t="str">
        <f t="shared" si="121"/>
        <v/>
      </c>
      <c r="AV98" s="3" t="str">
        <f t="shared" si="101"/>
        <v/>
      </c>
      <c r="AW98" s="20" t="str">
        <f t="shared" si="102"/>
        <v/>
      </c>
      <c r="AX98" s="6" t="str">
        <f t="shared" si="103"/>
        <v/>
      </c>
      <c r="AY98" s="3" t="str">
        <f t="shared" si="104"/>
        <v/>
      </c>
      <c r="AZ98" s="20" t="str">
        <f t="shared" si="105"/>
        <v/>
      </c>
      <c r="BA98" s="6" t="str">
        <f t="shared" si="106"/>
        <v/>
      </c>
      <c r="BB98" s="8"/>
      <c r="BC98" s="34"/>
      <c r="BD98" s="34"/>
      <c r="BE98" s="34"/>
      <c r="BF98" s="34"/>
      <c r="BG98" s="34"/>
      <c r="BH98" s="34"/>
      <c r="BI98" s="41"/>
      <c r="BJ98" s="41"/>
      <c r="BK98" s="34"/>
      <c r="BL98" s="34"/>
      <c r="BM98" s="34"/>
      <c r="BN98" s="34"/>
      <c r="BO98" s="34"/>
      <c r="BP98" s="41"/>
      <c r="BQ98" s="41"/>
      <c r="BR98" s="34"/>
      <c r="BS98" s="34"/>
      <c r="BT98" s="34"/>
      <c r="BU98" s="34"/>
      <c r="BV98" s="34"/>
      <c r="BW98" s="41"/>
      <c r="BX98" s="41"/>
      <c r="BY98" s="34"/>
      <c r="BZ98" s="34"/>
      <c r="CA98" s="34"/>
      <c r="CB98" s="34"/>
      <c r="CC98" s="34"/>
      <c r="CD98" s="34"/>
      <c r="CE98" s="34"/>
      <c r="CF98" s="41"/>
      <c r="CG98" s="41"/>
      <c r="CH98" s="34"/>
      <c r="CI98" s="34"/>
      <c r="CJ98" s="34"/>
      <c r="CK98" s="34"/>
      <c r="CL98" s="34"/>
      <c r="CM98" s="41"/>
      <c r="CN98" s="41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</row>
    <row r="99" spans="1:106" ht="24.75" thickBot="1" x14ac:dyDescent="0.25">
      <c r="A99" s="82">
        <v>41838</v>
      </c>
      <c r="B99" s="81" t="s">
        <v>1</v>
      </c>
      <c r="C99" s="81" t="s">
        <v>0</v>
      </c>
      <c r="D99" s="81" t="s">
        <v>24</v>
      </c>
      <c r="E99" s="81" t="s">
        <v>24</v>
      </c>
      <c r="F99" s="85">
        <f t="shared" si="77"/>
        <v>1</v>
      </c>
      <c r="G99" s="85">
        <f t="shared" si="78"/>
        <v>7</v>
      </c>
      <c r="H99" s="67">
        <f t="shared" si="79"/>
        <v>2014</v>
      </c>
      <c r="I99" s="2" t="str">
        <f t="shared" si="76"/>
        <v>Summer</v>
      </c>
      <c r="J99" s="67"/>
      <c r="K99" s="3" t="str">
        <f t="shared" si="80"/>
        <v/>
      </c>
      <c r="L99" s="20" t="str">
        <f t="shared" si="81"/>
        <v/>
      </c>
      <c r="M99" s="6" t="str">
        <f t="shared" si="82"/>
        <v/>
      </c>
      <c r="N99" s="3" t="str">
        <f t="shared" si="83"/>
        <v/>
      </c>
      <c r="O99" s="20" t="str">
        <f t="shared" si="84"/>
        <v>NS</v>
      </c>
      <c r="P99" s="6" t="str">
        <f t="shared" si="85"/>
        <v/>
      </c>
      <c r="Q99" s="3" t="str">
        <f t="shared" si="86"/>
        <v/>
      </c>
      <c r="R99" s="20" t="str">
        <f t="shared" si="87"/>
        <v/>
      </c>
      <c r="S99" s="6" t="str">
        <f t="shared" si="88"/>
        <v/>
      </c>
      <c r="T99" s="3" t="str">
        <f t="shared" si="89"/>
        <v/>
      </c>
      <c r="U99" s="20" t="str">
        <f t="shared" si="90"/>
        <v/>
      </c>
      <c r="V99" s="6" t="str">
        <f t="shared" si="91"/>
        <v/>
      </c>
      <c r="W99" s="3" t="str">
        <f t="shared" si="92"/>
        <v/>
      </c>
      <c r="X99" s="20" t="str">
        <f t="shared" si="93"/>
        <v/>
      </c>
      <c r="Y99" s="6" t="str">
        <f t="shared" si="94"/>
        <v/>
      </c>
      <c r="Z99" s="3" t="str">
        <f t="shared" si="95"/>
        <v/>
      </c>
      <c r="AA99" s="20" t="str">
        <f t="shared" si="96"/>
        <v/>
      </c>
      <c r="AB99" s="6" t="str">
        <f t="shared" si="97"/>
        <v/>
      </c>
      <c r="AC99" s="3" t="str">
        <f t="shared" si="98"/>
        <v/>
      </c>
      <c r="AD99" s="20" t="str">
        <f t="shared" si="99"/>
        <v/>
      </c>
      <c r="AE99" s="6" t="str">
        <f t="shared" si="100"/>
        <v/>
      </c>
      <c r="AF99" s="8"/>
      <c r="AG99" s="3" t="str">
        <f t="shared" si="107"/>
        <v/>
      </c>
      <c r="AH99" s="20" t="str">
        <f t="shared" si="108"/>
        <v/>
      </c>
      <c r="AI99" s="6" t="str">
        <f t="shared" si="109"/>
        <v/>
      </c>
      <c r="AJ99" s="3" t="str">
        <f t="shared" si="110"/>
        <v/>
      </c>
      <c r="AK99" s="20" t="str">
        <f t="shared" si="111"/>
        <v>NS</v>
      </c>
      <c r="AL99" s="6" t="str">
        <f t="shared" si="112"/>
        <v/>
      </c>
      <c r="AM99" s="3" t="str">
        <f t="shared" si="113"/>
        <v/>
      </c>
      <c r="AN99" s="20" t="str">
        <f t="shared" si="114"/>
        <v/>
      </c>
      <c r="AO99" s="6" t="str">
        <f t="shared" si="115"/>
        <v/>
      </c>
      <c r="AP99" s="3" t="str">
        <f t="shared" si="116"/>
        <v/>
      </c>
      <c r="AQ99" s="20" t="str">
        <f t="shared" si="117"/>
        <v/>
      </c>
      <c r="AR99" s="6" t="str">
        <f t="shared" si="118"/>
        <v/>
      </c>
      <c r="AS99" s="3" t="str">
        <f t="shared" si="119"/>
        <v/>
      </c>
      <c r="AT99" s="20" t="str">
        <f t="shared" si="120"/>
        <v/>
      </c>
      <c r="AU99" s="6" t="str">
        <f t="shared" si="121"/>
        <v/>
      </c>
      <c r="AV99" s="3" t="str">
        <f t="shared" si="101"/>
        <v/>
      </c>
      <c r="AW99" s="20" t="str">
        <f t="shared" si="102"/>
        <v/>
      </c>
      <c r="AX99" s="6" t="str">
        <f t="shared" si="103"/>
        <v/>
      </c>
      <c r="AY99" s="3" t="str">
        <f t="shared" si="104"/>
        <v/>
      </c>
      <c r="AZ99" s="20" t="str">
        <f t="shared" si="105"/>
        <v/>
      </c>
      <c r="BA99" s="6" t="str">
        <f t="shared" si="106"/>
        <v/>
      </c>
      <c r="BB99" s="8"/>
      <c r="BC99" s="34"/>
      <c r="BD99" s="34"/>
      <c r="BE99" s="34"/>
      <c r="BF99" s="34"/>
      <c r="BG99" s="34"/>
      <c r="BH99" s="34"/>
      <c r="BI99" s="41"/>
      <c r="BJ99" s="41"/>
      <c r="BK99" s="34"/>
      <c r="BL99" s="34"/>
      <c r="BM99" s="34"/>
      <c r="BN99" s="34"/>
      <c r="BO99" s="34"/>
      <c r="BP99" s="41"/>
      <c r="BQ99" s="41"/>
      <c r="BR99" s="34"/>
      <c r="BS99" s="34"/>
      <c r="BT99" s="34"/>
      <c r="BU99" s="34"/>
      <c r="BV99" s="34"/>
      <c r="BW99" s="41"/>
      <c r="BX99" s="41"/>
      <c r="BY99" s="34"/>
      <c r="BZ99" s="34"/>
      <c r="CA99" s="34"/>
      <c r="CB99" s="34"/>
      <c r="CC99" s="34"/>
      <c r="CD99" s="34"/>
      <c r="CE99" s="34"/>
      <c r="CF99" s="41"/>
      <c r="CG99" s="41"/>
      <c r="CH99" s="34"/>
      <c r="CI99" s="34"/>
      <c r="CJ99" s="34"/>
      <c r="CK99" s="34"/>
      <c r="CL99" s="34"/>
      <c r="CM99" s="41"/>
      <c r="CN99" s="41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</row>
    <row r="100" spans="1:106" ht="24.75" thickBot="1" x14ac:dyDescent="0.25">
      <c r="A100" s="82">
        <v>41765</v>
      </c>
      <c r="B100" s="81" t="s">
        <v>1</v>
      </c>
      <c r="C100" s="81" t="s">
        <v>0</v>
      </c>
      <c r="D100" s="81" t="s">
        <v>24</v>
      </c>
      <c r="E100" s="81" t="s">
        <v>24</v>
      </c>
      <c r="F100" s="85">
        <f t="shared" si="77"/>
        <v>1</v>
      </c>
      <c r="G100" s="85">
        <f t="shared" si="78"/>
        <v>5</v>
      </c>
      <c r="H100" s="67">
        <f t="shared" si="79"/>
        <v>2014</v>
      </c>
      <c r="I100" s="2" t="str">
        <f t="shared" si="76"/>
        <v>Spring</v>
      </c>
      <c r="J100" s="67"/>
      <c r="K100" s="3" t="str">
        <f t="shared" si="80"/>
        <v/>
      </c>
      <c r="L100" s="20" t="str">
        <f t="shared" si="81"/>
        <v/>
      </c>
      <c r="M100" s="6" t="str">
        <f t="shared" si="82"/>
        <v/>
      </c>
      <c r="N100" s="3" t="str">
        <f t="shared" si="83"/>
        <v>NS</v>
      </c>
      <c r="O100" s="20" t="str">
        <f t="shared" si="84"/>
        <v/>
      </c>
      <c r="P100" s="6" t="str">
        <f t="shared" si="85"/>
        <v/>
      </c>
      <c r="Q100" s="3" t="str">
        <f t="shared" si="86"/>
        <v/>
      </c>
      <c r="R100" s="20" t="str">
        <f t="shared" si="87"/>
        <v/>
      </c>
      <c r="S100" s="6" t="str">
        <f t="shared" si="88"/>
        <v/>
      </c>
      <c r="T100" s="3" t="str">
        <f t="shared" si="89"/>
        <v/>
      </c>
      <c r="U100" s="20" t="str">
        <f t="shared" si="90"/>
        <v/>
      </c>
      <c r="V100" s="6" t="str">
        <f t="shared" si="91"/>
        <v/>
      </c>
      <c r="W100" s="3" t="str">
        <f t="shared" si="92"/>
        <v/>
      </c>
      <c r="X100" s="20" t="str">
        <f t="shared" si="93"/>
        <v/>
      </c>
      <c r="Y100" s="6" t="str">
        <f t="shared" si="94"/>
        <v/>
      </c>
      <c r="Z100" s="3" t="str">
        <f t="shared" si="95"/>
        <v/>
      </c>
      <c r="AA100" s="20" t="str">
        <f t="shared" si="96"/>
        <v/>
      </c>
      <c r="AB100" s="6" t="str">
        <f t="shared" si="97"/>
        <v/>
      </c>
      <c r="AC100" s="3" t="str">
        <f t="shared" si="98"/>
        <v/>
      </c>
      <c r="AD100" s="20" t="str">
        <f t="shared" si="99"/>
        <v/>
      </c>
      <c r="AE100" s="6" t="str">
        <f t="shared" si="100"/>
        <v/>
      </c>
      <c r="AF100" s="8"/>
      <c r="AG100" s="3" t="str">
        <f t="shared" si="107"/>
        <v/>
      </c>
      <c r="AH100" s="20" t="str">
        <f t="shared" si="108"/>
        <v/>
      </c>
      <c r="AI100" s="6" t="str">
        <f t="shared" si="109"/>
        <v/>
      </c>
      <c r="AJ100" s="3" t="str">
        <f t="shared" si="110"/>
        <v>NS</v>
      </c>
      <c r="AK100" s="20" t="str">
        <f t="shared" si="111"/>
        <v/>
      </c>
      <c r="AL100" s="6" t="str">
        <f t="shared" si="112"/>
        <v/>
      </c>
      <c r="AM100" s="3" t="str">
        <f t="shared" si="113"/>
        <v/>
      </c>
      <c r="AN100" s="20" t="str">
        <f t="shared" si="114"/>
        <v/>
      </c>
      <c r="AO100" s="6" t="str">
        <f t="shared" si="115"/>
        <v/>
      </c>
      <c r="AP100" s="3" t="str">
        <f t="shared" si="116"/>
        <v/>
      </c>
      <c r="AQ100" s="20" t="str">
        <f t="shared" si="117"/>
        <v/>
      </c>
      <c r="AR100" s="6" t="str">
        <f t="shared" si="118"/>
        <v/>
      </c>
      <c r="AS100" s="3" t="str">
        <f t="shared" si="119"/>
        <v/>
      </c>
      <c r="AT100" s="20" t="str">
        <f t="shared" si="120"/>
        <v/>
      </c>
      <c r="AU100" s="6" t="str">
        <f t="shared" si="121"/>
        <v/>
      </c>
      <c r="AV100" s="3" t="str">
        <f t="shared" si="101"/>
        <v/>
      </c>
      <c r="AW100" s="20" t="str">
        <f t="shared" si="102"/>
        <v/>
      </c>
      <c r="AX100" s="6" t="str">
        <f t="shared" si="103"/>
        <v/>
      </c>
      <c r="AY100" s="3" t="str">
        <f t="shared" si="104"/>
        <v/>
      </c>
      <c r="AZ100" s="20" t="str">
        <f t="shared" si="105"/>
        <v/>
      </c>
      <c r="BA100" s="6" t="str">
        <f t="shared" si="106"/>
        <v/>
      </c>
      <c r="BB100" s="8"/>
      <c r="BC100" s="34"/>
      <c r="BD100" s="34"/>
      <c r="BE100" s="34"/>
      <c r="BF100" s="34"/>
      <c r="BG100" s="34"/>
      <c r="BH100" s="34"/>
      <c r="BI100" s="41"/>
      <c r="BJ100" s="41"/>
      <c r="BK100" s="34"/>
      <c r="BL100" s="34"/>
      <c r="BM100" s="34"/>
      <c r="BN100" s="34"/>
      <c r="BO100" s="34"/>
      <c r="BP100" s="41"/>
      <c r="BQ100" s="41"/>
      <c r="BR100" s="34"/>
      <c r="BS100" s="34"/>
      <c r="BT100" s="34"/>
      <c r="BU100" s="34"/>
      <c r="BV100" s="34"/>
      <c r="BW100" s="41"/>
      <c r="BX100" s="41"/>
      <c r="BY100" s="34"/>
      <c r="BZ100" s="34"/>
      <c r="CA100" s="34"/>
      <c r="CB100" s="34"/>
      <c r="CC100" s="34"/>
      <c r="CD100" s="34"/>
      <c r="CE100" s="34"/>
      <c r="CF100" s="41"/>
      <c r="CG100" s="41"/>
      <c r="CH100" s="34"/>
      <c r="CI100" s="34"/>
      <c r="CJ100" s="34"/>
      <c r="CK100" s="34"/>
      <c r="CL100" s="34"/>
      <c r="CM100" s="41"/>
      <c r="CN100" s="41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</row>
    <row r="101" spans="1:106" ht="24.75" thickBot="1" x14ac:dyDescent="0.25">
      <c r="A101" s="82">
        <v>41553</v>
      </c>
      <c r="B101" s="81" t="s">
        <v>1</v>
      </c>
      <c r="C101" s="81" t="s">
        <v>0</v>
      </c>
      <c r="D101" s="81" t="s">
        <v>3</v>
      </c>
      <c r="E101" s="81" t="s">
        <v>3</v>
      </c>
      <c r="F101" s="85">
        <f t="shared" si="77"/>
        <v>1</v>
      </c>
      <c r="G101" s="85">
        <f t="shared" si="78"/>
        <v>10</v>
      </c>
      <c r="H101" s="67">
        <f t="shared" si="79"/>
        <v>2013</v>
      </c>
      <c r="I101" s="2" t="str">
        <f t="shared" si="76"/>
        <v>Fall</v>
      </c>
      <c r="J101" s="67"/>
      <c r="K101" s="3" t="str">
        <f t="shared" si="80"/>
        <v/>
      </c>
      <c r="L101" s="20" t="str">
        <f t="shared" si="81"/>
        <v/>
      </c>
      <c r="M101" s="6" t="str">
        <f t="shared" si="82"/>
        <v/>
      </c>
      <c r="N101" s="3" t="str">
        <f t="shared" si="83"/>
        <v/>
      </c>
      <c r="O101" s="20" t="str">
        <f t="shared" si="84"/>
        <v/>
      </c>
      <c r="P101" s="6" t="str">
        <f t="shared" si="85"/>
        <v>ns</v>
      </c>
      <c r="Q101" s="3" t="str">
        <f t="shared" si="86"/>
        <v/>
      </c>
      <c r="R101" s="20" t="str">
        <f t="shared" si="87"/>
        <v/>
      </c>
      <c r="S101" s="6" t="str">
        <f t="shared" si="88"/>
        <v/>
      </c>
      <c r="T101" s="3" t="str">
        <f t="shared" si="89"/>
        <v/>
      </c>
      <c r="U101" s="20" t="str">
        <f t="shared" si="90"/>
        <v/>
      </c>
      <c r="V101" s="6" t="str">
        <f t="shared" si="91"/>
        <v/>
      </c>
      <c r="W101" s="3" t="str">
        <f t="shared" si="92"/>
        <v/>
      </c>
      <c r="X101" s="20" t="str">
        <f t="shared" si="93"/>
        <v/>
      </c>
      <c r="Y101" s="6" t="str">
        <f t="shared" si="94"/>
        <v/>
      </c>
      <c r="Z101" s="3" t="str">
        <f t="shared" si="95"/>
        <v/>
      </c>
      <c r="AA101" s="20" t="str">
        <f t="shared" si="96"/>
        <v/>
      </c>
      <c r="AB101" s="6" t="str">
        <f t="shared" si="97"/>
        <v/>
      </c>
      <c r="AC101" s="3" t="str">
        <f t="shared" si="98"/>
        <v/>
      </c>
      <c r="AD101" s="20" t="str">
        <f t="shared" si="99"/>
        <v/>
      </c>
      <c r="AE101" s="6" t="str">
        <f t="shared" si="100"/>
        <v/>
      </c>
      <c r="AF101" s="8"/>
      <c r="AG101" s="3" t="str">
        <f t="shared" si="107"/>
        <v/>
      </c>
      <c r="AH101" s="20" t="str">
        <f t="shared" si="108"/>
        <v/>
      </c>
      <c r="AI101" s="6" t="str">
        <f t="shared" si="109"/>
        <v/>
      </c>
      <c r="AJ101" s="3" t="str">
        <f t="shared" si="110"/>
        <v/>
      </c>
      <c r="AK101" s="20" t="str">
        <f t="shared" si="111"/>
        <v/>
      </c>
      <c r="AL101" s="6" t="str">
        <f t="shared" si="112"/>
        <v>ns</v>
      </c>
      <c r="AM101" s="3" t="str">
        <f t="shared" si="113"/>
        <v/>
      </c>
      <c r="AN101" s="20" t="str">
        <f t="shared" si="114"/>
        <v/>
      </c>
      <c r="AO101" s="6" t="str">
        <f t="shared" si="115"/>
        <v/>
      </c>
      <c r="AP101" s="3" t="str">
        <f t="shared" si="116"/>
        <v/>
      </c>
      <c r="AQ101" s="20" t="str">
        <f t="shared" si="117"/>
        <v/>
      </c>
      <c r="AR101" s="6" t="str">
        <f t="shared" si="118"/>
        <v/>
      </c>
      <c r="AS101" s="3" t="str">
        <f t="shared" si="119"/>
        <v/>
      </c>
      <c r="AT101" s="20" t="str">
        <f t="shared" si="120"/>
        <v/>
      </c>
      <c r="AU101" s="6" t="str">
        <f t="shared" si="121"/>
        <v/>
      </c>
      <c r="AV101" s="3" t="str">
        <f t="shared" si="101"/>
        <v/>
      </c>
      <c r="AW101" s="20" t="str">
        <f t="shared" si="102"/>
        <v/>
      </c>
      <c r="AX101" s="6" t="str">
        <f t="shared" si="103"/>
        <v/>
      </c>
      <c r="AY101" s="3" t="str">
        <f t="shared" si="104"/>
        <v/>
      </c>
      <c r="AZ101" s="20" t="str">
        <f t="shared" si="105"/>
        <v/>
      </c>
      <c r="BA101" s="6" t="str">
        <f t="shared" si="106"/>
        <v/>
      </c>
      <c r="BB101" s="8"/>
      <c r="BC101" s="34"/>
      <c r="BD101" s="34"/>
      <c r="BE101" s="34"/>
      <c r="BF101" s="34"/>
      <c r="BG101" s="34"/>
      <c r="BH101" s="34"/>
      <c r="BI101" s="41"/>
      <c r="BJ101" s="41"/>
      <c r="BK101" s="34"/>
      <c r="BL101" s="34"/>
      <c r="BM101" s="34"/>
      <c r="BN101" s="34"/>
      <c r="BO101" s="34"/>
      <c r="BP101" s="41"/>
      <c r="BQ101" s="41"/>
      <c r="BR101" s="34"/>
      <c r="BS101" s="34"/>
      <c r="BT101" s="34"/>
      <c r="BU101" s="34"/>
      <c r="BV101" s="34"/>
      <c r="BW101" s="41"/>
      <c r="BX101" s="41"/>
      <c r="BY101" s="34"/>
      <c r="BZ101" s="34"/>
      <c r="CA101" s="34"/>
      <c r="CB101" s="34"/>
      <c r="CC101" s="34"/>
      <c r="CD101" s="34"/>
      <c r="CE101" s="34"/>
      <c r="CF101" s="41"/>
      <c r="CG101" s="41"/>
      <c r="CH101" s="34"/>
      <c r="CI101" s="34"/>
      <c r="CJ101" s="34"/>
      <c r="CK101" s="34"/>
      <c r="CL101" s="34"/>
      <c r="CM101" s="41"/>
      <c r="CN101" s="41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</row>
    <row r="102" spans="1:106" ht="24.75" thickBot="1" x14ac:dyDescent="0.25">
      <c r="A102" s="82">
        <v>41535</v>
      </c>
      <c r="B102" s="81" t="s">
        <v>1</v>
      </c>
      <c r="C102" s="81" t="s">
        <v>0</v>
      </c>
      <c r="D102" s="81">
        <v>13.7</v>
      </c>
      <c r="E102" s="81">
        <v>1.1000000000000001</v>
      </c>
      <c r="F102" s="85">
        <f t="shared" si="77"/>
        <v>1</v>
      </c>
      <c r="G102" s="85">
        <f t="shared" si="78"/>
        <v>9</v>
      </c>
      <c r="H102" s="67">
        <f t="shared" si="79"/>
        <v>2013</v>
      </c>
      <c r="I102" s="2" t="str">
        <f t="shared" si="76"/>
        <v>Fall</v>
      </c>
      <c r="J102" s="67"/>
      <c r="K102" s="3" t="str">
        <f t="shared" si="80"/>
        <v/>
      </c>
      <c r="L102" s="20" t="str">
        <f t="shared" si="81"/>
        <v/>
      </c>
      <c r="M102" s="6" t="str">
        <f t="shared" si="82"/>
        <v/>
      </c>
      <c r="N102" s="3" t="str">
        <f t="shared" si="83"/>
        <v/>
      </c>
      <c r="O102" s="20" t="str">
        <f t="shared" si="84"/>
        <v/>
      </c>
      <c r="P102" s="6">
        <f t="shared" si="85"/>
        <v>13.7</v>
      </c>
      <c r="Q102" s="3" t="str">
        <f t="shared" si="86"/>
        <v/>
      </c>
      <c r="R102" s="20" t="str">
        <f t="shared" si="87"/>
        <v/>
      </c>
      <c r="S102" s="6" t="str">
        <f t="shared" si="88"/>
        <v/>
      </c>
      <c r="T102" s="3" t="str">
        <f t="shared" si="89"/>
        <v/>
      </c>
      <c r="U102" s="20" t="str">
        <f t="shared" si="90"/>
        <v/>
      </c>
      <c r="V102" s="6" t="str">
        <f t="shared" si="91"/>
        <v/>
      </c>
      <c r="W102" s="3" t="str">
        <f t="shared" si="92"/>
        <v/>
      </c>
      <c r="X102" s="20" t="str">
        <f t="shared" si="93"/>
        <v/>
      </c>
      <c r="Y102" s="6" t="str">
        <f t="shared" si="94"/>
        <v/>
      </c>
      <c r="Z102" s="3" t="str">
        <f t="shared" si="95"/>
        <v/>
      </c>
      <c r="AA102" s="20" t="str">
        <f t="shared" si="96"/>
        <v/>
      </c>
      <c r="AB102" s="6" t="str">
        <f t="shared" si="97"/>
        <v/>
      </c>
      <c r="AC102" s="3" t="str">
        <f t="shared" si="98"/>
        <v/>
      </c>
      <c r="AD102" s="20" t="str">
        <f t="shared" si="99"/>
        <v/>
      </c>
      <c r="AE102" s="6" t="str">
        <f t="shared" si="100"/>
        <v/>
      </c>
      <c r="AF102" s="8"/>
      <c r="AG102" s="3" t="str">
        <f t="shared" si="107"/>
        <v/>
      </c>
      <c r="AH102" s="20" t="str">
        <f t="shared" si="108"/>
        <v/>
      </c>
      <c r="AI102" s="6" t="str">
        <f t="shared" si="109"/>
        <v/>
      </c>
      <c r="AJ102" s="3" t="str">
        <f t="shared" si="110"/>
        <v/>
      </c>
      <c r="AK102" s="20" t="str">
        <f t="shared" si="111"/>
        <v/>
      </c>
      <c r="AL102" s="6">
        <f t="shared" si="112"/>
        <v>1.1000000000000001</v>
      </c>
      <c r="AM102" s="3" t="str">
        <f t="shared" si="113"/>
        <v/>
      </c>
      <c r="AN102" s="20" t="str">
        <f t="shared" si="114"/>
        <v/>
      </c>
      <c r="AO102" s="6" t="str">
        <f t="shared" si="115"/>
        <v/>
      </c>
      <c r="AP102" s="3" t="str">
        <f t="shared" si="116"/>
        <v/>
      </c>
      <c r="AQ102" s="20" t="str">
        <f t="shared" si="117"/>
        <v/>
      </c>
      <c r="AR102" s="6" t="str">
        <f t="shared" si="118"/>
        <v/>
      </c>
      <c r="AS102" s="3" t="str">
        <f t="shared" si="119"/>
        <v/>
      </c>
      <c r="AT102" s="20" t="str">
        <f t="shared" si="120"/>
        <v/>
      </c>
      <c r="AU102" s="6" t="str">
        <f t="shared" si="121"/>
        <v/>
      </c>
      <c r="AV102" s="3" t="str">
        <f t="shared" si="101"/>
        <v/>
      </c>
      <c r="AW102" s="20" t="str">
        <f t="shared" si="102"/>
        <v/>
      </c>
      <c r="AX102" s="6" t="str">
        <f t="shared" si="103"/>
        <v/>
      </c>
      <c r="AY102" s="3" t="str">
        <f t="shared" si="104"/>
        <v/>
      </c>
      <c r="AZ102" s="20" t="str">
        <f t="shared" si="105"/>
        <v/>
      </c>
      <c r="BA102" s="6" t="str">
        <f t="shared" si="106"/>
        <v/>
      </c>
      <c r="BB102" s="8"/>
      <c r="BC102" s="34"/>
      <c r="BD102" s="34"/>
      <c r="BE102" s="34"/>
      <c r="BF102" s="34"/>
      <c r="BG102" s="34"/>
      <c r="BH102" s="34"/>
      <c r="BI102" s="41"/>
      <c r="BJ102" s="41"/>
      <c r="BK102" s="34"/>
      <c r="BL102" s="34"/>
      <c r="BM102" s="34"/>
      <c r="BN102" s="34"/>
      <c r="BO102" s="34"/>
      <c r="BP102" s="41"/>
      <c r="BQ102" s="41"/>
      <c r="BR102" s="34"/>
      <c r="BS102" s="34"/>
      <c r="BT102" s="34"/>
      <c r="BU102" s="34"/>
      <c r="BV102" s="34"/>
      <c r="BW102" s="41"/>
      <c r="BX102" s="41"/>
      <c r="BY102" s="34"/>
      <c r="BZ102" s="34"/>
      <c r="CA102" s="34"/>
      <c r="CB102" s="34"/>
      <c r="CC102" s="34"/>
      <c r="CD102" s="34"/>
      <c r="CE102" s="34"/>
      <c r="CF102" s="41"/>
      <c r="CG102" s="41"/>
      <c r="CH102" s="34"/>
      <c r="CI102" s="34"/>
      <c r="CJ102" s="34"/>
      <c r="CK102" s="34"/>
      <c r="CL102" s="34"/>
      <c r="CM102" s="41"/>
      <c r="CN102" s="41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</row>
    <row r="103" spans="1:106" ht="24.75" thickBot="1" x14ac:dyDescent="0.25">
      <c r="A103" s="82">
        <v>41402</v>
      </c>
      <c r="B103" s="81" t="s">
        <v>1</v>
      </c>
      <c r="C103" s="81" t="s">
        <v>0</v>
      </c>
      <c r="D103" s="81">
        <v>18.350000000000001</v>
      </c>
      <c r="E103" s="81">
        <v>8.4</v>
      </c>
      <c r="F103" s="85">
        <f t="shared" si="77"/>
        <v>1</v>
      </c>
      <c r="G103" s="85">
        <f t="shared" si="78"/>
        <v>5</v>
      </c>
      <c r="H103" s="67">
        <f t="shared" si="79"/>
        <v>2013</v>
      </c>
      <c r="I103" s="2" t="str">
        <f t="shared" si="76"/>
        <v>Spring</v>
      </c>
      <c r="J103" s="67"/>
      <c r="K103" s="3" t="str">
        <f t="shared" si="80"/>
        <v/>
      </c>
      <c r="L103" s="20" t="str">
        <f t="shared" si="81"/>
        <v/>
      </c>
      <c r="M103" s="6" t="str">
        <f t="shared" si="82"/>
        <v/>
      </c>
      <c r="N103" s="3">
        <f t="shared" si="83"/>
        <v>18.350000000000001</v>
      </c>
      <c r="O103" s="20" t="str">
        <f t="shared" si="84"/>
        <v/>
      </c>
      <c r="P103" s="6" t="str">
        <f t="shared" si="85"/>
        <v/>
      </c>
      <c r="Q103" s="3" t="str">
        <f t="shared" si="86"/>
        <v/>
      </c>
      <c r="R103" s="20" t="str">
        <f t="shared" si="87"/>
        <v/>
      </c>
      <c r="S103" s="6" t="str">
        <f t="shared" si="88"/>
        <v/>
      </c>
      <c r="T103" s="3" t="str">
        <f t="shared" si="89"/>
        <v/>
      </c>
      <c r="U103" s="20" t="str">
        <f t="shared" si="90"/>
        <v/>
      </c>
      <c r="V103" s="6" t="str">
        <f t="shared" si="91"/>
        <v/>
      </c>
      <c r="W103" s="3" t="str">
        <f t="shared" si="92"/>
        <v/>
      </c>
      <c r="X103" s="20" t="str">
        <f t="shared" si="93"/>
        <v/>
      </c>
      <c r="Y103" s="6" t="str">
        <f t="shared" si="94"/>
        <v/>
      </c>
      <c r="Z103" s="3" t="str">
        <f t="shared" si="95"/>
        <v/>
      </c>
      <c r="AA103" s="20" t="str">
        <f t="shared" si="96"/>
        <v/>
      </c>
      <c r="AB103" s="6" t="str">
        <f t="shared" si="97"/>
        <v/>
      </c>
      <c r="AC103" s="3" t="str">
        <f t="shared" si="98"/>
        <v/>
      </c>
      <c r="AD103" s="20" t="str">
        <f t="shared" si="99"/>
        <v/>
      </c>
      <c r="AE103" s="6" t="str">
        <f t="shared" si="100"/>
        <v/>
      </c>
      <c r="AF103" s="8"/>
      <c r="AG103" s="3" t="str">
        <f t="shared" si="107"/>
        <v/>
      </c>
      <c r="AH103" s="20" t="str">
        <f t="shared" si="108"/>
        <v/>
      </c>
      <c r="AI103" s="6" t="str">
        <f t="shared" si="109"/>
        <v/>
      </c>
      <c r="AJ103" s="3">
        <f t="shared" si="110"/>
        <v>8.4</v>
      </c>
      <c r="AK103" s="20" t="str">
        <f t="shared" si="111"/>
        <v/>
      </c>
      <c r="AL103" s="6" t="str">
        <f t="shared" si="112"/>
        <v/>
      </c>
      <c r="AM103" s="3" t="str">
        <f t="shared" si="113"/>
        <v/>
      </c>
      <c r="AN103" s="20" t="str">
        <f t="shared" si="114"/>
        <v/>
      </c>
      <c r="AO103" s="6" t="str">
        <f t="shared" si="115"/>
        <v/>
      </c>
      <c r="AP103" s="3" t="str">
        <f t="shared" si="116"/>
        <v/>
      </c>
      <c r="AQ103" s="20" t="str">
        <f t="shared" si="117"/>
        <v/>
      </c>
      <c r="AR103" s="6" t="str">
        <f t="shared" si="118"/>
        <v/>
      </c>
      <c r="AS103" s="3" t="str">
        <f t="shared" si="119"/>
        <v/>
      </c>
      <c r="AT103" s="20" t="str">
        <f t="shared" si="120"/>
        <v/>
      </c>
      <c r="AU103" s="6" t="str">
        <f t="shared" si="121"/>
        <v/>
      </c>
      <c r="AV103" s="3" t="str">
        <f t="shared" si="101"/>
        <v/>
      </c>
      <c r="AW103" s="20" t="str">
        <f t="shared" si="102"/>
        <v/>
      </c>
      <c r="AX103" s="6" t="str">
        <f t="shared" si="103"/>
        <v/>
      </c>
      <c r="AY103" s="3" t="str">
        <f t="shared" si="104"/>
        <v/>
      </c>
      <c r="AZ103" s="20" t="str">
        <f t="shared" si="105"/>
        <v/>
      </c>
      <c r="BA103" s="6" t="str">
        <f t="shared" si="106"/>
        <v/>
      </c>
      <c r="BB103" s="8"/>
      <c r="BC103" s="34"/>
      <c r="BD103" s="34"/>
      <c r="BE103" s="34"/>
      <c r="BF103" s="34"/>
      <c r="BG103" s="34"/>
      <c r="BH103" s="34"/>
      <c r="BI103" s="41"/>
      <c r="BJ103" s="41"/>
      <c r="BK103" s="34"/>
      <c r="BL103" s="34"/>
      <c r="BM103" s="34"/>
      <c r="BN103" s="34"/>
      <c r="BO103" s="34"/>
      <c r="BP103" s="41"/>
      <c r="BQ103" s="41"/>
      <c r="BR103" s="34"/>
      <c r="BS103" s="34"/>
      <c r="BT103" s="34"/>
      <c r="BU103" s="34"/>
      <c r="BV103" s="34"/>
      <c r="BW103" s="41"/>
      <c r="BX103" s="41"/>
      <c r="BY103" s="34"/>
      <c r="BZ103" s="34"/>
      <c r="CA103" s="34"/>
      <c r="CB103" s="34"/>
      <c r="CC103" s="34"/>
      <c r="CD103" s="34"/>
      <c r="CE103" s="34"/>
      <c r="CF103" s="41"/>
      <c r="CG103" s="41"/>
      <c r="CH103" s="34"/>
      <c r="CI103" s="34"/>
      <c r="CJ103" s="34"/>
      <c r="CK103" s="34"/>
      <c r="CL103" s="34"/>
      <c r="CM103" s="41"/>
      <c r="CN103" s="41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</row>
    <row r="104" spans="1:106" ht="24.75" thickBot="1" x14ac:dyDescent="0.25">
      <c r="A104" s="82">
        <v>41193</v>
      </c>
      <c r="B104" s="81" t="s">
        <v>1</v>
      </c>
      <c r="C104" s="81" t="s">
        <v>0</v>
      </c>
      <c r="D104" s="81" t="s">
        <v>24</v>
      </c>
      <c r="E104" s="81" t="s">
        <v>24</v>
      </c>
      <c r="F104" s="85">
        <f t="shared" si="77"/>
        <v>1</v>
      </c>
      <c r="G104" s="85">
        <f t="shared" si="78"/>
        <v>10</v>
      </c>
      <c r="H104" s="67">
        <f t="shared" si="79"/>
        <v>2012</v>
      </c>
      <c r="I104" s="2" t="str">
        <f t="shared" si="76"/>
        <v>Fall</v>
      </c>
      <c r="J104" s="67"/>
      <c r="K104" s="3" t="str">
        <f t="shared" si="80"/>
        <v/>
      </c>
      <c r="L104" s="20" t="str">
        <f t="shared" si="81"/>
        <v/>
      </c>
      <c r="M104" s="6" t="str">
        <f t="shared" si="82"/>
        <v/>
      </c>
      <c r="N104" s="3" t="str">
        <f t="shared" si="83"/>
        <v/>
      </c>
      <c r="O104" s="20" t="str">
        <f t="shared" si="84"/>
        <v/>
      </c>
      <c r="P104" s="6" t="str">
        <f t="shared" si="85"/>
        <v>NS</v>
      </c>
      <c r="Q104" s="3" t="str">
        <f t="shared" si="86"/>
        <v/>
      </c>
      <c r="R104" s="20" t="str">
        <f t="shared" si="87"/>
        <v/>
      </c>
      <c r="S104" s="6" t="str">
        <f t="shared" si="88"/>
        <v/>
      </c>
      <c r="T104" s="3" t="str">
        <f t="shared" si="89"/>
        <v/>
      </c>
      <c r="U104" s="20" t="str">
        <f t="shared" si="90"/>
        <v/>
      </c>
      <c r="V104" s="6" t="str">
        <f t="shared" si="91"/>
        <v/>
      </c>
      <c r="W104" s="3" t="str">
        <f t="shared" si="92"/>
        <v/>
      </c>
      <c r="X104" s="20" t="str">
        <f t="shared" si="93"/>
        <v/>
      </c>
      <c r="Y104" s="6" t="str">
        <f t="shared" si="94"/>
        <v/>
      </c>
      <c r="Z104" s="3" t="str">
        <f t="shared" si="95"/>
        <v/>
      </c>
      <c r="AA104" s="20" t="str">
        <f t="shared" si="96"/>
        <v/>
      </c>
      <c r="AB104" s="6" t="str">
        <f t="shared" si="97"/>
        <v/>
      </c>
      <c r="AC104" s="3" t="str">
        <f t="shared" si="98"/>
        <v/>
      </c>
      <c r="AD104" s="20" t="str">
        <f t="shared" si="99"/>
        <v/>
      </c>
      <c r="AE104" s="6" t="str">
        <f t="shared" si="100"/>
        <v/>
      </c>
      <c r="AF104" s="8"/>
      <c r="AG104" s="3" t="str">
        <f t="shared" si="107"/>
        <v/>
      </c>
      <c r="AH104" s="20" t="str">
        <f t="shared" si="108"/>
        <v/>
      </c>
      <c r="AI104" s="6" t="str">
        <f t="shared" si="109"/>
        <v/>
      </c>
      <c r="AJ104" s="3" t="str">
        <f t="shared" si="110"/>
        <v/>
      </c>
      <c r="AK104" s="20" t="str">
        <f t="shared" si="111"/>
        <v/>
      </c>
      <c r="AL104" s="6" t="str">
        <f t="shared" si="112"/>
        <v>NS</v>
      </c>
      <c r="AM104" s="3" t="str">
        <f t="shared" si="113"/>
        <v/>
      </c>
      <c r="AN104" s="20" t="str">
        <f t="shared" si="114"/>
        <v/>
      </c>
      <c r="AO104" s="6" t="str">
        <f t="shared" si="115"/>
        <v/>
      </c>
      <c r="AP104" s="3" t="str">
        <f t="shared" si="116"/>
        <v/>
      </c>
      <c r="AQ104" s="20" t="str">
        <f t="shared" si="117"/>
        <v/>
      </c>
      <c r="AR104" s="6" t="str">
        <f t="shared" si="118"/>
        <v/>
      </c>
      <c r="AS104" s="3" t="str">
        <f t="shared" si="119"/>
        <v/>
      </c>
      <c r="AT104" s="20" t="str">
        <f t="shared" si="120"/>
        <v/>
      </c>
      <c r="AU104" s="6" t="str">
        <f t="shared" si="121"/>
        <v/>
      </c>
      <c r="AV104" s="3" t="str">
        <f t="shared" si="101"/>
        <v/>
      </c>
      <c r="AW104" s="20" t="str">
        <f t="shared" si="102"/>
        <v/>
      </c>
      <c r="AX104" s="6" t="str">
        <f t="shared" si="103"/>
        <v/>
      </c>
      <c r="AY104" s="3" t="str">
        <f t="shared" si="104"/>
        <v/>
      </c>
      <c r="AZ104" s="20" t="str">
        <f t="shared" si="105"/>
        <v/>
      </c>
      <c r="BA104" s="6" t="str">
        <f t="shared" si="106"/>
        <v/>
      </c>
      <c r="BB104" s="8"/>
      <c r="BC104" s="34"/>
      <c r="BD104" s="34"/>
      <c r="BE104" s="34"/>
      <c r="BF104" s="34"/>
      <c r="BG104" s="34"/>
      <c r="BH104" s="34"/>
      <c r="BI104" s="41"/>
      <c r="BJ104" s="41"/>
      <c r="BK104" s="34"/>
      <c r="BL104" s="34"/>
      <c r="BM104" s="34"/>
      <c r="BN104" s="34"/>
      <c r="BO104" s="34"/>
      <c r="BP104" s="41"/>
      <c r="BQ104" s="41"/>
      <c r="BR104" s="34"/>
      <c r="BS104" s="34"/>
      <c r="BT104" s="34"/>
      <c r="BU104" s="34"/>
      <c r="BV104" s="34"/>
      <c r="BW104" s="41"/>
      <c r="BX104" s="41"/>
      <c r="BY104" s="34"/>
      <c r="BZ104" s="34"/>
      <c r="CA104" s="34"/>
      <c r="CB104" s="34"/>
      <c r="CC104" s="34"/>
      <c r="CD104" s="34"/>
      <c r="CE104" s="34"/>
      <c r="CF104" s="41"/>
      <c r="CG104" s="41"/>
      <c r="CH104" s="34"/>
      <c r="CI104" s="34"/>
      <c r="CJ104" s="34"/>
      <c r="CK104" s="34"/>
      <c r="CL104" s="34"/>
      <c r="CM104" s="41"/>
      <c r="CN104" s="41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</row>
    <row r="105" spans="1:106" ht="24.75" thickBot="1" x14ac:dyDescent="0.25">
      <c r="A105" s="82">
        <v>41183</v>
      </c>
      <c r="B105" s="81" t="s">
        <v>1</v>
      </c>
      <c r="C105" s="81" t="s">
        <v>0</v>
      </c>
      <c r="D105" s="81">
        <v>11.3</v>
      </c>
      <c r="E105" s="81">
        <v>0.4</v>
      </c>
      <c r="F105" s="85">
        <f t="shared" si="77"/>
        <v>1</v>
      </c>
      <c r="G105" s="85">
        <f t="shared" si="78"/>
        <v>10</v>
      </c>
      <c r="H105" s="67">
        <f t="shared" si="79"/>
        <v>2012</v>
      </c>
      <c r="I105" s="2" t="str">
        <f t="shared" si="76"/>
        <v>Fall</v>
      </c>
      <c r="J105" s="67"/>
      <c r="K105" s="3" t="str">
        <f t="shared" si="80"/>
        <v/>
      </c>
      <c r="L105" s="20" t="str">
        <f t="shared" si="81"/>
        <v/>
      </c>
      <c r="M105" s="6" t="str">
        <f t="shared" si="82"/>
        <v/>
      </c>
      <c r="N105" s="3" t="str">
        <f t="shared" si="83"/>
        <v/>
      </c>
      <c r="O105" s="20" t="str">
        <f t="shared" si="84"/>
        <v/>
      </c>
      <c r="P105" s="6">
        <f t="shared" si="85"/>
        <v>11.3</v>
      </c>
      <c r="Q105" s="3" t="str">
        <f t="shared" si="86"/>
        <v/>
      </c>
      <c r="R105" s="20" t="str">
        <f t="shared" si="87"/>
        <v/>
      </c>
      <c r="S105" s="6" t="str">
        <f t="shared" si="88"/>
        <v/>
      </c>
      <c r="T105" s="3" t="str">
        <f t="shared" si="89"/>
        <v/>
      </c>
      <c r="U105" s="20" t="str">
        <f t="shared" si="90"/>
        <v/>
      </c>
      <c r="V105" s="6" t="str">
        <f t="shared" si="91"/>
        <v/>
      </c>
      <c r="W105" s="3" t="str">
        <f t="shared" si="92"/>
        <v/>
      </c>
      <c r="X105" s="20" t="str">
        <f t="shared" si="93"/>
        <v/>
      </c>
      <c r="Y105" s="6" t="str">
        <f t="shared" si="94"/>
        <v/>
      </c>
      <c r="Z105" s="3" t="str">
        <f t="shared" si="95"/>
        <v/>
      </c>
      <c r="AA105" s="20" t="str">
        <f t="shared" si="96"/>
        <v/>
      </c>
      <c r="AB105" s="6" t="str">
        <f t="shared" si="97"/>
        <v/>
      </c>
      <c r="AC105" s="3" t="str">
        <f t="shared" si="98"/>
        <v/>
      </c>
      <c r="AD105" s="20" t="str">
        <f t="shared" si="99"/>
        <v/>
      </c>
      <c r="AE105" s="6" t="str">
        <f t="shared" si="100"/>
        <v/>
      </c>
      <c r="AF105" s="8"/>
      <c r="AG105" s="3" t="str">
        <f t="shared" si="107"/>
        <v/>
      </c>
      <c r="AH105" s="20" t="str">
        <f t="shared" si="108"/>
        <v/>
      </c>
      <c r="AI105" s="6" t="str">
        <f t="shared" si="109"/>
        <v/>
      </c>
      <c r="AJ105" s="3" t="str">
        <f t="shared" si="110"/>
        <v/>
      </c>
      <c r="AK105" s="20" t="str">
        <f t="shared" si="111"/>
        <v/>
      </c>
      <c r="AL105" s="6">
        <f t="shared" si="112"/>
        <v>0.4</v>
      </c>
      <c r="AM105" s="3" t="str">
        <f t="shared" si="113"/>
        <v/>
      </c>
      <c r="AN105" s="20" t="str">
        <f t="shared" si="114"/>
        <v/>
      </c>
      <c r="AO105" s="6" t="str">
        <f t="shared" si="115"/>
        <v/>
      </c>
      <c r="AP105" s="3" t="str">
        <f t="shared" si="116"/>
        <v/>
      </c>
      <c r="AQ105" s="20" t="str">
        <f t="shared" si="117"/>
        <v/>
      </c>
      <c r="AR105" s="6" t="str">
        <f t="shared" si="118"/>
        <v/>
      </c>
      <c r="AS105" s="3" t="str">
        <f t="shared" si="119"/>
        <v/>
      </c>
      <c r="AT105" s="20" t="str">
        <f t="shared" si="120"/>
        <v/>
      </c>
      <c r="AU105" s="6" t="str">
        <f t="shared" si="121"/>
        <v/>
      </c>
      <c r="AV105" s="3" t="str">
        <f t="shared" si="101"/>
        <v/>
      </c>
      <c r="AW105" s="20" t="str">
        <f t="shared" si="102"/>
        <v/>
      </c>
      <c r="AX105" s="6" t="str">
        <f t="shared" si="103"/>
        <v/>
      </c>
      <c r="AY105" s="3" t="str">
        <f t="shared" si="104"/>
        <v/>
      </c>
      <c r="AZ105" s="20" t="str">
        <f t="shared" si="105"/>
        <v/>
      </c>
      <c r="BA105" s="6" t="str">
        <f t="shared" si="106"/>
        <v/>
      </c>
      <c r="BB105" s="8"/>
      <c r="BC105" s="34"/>
      <c r="BD105" s="34"/>
      <c r="BE105" s="34"/>
      <c r="BF105" s="34"/>
      <c r="BG105" s="34"/>
      <c r="BH105" s="34"/>
      <c r="BI105" s="41"/>
      <c r="BJ105" s="41"/>
      <c r="BK105" s="34"/>
      <c r="BL105" s="34"/>
      <c r="BM105" s="34"/>
      <c r="BN105" s="34"/>
      <c r="BO105" s="34"/>
      <c r="BP105" s="41"/>
      <c r="BQ105" s="41"/>
      <c r="BR105" s="34"/>
      <c r="BS105" s="34"/>
      <c r="BT105" s="34"/>
      <c r="BU105" s="34"/>
      <c r="BV105" s="34"/>
      <c r="BW105" s="41"/>
      <c r="BX105" s="41"/>
      <c r="BY105" s="34"/>
      <c r="BZ105" s="34"/>
      <c r="CA105" s="34"/>
      <c r="CB105" s="34"/>
      <c r="CC105" s="34"/>
      <c r="CD105" s="34"/>
      <c r="CE105" s="34"/>
      <c r="CF105" s="41"/>
      <c r="CG105" s="41"/>
      <c r="CH105" s="34"/>
      <c r="CI105" s="34"/>
      <c r="CJ105" s="34"/>
      <c r="CK105" s="34"/>
      <c r="CL105" s="34"/>
      <c r="CM105" s="41"/>
      <c r="CN105" s="41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</row>
    <row r="106" spans="1:106" ht="24.75" thickBot="1" x14ac:dyDescent="0.25">
      <c r="A106" s="82">
        <v>41110</v>
      </c>
      <c r="B106" s="81" t="s">
        <v>1</v>
      </c>
      <c r="C106" s="81" t="s">
        <v>0</v>
      </c>
      <c r="D106" s="81" t="s">
        <v>24</v>
      </c>
      <c r="E106" s="81" t="s">
        <v>24</v>
      </c>
      <c r="F106" s="85">
        <f t="shared" si="77"/>
        <v>1</v>
      </c>
      <c r="G106" s="85">
        <f t="shared" si="78"/>
        <v>7</v>
      </c>
      <c r="H106" s="67">
        <f t="shared" si="79"/>
        <v>2012</v>
      </c>
      <c r="I106" s="2" t="str">
        <f t="shared" si="76"/>
        <v>Summer</v>
      </c>
      <c r="J106" s="67"/>
      <c r="K106" s="3" t="str">
        <f t="shared" si="80"/>
        <v/>
      </c>
      <c r="L106" s="20" t="str">
        <f t="shared" si="81"/>
        <v/>
      </c>
      <c r="M106" s="6" t="str">
        <f t="shared" si="82"/>
        <v/>
      </c>
      <c r="N106" s="3" t="str">
        <f t="shared" si="83"/>
        <v/>
      </c>
      <c r="O106" s="20" t="str">
        <f t="shared" si="84"/>
        <v>NS</v>
      </c>
      <c r="P106" s="6" t="str">
        <f t="shared" si="85"/>
        <v/>
      </c>
      <c r="Q106" s="3" t="str">
        <f t="shared" si="86"/>
        <v/>
      </c>
      <c r="R106" s="20" t="str">
        <f t="shared" si="87"/>
        <v/>
      </c>
      <c r="S106" s="6" t="str">
        <f t="shared" si="88"/>
        <v/>
      </c>
      <c r="T106" s="3" t="str">
        <f t="shared" si="89"/>
        <v/>
      </c>
      <c r="U106" s="20" t="str">
        <f t="shared" si="90"/>
        <v/>
      </c>
      <c r="V106" s="6" t="str">
        <f t="shared" si="91"/>
        <v/>
      </c>
      <c r="W106" s="3" t="str">
        <f t="shared" si="92"/>
        <v/>
      </c>
      <c r="X106" s="20" t="str">
        <f t="shared" si="93"/>
        <v/>
      </c>
      <c r="Y106" s="6" t="str">
        <f t="shared" si="94"/>
        <v/>
      </c>
      <c r="Z106" s="3" t="str">
        <f t="shared" si="95"/>
        <v/>
      </c>
      <c r="AA106" s="20" t="str">
        <f t="shared" si="96"/>
        <v/>
      </c>
      <c r="AB106" s="6" t="str">
        <f t="shared" si="97"/>
        <v/>
      </c>
      <c r="AC106" s="3" t="str">
        <f t="shared" si="98"/>
        <v/>
      </c>
      <c r="AD106" s="20" t="str">
        <f t="shared" si="99"/>
        <v/>
      </c>
      <c r="AE106" s="6" t="str">
        <f t="shared" si="100"/>
        <v/>
      </c>
      <c r="AF106" s="8"/>
      <c r="AG106" s="3" t="str">
        <f t="shared" si="107"/>
        <v/>
      </c>
      <c r="AH106" s="20" t="str">
        <f t="shared" si="108"/>
        <v/>
      </c>
      <c r="AI106" s="6" t="str">
        <f t="shared" si="109"/>
        <v/>
      </c>
      <c r="AJ106" s="3" t="str">
        <f t="shared" si="110"/>
        <v/>
      </c>
      <c r="AK106" s="20" t="str">
        <f t="shared" si="111"/>
        <v>NS</v>
      </c>
      <c r="AL106" s="6" t="str">
        <f t="shared" si="112"/>
        <v/>
      </c>
      <c r="AM106" s="3" t="str">
        <f t="shared" si="113"/>
        <v/>
      </c>
      <c r="AN106" s="20" t="str">
        <f t="shared" si="114"/>
        <v/>
      </c>
      <c r="AO106" s="6" t="str">
        <f t="shared" si="115"/>
        <v/>
      </c>
      <c r="AP106" s="3" t="str">
        <f t="shared" si="116"/>
        <v/>
      </c>
      <c r="AQ106" s="20" t="str">
        <f t="shared" si="117"/>
        <v/>
      </c>
      <c r="AR106" s="6" t="str">
        <f t="shared" si="118"/>
        <v/>
      </c>
      <c r="AS106" s="3" t="str">
        <f t="shared" si="119"/>
        <v/>
      </c>
      <c r="AT106" s="20" t="str">
        <f t="shared" si="120"/>
        <v/>
      </c>
      <c r="AU106" s="6" t="str">
        <f t="shared" si="121"/>
        <v/>
      </c>
      <c r="AV106" s="3" t="str">
        <f t="shared" si="101"/>
        <v/>
      </c>
      <c r="AW106" s="20" t="str">
        <f t="shared" si="102"/>
        <v/>
      </c>
      <c r="AX106" s="6" t="str">
        <f t="shared" si="103"/>
        <v/>
      </c>
      <c r="AY106" s="3" t="str">
        <f t="shared" si="104"/>
        <v/>
      </c>
      <c r="AZ106" s="20" t="str">
        <f t="shared" si="105"/>
        <v/>
      </c>
      <c r="BA106" s="6" t="str">
        <f t="shared" si="106"/>
        <v/>
      </c>
      <c r="BB106" s="8"/>
      <c r="BC106" s="34"/>
      <c r="BD106" s="34"/>
      <c r="BE106" s="34"/>
      <c r="BF106" s="34"/>
      <c r="BG106" s="34"/>
      <c r="BH106" s="34"/>
      <c r="BI106" s="41"/>
      <c r="BJ106" s="41"/>
      <c r="BK106" s="34"/>
      <c r="BL106" s="34"/>
      <c r="BM106" s="34"/>
      <c r="BN106" s="34"/>
      <c r="BO106" s="34"/>
      <c r="BP106" s="41"/>
      <c r="BQ106" s="41"/>
      <c r="BR106" s="34"/>
      <c r="BS106" s="34"/>
      <c r="BT106" s="34"/>
      <c r="BU106" s="34"/>
      <c r="BV106" s="34"/>
      <c r="BW106" s="41"/>
      <c r="BX106" s="41"/>
      <c r="BY106" s="34"/>
      <c r="BZ106" s="34"/>
      <c r="CA106" s="34"/>
      <c r="CB106" s="34"/>
      <c r="CC106" s="34"/>
      <c r="CD106" s="34"/>
      <c r="CE106" s="34"/>
      <c r="CF106" s="41"/>
      <c r="CG106" s="41"/>
      <c r="CH106" s="34"/>
      <c r="CI106" s="34"/>
      <c r="CJ106" s="34"/>
      <c r="CK106" s="34"/>
      <c r="CL106" s="34"/>
      <c r="CM106" s="41"/>
      <c r="CN106" s="41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</row>
    <row r="107" spans="1:106" ht="24.75" thickBot="1" x14ac:dyDescent="0.25">
      <c r="A107" s="82">
        <v>41040</v>
      </c>
      <c r="B107" s="81" t="s">
        <v>1</v>
      </c>
      <c r="C107" s="81" t="s">
        <v>0</v>
      </c>
      <c r="D107" s="81">
        <v>12.76</v>
      </c>
      <c r="E107" s="81">
        <v>8.7899999999999991</v>
      </c>
      <c r="F107" s="85">
        <f t="shared" si="77"/>
        <v>1</v>
      </c>
      <c r="G107" s="85">
        <f t="shared" si="78"/>
        <v>5</v>
      </c>
      <c r="H107" s="67">
        <f t="shared" si="79"/>
        <v>2012</v>
      </c>
      <c r="I107" s="2" t="str">
        <f t="shared" si="76"/>
        <v>Spring</v>
      </c>
      <c r="J107" s="67"/>
      <c r="K107" s="3" t="str">
        <f t="shared" si="80"/>
        <v/>
      </c>
      <c r="L107" s="20" t="str">
        <f t="shared" si="81"/>
        <v/>
      </c>
      <c r="M107" s="6" t="str">
        <f t="shared" si="82"/>
        <v/>
      </c>
      <c r="N107" s="3">
        <f t="shared" si="83"/>
        <v>12.76</v>
      </c>
      <c r="O107" s="20" t="str">
        <f t="shared" si="84"/>
        <v/>
      </c>
      <c r="P107" s="6" t="str">
        <f t="shared" si="85"/>
        <v/>
      </c>
      <c r="Q107" s="3" t="str">
        <f t="shared" si="86"/>
        <v/>
      </c>
      <c r="R107" s="20" t="str">
        <f t="shared" si="87"/>
        <v/>
      </c>
      <c r="S107" s="6" t="str">
        <f t="shared" si="88"/>
        <v/>
      </c>
      <c r="T107" s="3" t="str">
        <f t="shared" si="89"/>
        <v/>
      </c>
      <c r="U107" s="20" t="str">
        <f t="shared" si="90"/>
        <v/>
      </c>
      <c r="V107" s="6" t="str">
        <f t="shared" si="91"/>
        <v/>
      </c>
      <c r="W107" s="3" t="str">
        <f t="shared" si="92"/>
        <v/>
      </c>
      <c r="X107" s="20" t="str">
        <f t="shared" si="93"/>
        <v/>
      </c>
      <c r="Y107" s="6" t="str">
        <f t="shared" si="94"/>
        <v/>
      </c>
      <c r="Z107" s="3" t="str">
        <f t="shared" si="95"/>
        <v/>
      </c>
      <c r="AA107" s="20" t="str">
        <f t="shared" si="96"/>
        <v/>
      </c>
      <c r="AB107" s="6" t="str">
        <f t="shared" si="97"/>
        <v/>
      </c>
      <c r="AC107" s="3" t="str">
        <f t="shared" si="98"/>
        <v/>
      </c>
      <c r="AD107" s="20" t="str">
        <f t="shared" si="99"/>
        <v/>
      </c>
      <c r="AE107" s="6" t="str">
        <f t="shared" si="100"/>
        <v/>
      </c>
      <c r="AF107" s="8"/>
      <c r="AG107" s="3" t="str">
        <f t="shared" si="107"/>
        <v/>
      </c>
      <c r="AH107" s="20" t="str">
        <f t="shared" si="108"/>
        <v/>
      </c>
      <c r="AI107" s="6" t="str">
        <f t="shared" si="109"/>
        <v/>
      </c>
      <c r="AJ107" s="3">
        <f t="shared" si="110"/>
        <v>8.7899999999999991</v>
      </c>
      <c r="AK107" s="20" t="str">
        <f t="shared" si="111"/>
        <v/>
      </c>
      <c r="AL107" s="6" t="str">
        <f t="shared" si="112"/>
        <v/>
      </c>
      <c r="AM107" s="3" t="str">
        <f t="shared" si="113"/>
        <v/>
      </c>
      <c r="AN107" s="20" t="str">
        <f t="shared" si="114"/>
        <v/>
      </c>
      <c r="AO107" s="6" t="str">
        <f t="shared" si="115"/>
        <v/>
      </c>
      <c r="AP107" s="3" t="str">
        <f t="shared" si="116"/>
        <v/>
      </c>
      <c r="AQ107" s="20" t="str">
        <f t="shared" si="117"/>
        <v/>
      </c>
      <c r="AR107" s="6" t="str">
        <f t="shared" si="118"/>
        <v/>
      </c>
      <c r="AS107" s="3" t="str">
        <f t="shared" si="119"/>
        <v/>
      </c>
      <c r="AT107" s="20" t="str">
        <f t="shared" si="120"/>
        <v/>
      </c>
      <c r="AU107" s="6" t="str">
        <f t="shared" si="121"/>
        <v/>
      </c>
      <c r="AV107" s="3" t="str">
        <f t="shared" si="101"/>
        <v/>
      </c>
      <c r="AW107" s="20" t="str">
        <f t="shared" si="102"/>
        <v/>
      </c>
      <c r="AX107" s="6" t="str">
        <f t="shared" si="103"/>
        <v/>
      </c>
      <c r="AY107" s="3" t="str">
        <f t="shared" si="104"/>
        <v/>
      </c>
      <c r="AZ107" s="20" t="str">
        <f t="shared" si="105"/>
        <v/>
      </c>
      <c r="BA107" s="6" t="str">
        <f t="shared" si="106"/>
        <v/>
      </c>
      <c r="BB107" s="8"/>
      <c r="BC107" s="34"/>
      <c r="BD107" s="34"/>
      <c r="BE107" s="34"/>
      <c r="BF107" s="34"/>
      <c r="BG107" s="34"/>
      <c r="BH107" s="34"/>
      <c r="BI107" s="41"/>
      <c r="BJ107" s="41"/>
      <c r="BK107" s="34"/>
      <c r="BL107" s="34"/>
      <c r="BM107" s="34"/>
      <c r="BN107" s="34"/>
      <c r="BO107" s="34"/>
      <c r="BP107" s="41"/>
      <c r="BQ107" s="41"/>
      <c r="BR107" s="34"/>
      <c r="BS107" s="34"/>
      <c r="BT107" s="34"/>
      <c r="BU107" s="34"/>
      <c r="BV107" s="34"/>
      <c r="BW107" s="41"/>
      <c r="BX107" s="41"/>
      <c r="BY107" s="34"/>
      <c r="BZ107" s="34"/>
      <c r="CA107" s="34"/>
      <c r="CB107" s="34"/>
      <c r="CC107" s="34"/>
      <c r="CD107" s="34"/>
      <c r="CE107" s="34"/>
      <c r="CF107" s="41"/>
      <c r="CG107" s="41"/>
      <c r="CH107" s="34"/>
      <c r="CI107" s="34"/>
      <c r="CJ107" s="34"/>
      <c r="CK107" s="34"/>
      <c r="CL107" s="34"/>
      <c r="CM107" s="41"/>
      <c r="CN107" s="41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</row>
    <row r="108" spans="1:106" ht="24.75" thickBot="1" x14ac:dyDescent="0.25">
      <c r="A108" s="82">
        <v>40826</v>
      </c>
      <c r="B108" s="81" t="s">
        <v>1</v>
      </c>
      <c r="C108" s="81" t="s">
        <v>0</v>
      </c>
      <c r="D108" s="81">
        <v>15.5</v>
      </c>
      <c r="E108" s="81">
        <v>1.1000000000000001</v>
      </c>
      <c r="F108" s="85">
        <f t="shared" si="77"/>
        <v>1</v>
      </c>
      <c r="G108" s="85">
        <f t="shared" si="78"/>
        <v>10</v>
      </c>
      <c r="H108" s="67">
        <f t="shared" si="79"/>
        <v>2011</v>
      </c>
      <c r="I108" s="2" t="str">
        <f t="shared" si="76"/>
        <v>Fall</v>
      </c>
      <c r="J108" s="67"/>
      <c r="K108" s="3" t="str">
        <f t="shared" si="80"/>
        <v/>
      </c>
      <c r="L108" s="20" t="str">
        <f t="shared" si="81"/>
        <v/>
      </c>
      <c r="M108" s="6" t="str">
        <f t="shared" si="82"/>
        <v/>
      </c>
      <c r="N108" s="3" t="str">
        <f t="shared" si="83"/>
        <v/>
      </c>
      <c r="O108" s="20" t="str">
        <f t="shared" si="84"/>
        <v/>
      </c>
      <c r="P108" s="6">
        <f t="shared" si="85"/>
        <v>15.5</v>
      </c>
      <c r="Q108" s="3" t="str">
        <f t="shared" si="86"/>
        <v/>
      </c>
      <c r="R108" s="20" t="str">
        <f t="shared" si="87"/>
        <v/>
      </c>
      <c r="S108" s="6" t="str">
        <f t="shared" si="88"/>
        <v/>
      </c>
      <c r="T108" s="3" t="str">
        <f t="shared" si="89"/>
        <v/>
      </c>
      <c r="U108" s="20" t="str">
        <f t="shared" si="90"/>
        <v/>
      </c>
      <c r="V108" s="6" t="str">
        <f t="shared" si="91"/>
        <v/>
      </c>
      <c r="W108" s="3" t="str">
        <f t="shared" si="92"/>
        <v/>
      </c>
      <c r="X108" s="20" t="str">
        <f t="shared" si="93"/>
        <v/>
      </c>
      <c r="Y108" s="6" t="str">
        <f t="shared" si="94"/>
        <v/>
      </c>
      <c r="Z108" s="3" t="str">
        <f t="shared" si="95"/>
        <v/>
      </c>
      <c r="AA108" s="20" t="str">
        <f t="shared" si="96"/>
        <v/>
      </c>
      <c r="AB108" s="6" t="str">
        <f t="shared" si="97"/>
        <v/>
      </c>
      <c r="AC108" s="3" t="str">
        <f t="shared" si="98"/>
        <v/>
      </c>
      <c r="AD108" s="20" t="str">
        <f t="shared" si="99"/>
        <v/>
      </c>
      <c r="AE108" s="6" t="str">
        <f t="shared" si="100"/>
        <v/>
      </c>
      <c r="AF108" s="8"/>
      <c r="AG108" s="3" t="str">
        <f t="shared" si="107"/>
        <v/>
      </c>
      <c r="AH108" s="20" t="str">
        <f t="shared" si="108"/>
        <v/>
      </c>
      <c r="AI108" s="6" t="str">
        <f t="shared" si="109"/>
        <v/>
      </c>
      <c r="AJ108" s="3" t="str">
        <f t="shared" si="110"/>
        <v/>
      </c>
      <c r="AK108" s="20" t="str">
        <f t="shared" si="111"/>
        <v/>
      </c>
      <c r="AL108" s="6">
        <f t="shared" si="112"/>
        <v>1.1000000000000001</v>
      </c>
      <c r="AM108" s="3" t="str">
        <f t="shared" si="113"/>
        <v/>
      </c>
      <c r="AN108" s="20" t="str">
        <f t="shared" si="114"/>
        <v/>
      </c>
      <c r="AO108" s="6" t="str">
        <f t="shared" si="115"/>
        <v/>
      </c>
      <c r="AP108" s="3" t="str">
        <f t="shared" si="116"/>
        <v/>
      </c>
      <c r="AQ108" s="20" t="str">
        <f t="shared" si="117"/>
        <v/>
      </c>
      <c r="AR108" s="6" t="str">
        <f t="shared" si="118"/>
        <v/>
      </c>
      <c r="AS108" s="3" t="str">
        <f t="shared" si="119"/>
        <v/>
      </c>
      <c r="AT108" s="20" t="str">
        <f t="shared" si="120"/>
        <v/>
      </c>
      <c r="AU108" s="6" t="str">
        <f t="shared" si="121"/>
        <v/>
      </c>
      <c r="AV108" s="3" t="str">
        <f t="shared" si="101"/>
        <v/>
      </c>
      <c r="AW108" s="20" t="str">
        <f t="shared" si="102"/>
        <v/>
      </c>
      <c r="AX108" s="6" t="str">
        <f t="shared" si="103"/>
        <v/>
      </c>
      <c r="AY108" s="3" t="str">
        <f t="shared" si="104"/>
        <v/>
      </c>
      <c r="AZ108" s="20" t="str">
        <f t="shared" si="105"/>
        <v/>
      </c>
      <c r="BA108" s="6" t="str">
        <f t="shared" si="106"/>
        <v/>
      </c>
      <c r="BB108" s="8"/>
      <c r="BC108" s="34"/>
      <c r="BD108" s="34"/>
      <c r="BE108" s="34"/>
      <c r="BF108" s="34"/>
      <c r="BG108" s="34"/>
      <c r="BH108" s="34"/>
      <c r="BI108" s="41"/>
      <c r="BJ108" s="41"/>
      <c r="BK108" s="34"/>
      <c r="BL108" s="34"/>
      <c r="BM108" s="34"/>
      <c r="BN108" s="34"/>
      <c r="BO108" s="34"/>
      <c r="BP108" s="41"/>
      <c r="BQ108" s="41"/>
      <c r="BR108" s="34"/>
      <c r="BS108" s="34"/>
      <c r="BT108" s="34"/>
      <c r="BU108" s="34"/>
      <c r="BV108" s="34"/>
      <c r="BW108" s="41"/>
      <c r="BX108" s="41"/>
      <c r="BY108" s="34"/>
      <c r="BZ108" s="34"/>
      <c r="CA108" s="34"/>
      <c r="CB108" s="34"/>
      <c r="CC108" s="34"/>
      <c r="CD108" s="34"/>
      <c r="CE108" s="34"/>
      <c r="CF108" s="41"/>
      <c r="CG108" s="41"/>
      <c r="CH108" s="34"/>
      <c r="CI108" s="34"/>
      <c r="CJ108" s="34"/>
      <c r="CK108" s="34"/>
      <c r="CL108" s="34"/>
      <c r="CM108" s="41"/>
      <c r="CN108" s="41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</row>
    <row r="109" spans="1:106" ht="24.75" thickBot="1" x14ac:dyDescent="0.25">
      <c r="A109" s="82">
        <v>40739</v>
      </c>
      <c r="B109" s="81" t="s">
        <v>1</v>
      </c>
      <c r="C109" s="81" t="s">
        <v>0</v>
      </c>
      <c r="D109" s="81">
        <v>19.2</v>
      </c>
      <c r="E109" s="81">
        <v>1.03</v>
      </c>
      <c r="F109" s="85">
        <f t="shared" si="77"/>
        <v>1</v>
      </c>
      <c r="G109" s="85">
        <f t="shared" si="78"/>
        <v>7</v>
      </c>
      <c r="H109" s="67">
        <f t="shared" si="79"/>
        <v>2011</v>
      </c>
      <c r="I109" s="2" t="str">
        <f t="shared" si="76"/>
        <v>Summer</v>
      </c>
      <c r="J109" s="67"/>
      <c r="K109" s="3" t="str">
        <f t="shared" si="80"/>
        <v/>
      </c>
      <c r="L109" s="20" t="str">
        <f t="shared" si="81"/>
        <v/>
      </c>
      <c r="M109" s="6" t="str">
        <f t="shared" si="82"/>
        <v/>
      </c>
      <c r="N109" s="3" t="str">
        <f t="shared" si="83"/>
        <v/>
      </c>
      <c r="O109" s="20">
        <f t="shared" si="84"/>
        <v>19.2</v>
      </c>
      <c r="P109" s="6" t="str">
        <f t="shared" si="85"/>
        <v/>
      </c>
      <c r="Q109" s="3" t="str">
        <f t="shared" si="86"/>
        <v/>
      </c>
      <c r="R109" s="20" t="str">
        <f t="shared" si="87"/>
        <v/>
      </c>
      <c r="S109" s="6" t="str">
        <f t="shared" si="88"/>
        <v/>
      </c>
      <c r="T109" s="3" t="str">
        <f t="shared" si="89"/>
        <v/>
      </c>
      <c r="U109" s="20" t="str">
        <f t="shared" si="90"/>
        <v/>
      </c>
      <c r="V109" s="6" t="str">
        <f t="shared" si="91"/>
        <v/>
      </c>
      <c r="W109" s="3" t="str">
        <f t="shared" si="92"/>
        <v/>
      </c>
      <c r="X109" s="20" t="str">
        <f t="shared" si="93"/>
        <v/>
      </c>
      <c r="Y109" s="6" t="str">
        <f t="shared" si="94"/>
        <v/>
      </c>
      <c r="Z109" s="3" t="str">
        <f t="shared" si="95"/>
        <v/>
      </c>
      <c r="AA109" s="20" t="str">
        <f t="shared" si="96"/>
        <v/>
      </c>
      <c r="AB109" s="6" t="str">
        <f t="shared" si="97"/>
        <v/>
      </c>
      <c r="AC109" s="3" t="str">
        <f t="shared" si="98"/>
        <v/>
      </c>
      <c r="AD109" s="20" t="str">
        <f t="shared" si="99"/>
        <v/>
      </c>
      <c r="AE109" s="6" t="str">
        <f t="shared" si="100"/>
        <v/>
      </c>
      <c r="AF109" s="8"/>
      <c r="AG109" s="3" t="str">
        <f t="shared" si="107"/>
        <v/>
      </c>
      <c r="AH109" s="20" t="str">
        <f t="shared" si="108"/>
        <v/>
      </c>
      <c r="AI109" s="6" t="str">
        <f t="shared" si="109"/>
        <v/>
      </c>
      <c r="AJ109" s="3" t="str">
        <f t="shared" si="110"/>
        <v/>
      </c>
      <c r="AK109" s="20">
        <f t="shared" si="111"/>
        <v>1.03</v>
      </c>
      <c r="AL109" s="6" t="str">
        <f t="shared" si="112"/>
        <v/>
      </c>
      <c r="AM109" s="3" t="str">
        <f t="shared" si="113"/>
        <v/>
      </c>
      <c r="AN109" s="20" t="str">
        <f t="shared" si="114"/>
        <v/>
      </c>
      <c r="AO109" s="6" t="str">
        <f t="shared" si="115"/>
        <v/>
      </c>
      <c r="AP109" s="3" t="str">
        <f t="shared" si="116"/>
        <v/>
      </c>
      <c r="AQ109" s="20" t="str">
        <f t="shared" si="117"/>
        <v/>
      </c>
      <c r="AR109" s="6" t="str">
        <f t="shared" si="118"/>
        <v/>
      </c>
      <c r="AS109" s="3" t="str">
        <f t="shared" si="119"/>
        <v/>
      </c>
      <c r="AT109" s="20" t="str">
        <f t="shared" si="120"/>
        <v/>
      </c>
      <c r="AU109" s="6" t="str">
        <f t="shared" si="121"/>
        <v/>
      </c>
      <c r="AV109" s="3" t="str">
        <f t="shared" si="101"/>
        <v/>
      </c>
      <c r="AW109" s="20" t="str">
        <f t="shared" si="102"/>
        <v/>
      </c>
      <c r="AX109" s="6" t="str">
        <f t="shared" si="103"/>
        <v/>
      </c>
      <c r="AY109" s="3" t="str">
        <f t="shared" si="104"/>
        <v/>
      </c>
      <c r="AZ109" s="20" t="str">
        <f t="shared" si="105"/>
        <v/>
      </c>
      <c r="BA109" s="6" t="str">
        <f t="shared" si="106"/>
        <v/>
      </c>
      <c r="BB109" s="8"/>
      <c r="BC109" s="34"/>
      <c r="BD109" s="34"/>
      <c r="BE109" s="34"/>
      <c r="BF109" s="34"/>
      <c r="BG109" s="34"/>
      <c r="BH109" s="34"/>
      <c r="BI109" s="41"/>
      <c r="BJ109" s="41"/>
      <c r="BK109" s="34"/>
      <c r="BL109" s="34"/>
      <c r="BM109" s="34"/>
      <c r="BN109" s="34"/>
      <c r="BO109" s="34"/>
      <c r="BP109" s="41"/>
      <c r="BQ109" s="41"/>
      <c r="BR109" s="34"/>
      <c r="BS109" s="34"/>
      <c r="BT109" s="34"/>
      <c r="BU109" s="34"/>
      <c r="BV109" s="34"/>
      <c r="BW109" s="41"/>
      <c r="BX109" s="41"/>
      <c r="BY109" s="34"/>
      <c r="BZ109" s="34"/>
      <c r="CA109" s="34"/>
      <c r="CB109" s="34"/>
      <c r="CC109" s="34"/>
      <c r="CD109" s="34"/>
      <c r="CE109" s="34"/>
      <c r="CF109" s="41"/>
      <c r="CG109" s="41"/>
      <c r="CH109" s="34"/>
      <c r="CI109" s="34"/>
      <c r="CJ109" s="34"/>
      <c r="CK109" s="34"/>
      <c r="CL109" s="34"/>
      <c r="CM109" s="41"/>
      <c r="CN109" s="41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</row>
    <row r="110" spans="1:106" ht="24.75" thickBot="1" x14ac:dyDescent="0.25">
      <c r="A110" s="82">
        <v>40738</v>
      </c>
      <c r="B110" s="81" t="s">
        <v>1</v>
      </c>
      <c r="C110" s="81" t="s">
        <v>0</v>
      </c>
      <c r="D110" s="81" t="s">
        <v>3</v>
      </c>
      <c r="E110" s="81" t="s">
        <v>3</v>
      </c>
      <c r="F110" s="85">
        <f t="shared" si="77"/>
        <v>1</v>
      </c>
      <c r="G110" s="85">
        <f t="shared" si="78"/>
        <v>7</v>
      </c>
      <c r="H110" s="67">
        <f t="shared" si="79"/>
        <v>2011</v>
      </c>
      <c r="I110" s="2" t="str">
        <f t="shared" si="76"/>
        <v>Summer</v>
      </c>
      <c r="J110" s="67"/>
      <c r="K110" s="3" t="str">
        <f t="shared" si="80"/>
        <v/>
      </c>
      <c r="L110" s="20" t="str">
        <f t="shared" si="81"/>
        <v/>
      </c>
      <c r="M110" s="6" t="str">
        <f t="shared" si="82"/>
        <v/>
      </c>
      <c r="N110" s="3" t="str">
        <f t="shared" si="83"/>
        <v/>
      </c>
      <c r="O110" s="20" t="str">
        <f t="shared" si="84"/>
        <v>ns</v>
      </c>
      <c r="P110" s="6" t="str">
        <f t="shared" si="85"/>
        <v/>
      </c>
      <c r="Q110" s="3" t="str">
        <f t="shared" si="86"/>
        <v/>
      </c>
      <c r="R110" s="20" t="str">
        <f t="shared" si="87"/>
        <v/>
      </c>
      <c r="S110" s="6" t="str">
        <f t="shared" si="88"/>
        <v/>
      </c>
      <c r="T110" s="3" t="str">
        <f t="shared" si="89"/>
        <v/>
      </c>
      <c r="U110" s="20" t="str">
        <f t="shared" si="90"/>
        <v/>
      </c>
      <c r="V110" s="6" t="str">
        <f t="shared" si="91"/>
        <v/>
      </c>
      <c r="W110" s="3" t="str">
        <f t="shared" si="92"/>
        <v/>
      </c>
      <c r="X110" s="20" t="str">
        <f t="shared" si="93"/>
        <v/>
      </c>
      <c r="Y110" s="6" t="str">
        <f t="shared" si="94"/>
        <v/>
      </c>
      <c r="Z110" s="3" t="str">
        <f t="shared" si="95"/>
        <v/>
      </c>
      <c r="AA110" s="20" t="str">
        <f t="shared" si="96"/>
        <v/>
      </c>
      <c r="AB110" s="6" t="str">
        <f t="shared" si="97"/>
        <v/>
      </c>
      <c r="AC110" s="3" t="str">
        <f t="shared" si="98"/>
        <v/>
      </c>
      <c r="AD110" s="20" t="str">
        <f t="shared" si="99"/>
        <v/>
      </c>
      <c r="AE110" s="6" t="str">
        <f t="shared" si="100"/>
        <v/>
      </c>
      <c r="AF110" s="8"/>
      <c r="AG110" s="3" t="str">
        <f t="shared" si="107"/>
        <v/>
      </c>
      <c r="AH110" s="20" t="str">
        <f t="shared" si="108"/>
        <v/>
      </c>
      <c r="AI110" s="6" t="str">
        <f t="shared" si="109"/>
        <v/>
      </c>
      <c r="AJ110" s="3" t="str">
        <f t="shared" si="110"/>
        <v/>
      </c>
      <c r="AK110" s="20" t="str">
        <f t="shared" si="111"/>
        <v>ns</v>
      </c>
      <c r="AL110" s="6" t="str">
        <f t="shared" si="112"/>
        <v/>
      </c>
      <c r="AM110" s="3" t="str">
        <f t="shared" si="113"/>
        <v/>
      </c>
      <c r="AN110" s="20" t="str">
        <f t="shared" si="114"/>
        <v/>
      </c>
      <c r="AO110" s="6" t="str">
        <f t="shared" si="115"/>
        <v/>
      </c>
      <c r="AP110" s="3" t="str">
        <f t="shared" si="116"/>
        <v/>
      </c>
      <c r="AQ110" s="20" t="str">
        <f t="shared" si="117"/>
        <v/>
      </c>
      <c r="AR110" s="6" t="str">
        <f t="shared" si="118"/>
        <v/>
      </c>
      <c r="AS110" s="3" t="str">
        <f t="shared" si="119"/>
        <v/>
      </c>
      <c r="AT110" s="20" t="str">
        <f t="shared" si="120"/>
        <v/>
      </c>
      <c r="AU110" s="6" t="str">
        <f t="shared" si="121"/>
        <v/>
      </c>
      <c r="AV110" s="3" t="str">
        <f t="shared" si="101"/>
        <v/>
      </c>
      <c r="AW110" s="20" t="str">
        <f t="shared" si="102"/>
        <v/>
      </c>
      <c r="AX110" s="6" t="str">
        <f t="shared" si="103"/>
        <v/>
      </c>
      <c r="AY110" s="3" t="str">
        <f t="shared" si="104"/>
        <v/>
      </c>
      <c r="AZ110" s="20" t="str">
        <f t="shared" si="105"/>
        <v/>
      </c>
      <c r="BA110" s="6" t="str">
        <f t="shared" si="106"/>
        <v/>
      </c>
      <c r="BB110" s="8"/>
      <c r="BC110" s="34"/>
      <c r="BD110" s="34"/>
      <c r="BE110" s="34"/>
      <c r="BF110" s="34"/>
      <c r="BG110" s="34"/>
      <c r="BH110" s="34"/>
      <c r="BI110" s="41"/>
      <c r="BJ110" s="41"/>
      <c r="BK110" s="34"/>
      <c r="BL110" s="34"/>
      <c r="BM110" s="34"/>
      <c r="BN110" s="34"/>
      <c r="BO110" s="34"/>
      <c r="BP110" s="41"/>
      <c r="BQ110" s="41"/>
      <c r="BR110" s="34"/>
      <c r="BS110" s="34"/>
      <c r="BT110" s="34"/>
      <c r="BU110" s="34"/>
      <c r="BV110" s="34"/>
      <c r="BW110" s="41"/>
      <c r="BX110" s="41"/>
      <c r="BY110" s="34"/>
      <c r="BZ110" s="34"/>
      <c r="CA110" s="34"/>
      <c r="CB110" s="34"/>
      <c r="CC110" s="34"/>
      <c r="CD110" s="34"/>
      <c r="CE110" s="34"/>
      <c r="CF110" s="41"/>
      <c r="CG110" s="41"/>
      <c r="CH110" s="34"/>
      <c r="CI110" s="34"/>
      <c r="CJ110" s="34"/>
      <c r="CK110" s="34"/>
      <c r="CL110" s="34"/>
      <c r="CM110" s="41"/>
      <c r="CN110" s="41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</row>
    <row r="111" spans="1:106" ht="24.75" thickBot="1" x14ac:dyDescent="0.25">
      <c r="A111" s="82">
        <v>40676</v>
      </c>
      <c r="B111" s="81" t="s">
        <v>1</v>
      </c>
      <c r="C111" s="81" t="s">
        <v>0</v>
      </c>
      <c r="D111" s="81">
        <v>15.7</v>
      </c>
      <c r="E111" s="81">
        <v>9.7200000000000006</v>
      </c>
      <c r="F111" s="85">
        <f t="shared" si="77"/>
        <v>1</v>
      </c>
      <c r="G111" s="85">
        <f t="shared" si="78"/>
        <v>5</v>
      </c>
      <c r="H111" s="67">
        <f t="shared" si="79"/>
        <v>2011</v>
      </c>
      <c r="I111" s="2" t="str">
        <f t="shared" si="76"/>
        <v>Spring</v>
      </c>
      <c r="J111" s="67"/>
      <c r="K111" s="3" t="str">
        <f t="shared" si="80"/>
        <v/>
      </c>
      <c r="L111" s="20" t="str">
        <f t="shared" si="81"/>
        <v/>
      </c>
      <c r="M111" s="6" t="str">
        <f t="shared" si="82"/>
        <v/>
      </c>
      <c r="N111" s="3">
        <f t="shared" si="83"/>
        <v>15.7</v>
      </c>
      <c r="O111" s="20" t="str">
        <f t="shared" si="84"/>
        <v/>
      </c>
      <c r="P111" s="6" t="str">
        <f t="shared" si="85"/>
        <v/>
      </c>
      <c r="Q111" s="3" t="str">
        <f t="shared" si="86"/>
        <v/>
      </c>
      <c r="R111" s="20" t="str">
        <f t="shared" si="87"/>
        <v/>
      </c>
      <c r="S111" s="6" t="str">
        <f t="shared" si="88"/>
        <v/>
      </c>
      <c r="T111" s="3" t="str">
        <f t="shared" si="89"/>
        <v/>
      </c>
      <c r="U111" s="20" t="str">
        <f t="shared" si="90"/>
        <v/>
      </c>
      <c r="V111" s="6" t="str">
        <f t="shared" si="91"/>
        <v/>
      </c>
      <c r="W111" s="3" t="str">
        <f t="shared" si="92"/>
        <v/>
      </c>
      <c r="X111" s="20" t="str">
        <f t="shared" si="93"/>
        <v/>
      </c>
      <c r="Y111" s="6" t="str">
        <f t="shared" si="94"/>
        <v/>
      </c>
      <c r="Z111" s="3" t="str">
        <f t="shared" si="95"/>
        <v/>
      </c>
      <c r="AA111" s="20" t="str">
        <f t="shared" si="96"/>
        <v/>
      </c>
      <c r="AB111" s="6" t="str">
        <f t="shared" si="97"/>
        <v/>
      </c>
      <c r="AC111" s="3" t="str">
        <f t="shared" si="98"/>
        <v/>
      </c>
      <c r="AD111" s="20" t="str">
        <f t="shared" si="99"/>
        <v/>
      </c>
      <c r="AE111" s="6" t="str">
        <f t="shared" si="100"/>
        <v/>
      </c>
      <c r="AF111" s="8"/>
      <c r="AG111" s="3" t="str">
        <f t="shared" si="107"/>
        <v/>
      </c>
      <c r="AH111" s="20" t="str">
        <f t="shared" si="108"/>
        <v/>
      </c>
      <c r="AI111" s="6" t="str">
        <f t="shared" si="109"/>
        <v/>
      </c>
      <c r="AJ111" s="3">
        <f t="shared" si="110"/>
        <v>9.7200000000000006</v>
      </c>
      <c r="AK111" s="20" t="str">
        <f t="shared" si="111"/>
        <v/>
      </c>
      <c r="AL111" s="6" t="str">
        <f t="shared" si="112"/>
        <v/>
      </c>
      <c r="AM111" s="3" t="str">
        <f t="shared" si="113"/>
        <v/>
      </c>
      <c r="AN111" s="20" t="str">
        <f t="shared" si="114"/>
        <v/>
      </c>
      <c r="AO111" s="6" t="str">
        <f t="shared" si="115"/>
        <v/>
      </c>
      <c r="AP111" s="3" t="str">
        <f t="shared" si="116"/>
        <v/>
      </c>
      <c r="AQ111" s="20" t="str">
        <f t="shared" si="117"/>
        <v/>
      </c>
      <c r="AR111" s="6" t="str">
        <f t="shared" si="118"/>
        <v/>
      </c>
      <c r="AS111" s="3" t="str">
        <f t="shared" si="119"/>
        <v/>
      </c>
      <c r="AT111" s="20" t="str">
        <f t="shared" si="120"/>
        <v/>
      </c>
      <c r="AU111" s="6" t="str">
        <f t="shared" si="121"/>
        <v/>
      </c>
      <c r="AV111" s="3" t="str">
        <f t="shared" si="101"/>
        <v/>
      </c>
      <c r="AW111" s="20" t="str">
        <f t="shared" si="102"/>
        <v/>
      </c>
      <c r="AX111" s="6" t="str">
        <f t="shared" si="103"/>
        <v/>
      </c>
      <c r="AY111" s="3" t="str">
        <f t="shared" si="104"/>
        <v/>
      </c>
      <c r="AZ111" s="20" t="str">
        <f t="shared" si="105"/>
        <v/>
      </c>
      <c r="BA111" s="6" t="str">
        <f t="shared" si="106"/>
        <v/>
      </c>
      <c r="BB111" s="8"/>
      <c r="BC111" s="34"/>
      <c r="BD111" s="34"/>
      <c r="BE111" s="34"/>
      <c r="BF111" s="34"/>
      <c r="BG111" s="34"/>
      <c r="BH111" s="34"/>
      <c r="BI111" s="41"/>
      <c r="BJ111" s="41"/>
      <c r="BK111" s="34"/>
      <c r="BL111" s="34"/>
      <c r="BM111" s="34"/>
      <c r="BN111" s="34"/>
      <c r="BO111" s="34"/>
      <c r="BP111" s="41"/>
      <c r="BQ111" s="41"/>
      <c r="BR111" s="34"/>
      <c r="BS111" s="34"/>
      <c r="BT111" s="34"/>
      <c r="BU111" s="34"/>
      <c r="BV111" s="34"/>
      <c r="BW111" s="41"/>
      <c r="BX111" s="41"/>
      <c r="BY111" s="34"/>
      <c r="BZ111" s="34"/>
      <c r="CA111" s="34"/>
      <c r="CB111" s="34"/>
      <c r="CC111" s="34"/>
      <c r="CD111" s="34"/>
      <c r="CE111" s="34"/>
      <c r="CF111" s="41"/>
      <c r="CG111" s="41"/>
      <c r="CH111" s="34"/>
      <c r="CI111" s="34"/>
      <c r="CJ111" s="34"/>
      <c r="CK111" s="34"/>
      <c r="CL111" s="34"/>
      <c r="CM111" s="41"/>
      <c r="CN111" s="41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</row>
    <row r="112" spans="1:106" ht="24.75" thickBot="1" x14ac:dyDescent="0.25">
      <c r="A112" s="82">
        <v>40672</v>
      </c>
      <c r="B112" s="81" t="s">
        <v>1</v>
      </c>
      <c r="C112" s="81" t="s">
        <v>0</v>
      </c>
      <c r="D112" s="81" t="s">
        <v>3</v>
      </c>
      <c r="E112" s="81" t="s">
        <v>3</v>
      </c>
      <c r="F112" s="85">
        <f t="shared" si="77"/>
        <v>1</v>
      </c>
      <c r="G112" s="85">
        <f t="shared" si="78"/>
        <v>5</v>
      </c>
      <c r="H112" s="67">
        <f t="shared" si="79"/>
        <v>2011</v>
      </c>
      <c r="I112" s="2" t="str">
        <f t="shared" si="76"/>
        <v>Spring</v>
      </c>
      <c r="J112" s="67"/>
      <c r="K112" s="3" t="str">
        <f t="shared" si="80"/>
        <v/>
      </c>
      <c r="L112" s="20" t="str">
        <f t="shared" si="81"/>
        <v/>
      </c>
      <c r="M112" s="6" t="str">
        <f t="shared" si="82"/>
        <v/>
      </c>
      <c r="N112" s="3" t="str">
        <f t="shared" si="83"/>
        <v>ns</v>
      </c>
      <c r="O112" s="20" t="str">
        <f t="shared" si="84"/>
        <v/>
      </c>
      <c r="P112" s="6" t="str">
        <f t="shared" si="85"/>
        <v/>
      </c>
      <c r="Q112" s="3" t="str">
        <f t="shared" si="86"/>
        <v/>
      </c>
      <c r="R112" s="20" t="str">
        <f t="shared" si="87"/>
        <v/>
      </c>
      <c r="S112" s="6" t="str">
        <f t="shared" si="88"/>
        <v/>
      </c>
      <c r="T112" s="3" t="str">
        <f t="shared" si="89"/>
        <v/>
      </c>
      <c r="U112" s="20" t="str">
        <f t="shared" si="90"/>
        <v/>
      </c>
      <c r="V112" s="6" t="str">
        <f t="shared" si="91"/>
        <v/>
      </c>
      <c r="W112" s="3" t="str">
        <f t="shared" si="92"/>
        <v/>
      </c>
      <c r="X112" s="20" t="str">
        <f t="shared" si="93"/>
        <v/>
      </c>
      <c r="Y112" s="6" t="str">
        <f t="shared" si="94"/>
        <v/>
      </c>
      <c r="Z112" s="3" t="str">
        <f t="shared" si="95"/>
        <v/>
      </c>
      <c r="AA112" s="20" t="str">
        <f t="shared" si="96"/>
        <v/>
      </c>
      <c r="AB112" s="6" t="str">
        <f t="shared" si="97"/>
        <v/>
      </c>
      <c r="AC112" s="3" t="str">
        <f t="shared" si="98"/>
        <v/>
      </c>
      <c r="AD112" s="20" t="str">
        <f t="shared" si="99"/>
        <v/>
      </c>
      <c r="AE112" s="6" t="str">
        <f t="shared" si="100"/>
        <v/>
      </c>
      <c r="AF112" s="8"/>
      <c r="AG112" s="3" t="str">
        <f t="shared" si="107"/>
        <v/>
      </c>
      <c r="AH112" s="20" t="str">
        <f t="shared" si="108"/>
        <v/>
      </c>
      <c r="AI112" s="6" t="str">
        <f t="shared" si="109"/>
        <v/>
      </c>
      <c r="AJ112" s="3" t="str">
        <f t="shared" si="110"/>
        <v>ns</v>
      </c>
      <c r="AK112" s="20" t="str">
        <f t="shared" si="111"/>
        <v/>
      </c>
      <c r="AL112" s="6" t="str">
        <f t="shared" si="112"/>
        <v/>
      </c>
      <c r="AM112" s="3" t="str">
        <f t="shared" si="113"/>
        <v/>
      </c>
      <c r="AN112" s="20" t="str">
        <f t="shared" si="114"/>
        <v/>
      </c>
      <c r="AO112" s="6" t="str">
        <f t="shared" si="115"/>
        <v/>
      </c>
      <c r="AP112" s="3" t="str">
        <f t="shared" si="116"/>
        <v/>
      </c>
      <c r="AQ112" s="20" t="str">
        <f t="shared" si="117"/>
        <v/>
      </c>
      <c r="AR112" s="6" t="str">
        <f t="shared" si="118"/>
        <v/>
      </c>
      <c r="AS112" s="3" t="str">
        <f t="shared" si="119"/>
        <v/>
      </c>
      <c r="AT112" s="20" t="str">
        <f t="shared" si="120"/>
        <v/>
      </c>
      <c r="AU112" s="6" t="str">
        <f t="shared" si="121"/>
        <v/>
      </c>
      <c r="AV112" s="3" t="str">
        <f t="shared" si="101"/>
        <v/>
      </c>
      <c r="AW112" s="20" t="str">
        <f t="shared" si="102"/>
        <v/>
      </c>
      <c r="AX112" s="6" t="str">
        <f t="shared" si="103"/>
        <v/>
      </c>
      <c r="AY112" s="3" t="str">
        <f t="shared" si="104"/>
        <v/>
      </c>
      <c r="AZ112" s="20" t="str">
        <f t="shared" si="105"/>
        <v/>
      </c>
      <c r="BA112" s="6" t="str">
        <f t="shared" si="106"/>
        <v/>
      </c>
      <c r="BB112" s="8"/>
      <c r="BC112" s="34"/>
      <c r="BD112" s="34"/>
      <c r="BE112" s="34"/>
      <c r="BF112" s="34"/>
      <c r="BG112" s="34"/>
      <c r="BH112" s="34"/>
      <c r="BI112" s="41"/>
      <c r="BJ112" s="41"/>
      <c r="BK112" s="34"/>
      <c r="BL112" s="34"/>
      <c r="BM112" s="34"/>
      <c r="BN112" s="34"/>
      <c r="BO112" s="34"/>
      <c r="BP112" s="41"/>
      <c r="BQ112" s="41"/>
      <c r="BR112" s="34"/>
      <c r="BS112" s="34"/>
      <c r="BT112" s="34"/>
      <c r="BU112" s="34"/>
      <c r="BV112" s="34"/>
      <c r="BW112" s="41"/>
      <c r="BX112" s="41"/>
      <c r="BY112" s="34"/>
      <c r="BZ112" s="34"/>
      <c r="CA112" s="34"/>
      <c r="CB112" s="34"/>
      <c r="CC112" s="34"/>
      <c r="CD112" s="34"/>
      <c r="CE112" s="34"/>
      <c r="CF112" s="41"/>
      <c r="CG112" s="41"/>
      <c r="CH112" s="34"/>
      <c r="CI112" s="34"/>
      <c r="CJ112" s="34"/>
      <c r="CK112" s="34"/>
      <c r="CL112" s="34"/>
      <c r="CM112" s="41"/>
      <c r="CN112" s="41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</row>
    <row r="113" spans="1:106" ht="24.75" thickBot="1" x14ac:dyDescent="0.25">
      <c r="A113" s="82">
        <v>40467</v>
      </c>
      <c r="B113" s="81" t="s">
        <v>1</v>
      </c>
      <c r="C113" s="81" t="s">
        <v>0</v>
      </c>
      <c r="D113" s="81" t="s">
        <v>3</v>
      </c>
      <c r="E113" s="81" t="s">
        <v>3</v>
      </c>
      <c r="F113" s="85">
        <f t="shared" si="77"/>
        <v>1</v>
      </c>
      <c r="G113" s="85">
        <f t="shared" si="78"/>
        <v>10</v>
      </c>
      <c r="H113" s="67">
        <f t="shared" si="79"/>
        <v>2010</v>
      </c>
      <c r="I113" s="2" t="str">
        <f t="shared" si="76"/>
        <v>Fall</v>
      </c>
      <c r="J113" s="67"/>
      <c r="K113" s="3" t="str">
        <f t="shared" si="80"/>
        <v/>
      </c>
      <c r="L113" s="20" t="str">
        <f t="shared" si="81"/>
        <v/>
      </c>
      <c r="M113" s="6" t="str">
        <f t="shared" si="82"/>
        <v/>
      </c>
      <c r="N113" s="3" t="str">
        <f t="shared" si="83"/>
        <v/>
      </c>
      <c r="O113" s="20" t="str">
        <f t="shared" si="84"/>
        <v/>
      </c>
      <c r="P113" s="6" t="str">
        <f t="shared" si="85"/>
        <v>ns</v>
      </c>
      <c r="Q113" s="3" t="str">
        <f t="shared" si="86"/>
        <v/>
      </c>
      <c r="R113" s="20" t="str">
        <f t="shared" si="87"/>
        <v/>
      </c>
      <c r="S113" s="6" t="str">
        <f t="shared" si="88"/>
        <v/>
      </c>
      <c r="T113" s="3" t="str">
        <f t="shared" si="89"/>
        <v/>
      </c>
      <c r="U113" s="20" t="str">
        <f t="shared" si="90"/>
        <v/>
      </c>
      <c r="V113" s="6" t="str">
        <f t="shared" si="91"/>
        <v/>
      </c>
      <c r="W113" s="3" t="str">
        <f t="shared" si="92"/>
        <v/>
      </c>
      <c r="X113" s="20" t="str">
        <f t="shared" si="93"/>
        <v/>
      </c>
      <c r="Y113" s="6" t="str">
        <f t="shared" si="94"/>
        <v/>
      </c>
      <c r="Z113" s="3" t="str">
        <f t="shared" si="95"/>
        <v/>
      </c>
      <c r="AA113" s="20" t="str">
        <f t="shared" si="96"/>
        <v/>
      </c>
      <c r="AB113" s="6" t="str">
        <f t="shared" si="97"/>
        <v/>
      </c>
      <c r="AC113" s="3" t="str">
        <f t="shared" si="98"/>
        <v/>
      </c>
      <c r="AD113" s="20" t="str">
        <f t="shared" si="99"/>
        <v/>
      </c>
      <c r="AE113" s="6" t="str">
        <f t="shared" si="100"/>
        <v/>
      </c>
      <c r="AF113" s="8"/>
      <c r="AG113" s="3" t="str">
        <f t="shared" si="107"/>
        <v/>
      </c>
      <c r="AH113" s="20" t="str">
        <f t="shared" si="108"/>
        <v/>
      </c>
      <c r="AI113" s="6" t="str">
        <f t="shared" si="109"/>
        <v/>
      </c>
      <c r="AJ113" s="3" t="str">
        <f t="shared" si="110"/>
        <v/>
      </c>
      <c r="AK113" s="20" t="str">
        <f t="shared" si="111"/>
        <v/>
      </c>
      <c r="AL113" s="6" t="str">
        <f t="shared" si="112"/>
        <v>ns</v>
      </c>
      <c r="AM113" s="3" t="str">
        <f t="shared" si="113"/>
        <v/>
      </c>
      <c r="AN113" s="20" t="str">
        <f t="shared" si="114"/>
        <v/>
      </c>
      <c r="AO113" s="6" t="str">
        <f t="shared" si="115"/>
        <v/>
      </c>
      <c r="AP113" s="3" t="str">
        <f t="shared" si="116"/>
        <v/>
      </c>
      <c r="AQ113" s="20" t="str">
        <f t="shared" si="117"/>
        <v/>
      </c>
      <c r="AR113" s="6" t="str">
        <f t="shared" si="118"/>
        <v/>
      </c>
      <c r="AS113" s="3" t="str">
        <f t="shared" si="119"/>
        <v/>
      </c>
      <c r="AT113" s="20" t="str">
        <f t="shared" si="120"/>
        <v/>
      </c>
      <c r="AU113" s="6" t="str">
        <f t="shared" si="121"/>
        <v/>
      </c>
      <c r="AV113" s="3" t="str">
        <f t="shared" si="101"/>
        <v/>
      </c>
      <c r="AW113" s="20" t="str">
        <f t="shared" si="102"/>
        <v/>
      </c>
      <c r="AX113" s="6" t="str">
        <f t="shared" si="103"/>
        <v/>
      </c>
      <c r="AY113" s="3" t="str">
        <f t="shared" si="104"/>
        <v/>
      </c>
      <c r="AZ113" s="20" t="str">
        <f t="shared" si="105"/>
        <v/>
      </c>
      <c r="BA113" s="6" t="str">
        <f t="shared" si="106"/>
        <v/>
      </c>
      <c r="BB113" s="8"/>
      <c r="BC113" s="34"/>
      <c r="BD113" s="34"/>
      <c r="BE113" s="34"/>
      <c r="BF113" s="34"/>
      <c r="BG113" s="34"/>
      <c r="BH113" s="34"/>
      <c r="BI113" s="41"/>
      <c r="BJ113" s="41"/>
      <c r="BK113" s="34"/>
      <c r="BL113" s="34"/>
      <c r="BM113" s="34"/>
      <c r="BN113" s="34"/>
      <c r="BO113" s="34"/>
      <c r="BP113" s="41"/>
      <c r="BQ113" s="41"/>
      <c r="BR113" s="34"/>
      <c r="BS113" s="34"/>
      <c r="BT113" s="34"/>
      <c r="BU113" s="34"/>
      <c r="BV113" s="34"/>
      <c r="BW113" s="41"/>
      <c r="BX113" s="41"/>
      <c r="BY113" s="34"/>
      <c r="BZ113" s="34"/>
      <c r="CA113" s="34"/>
      <c r="CB113" s="34"/>
      <c r="CC113" s="34"/>
      <c r="CD113" s="34"/>
      <c r="CE113" s="34"/>
      <c r="CF113" s="41"/>
      <c r="CG113" s="41"/>
      <c r="CH113" s="34"/>
      <c r="CI113" s="34"/>
      <c r="CJ113" s="34"/>
      <c r="CK113" s="34"/>
      <c r="CL113" s="34"/>
      <c r="CM113" s="41"/>
      <c r="CN113" s="41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</row>
    <row r="114" spans="1:106" ht="24.75" thickBot="1" x14ac:dyDescent="0.25">
      <c r="A114" s="82">
        <v>40464</v>
      </c>
      <c r="B114" s="81" t="s">
        <v>1</v>
      </c>
      <c r="C114" s="81" t="s">
        <v>0</v>
      </c>
      <c r="D114" s="81">
        <v>13.4</v>
      </c>
      <c r="E114" s="81">
        <v>2</v>
      </c>
      <c r="F114" s="85">
        <f t="shared" si="77"/>
        <v>1</v>
      </c>
      <c r="G114" s="85">
        <f t="shared" si="78"/>
        <v>10</v>
      </c>
      <c r="H114" s="67">
        <f t="shared" si="79"/>
        <v>2010</v>
      </c>
      <c r="I114" s="2" t="str">
        <f t="shared" si="76"/>
        <v>Fall</v>
      </c>
      <c r="J114" s="67"/>
      <c r="K114" s="3" t="str">
        <f t="shared" si="80"/>
        <v/>
      </c>
      <c r="L114" s="20" t="str">
        <f t="shared" si="81"/>
        <v/>
      </c>
      <c r="M114" s="6" t="str">
        <f t="shared" si="82"/>
        <v/>
      </c>
      <c r="N114" s="3" t="str">
        <f t="shared" si="83"/>
        <v/>
      </c>
      <c r="O114" s="20" t="str">
        <f t="shared" si="84"/>
        <v/>
      </c>
      <c r="P114" s="6">
        <f t="shared" si="85"/>
        <v>13.4</v>
      </c>
      <c r="Q114" s="3" t="str">
        <f t="shared" si="86"/>
        <v/>
      </c>
      <c r="R114" s="20" t="str">
        <f t="shared" si="87"/>
        <v/>
      </c>
      <c r="S114" s="6" t="str">
        <f t="shared" si="88"/>
        <v/>
      </c>
      <c r="T114" s="3" t="str">
        <f t="shared" si="89"/>
        <v/>
      </c>
      <c r="U114" s="20" t="str">
        <f t="shared" si="90"/>
        <v/>
      </c>
      <c r="V114" s="6" t="str">
        <f t="shared" si="91"/>
        <v/>
      </c>
      <c r="W114" s="3" t="str">
        <f t="shared" si="92"/>
        <v/>
      </c>
      <c r="X114" s="20" t="str">
        <f t="shared" si="93"/>
        <v/>
      </c>
      <c r="Y114" s="6" t="str">
        <f t="shared" si="94"/>
        <v/>
      </c>
      <c r="Z114" s="3" t="str">
        <f t="shared" si="95"/>
        <v/>
      </c>
      <c r="AA114" s="20" t="str">
        <f t="shared" si="96"/>
        <v/>
      </c>
      <c r="AB114" s="6" t="str">
        <f t="shared" si="97"/>
        <v/>
      </c>
      <c r="AC114" s="3" t="str">
        <f t="shared" si="98"/>
        <v/>
      </c>
      <c r="AD114" s="20" t="str">
        <f t="shared" si="99"/>
        <v/>
      </c>
      <c r="AE114" s="6" t="str">
        <f t="shared" si="100"/>
        <v/>
      </c>
      <c r="AF114" s="8"/>
      <c r="AG114" s="3" t="str">
        <f t="shared" si="107"/>
        <v/>
      </c>
      <c r="AH114" s="20" t="str">
        <f t="shared" si="108"/>
        <v/>
      </c>
      <c r="AI114" s="6" t="str">
        <f t="shared" si="109"/>
        <v/>
      </c>
      <c r="AJ114" s="3" t="str">
        <f t="shared" si="110"/>
        <v/>
      </c>
      <c r="AK114" s="20" t="str">
        <f t="shared" si="111"/>
        <v/>
      </c>
      <c r="AL114" s="6">
        <f t="shared" si="112"/>
        <v>2</v>
      </c>
      <c r="AM114" s="3" t="str">
        <f t="shared" si="113"/>
        <v/>
      </c>
      <c r="AN114" s="20" t="str">
        <f t="shared" si="114"/>
        <v/>
      </c>
      <c r="AO114" s="6" t="str">
        <f t="shared" si="115"/>
        <v/>
      </c>
      <c r="AP114" s="3" t="str">
        <f t="shared" si="116"/>
        <v/>
      </c>
      <c r="AQ114" s="20" t="str">
        <f t="shared" si="117"/>
        <v/>
      </c>
      <c r="AR114" s="6" t="str">
        <f t="shared" si="118"/>
        <v/>
      </c>
      <c r="AS114" s="3" t="str">
        <f t="shared" si="119"/>
        <v/>
      </c>
      <c r="AT114" s="20" t="str">
        <f t="shared" si="120"/>
        <v/>
      </c>
      <c r="AU114" s="6" t="str">
        <f t="shared" si="121"/>
        <v/>
      </c>
      <c r="AV114" s="3" t="str">
        <f t="shared" si="101"/>
        <v/>
      </c>
      <c r="AW114" s="20" t="str">
        <f t="shared" si="102"/>
        <v/>
      </c>
      <c r="AX114" s="6" t="str">
        <f t="shared" si="103"/>
        <v/>
      </c>
      <c r="AY114" s="3" t="str">
        <f t="shared" si="104"/>
        <v/>
      </c>
      <c r="AZ114" s="20" t="str">
        <f t="shared" si="105"/>
        <v/>
      </c>
      <c r="BA114" s="6" t="str">
        <f t="shared" si="106"/>
        <v/>
      </c>
      <c r="BB114" s="8"/>
      <c r="BC114" s="34"/>
      <c r="BD114" s="34"/>
      <c r="BE114" s="34"/>
      <c r="BF114" s="34"/>
      <c r="BG114" s="34"/>
      <c r="BH114" s="34"/>
      <c r="BI114" s="41"/>
      <c r="BJ114" s="41"/>
      <c r="BK114" s="34"/>
      <c r="BL114" s="34"/>
      <c r="BM114" s="34"/>
      <c r="BN114" s="34"/>
      <c r="BO114" s="34"/>
      <c r="BP114" s="41"/>
      <c r="BQ114" s="41"/>
      <c r="BR114" s="34"/>
      <c r="BS114" s="34"/>
      <c r="BT114" s="34"/>
      <c r="BU114" s="34"/>
      <c r="BV114" s="34"/>
      <c r="BW114" s="41"/>
      <c r="BX114" s="41"/>
      <c r="BY114" s="34"/>
      <c r="BZ114" s="34"/>
      <c r="CA114" s="34"/>
      <c r="CB114" s="34"/>
      <c r="CC114" s="34"/>
      <c r="CD114" s="34"/>
      <c r="CE114" s="34"/>
      <c r="CF114" s="41"/>
      <c r="CG114" s="41"/>
      <c r="CH114" s="34"/>
      <c r="CI114" s="34"/>
      <c r="CJ114" s="34"/>
      <c r="CK114" s="34"/>
      <c r="CL114" s="34"/>
      <c r="CM114" s="41"/>
      <c r="CN114" s="41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</row>
    <row r="115" spans="1:106" ht="24.75" thickBot="1" x14ac:dyDescent="0.25">
      <c r="A115" s="82">
        <v>40312</v>
      </c>
      <c r="B115" s="81" t="s">
        <v>1</v>
      </c>
      <c r="C115" s="81" t="s">
        <v>0</v>
      </c>
      <c r="D115" s="81">
        <v>9.76</v>
      </c>
      <c r="E115" s="81">
        <v>29.2</v>
      </c>
      <c r="F115" s="85">
        <f t="shared" si="77"/>
        <v>1</v>
      </c>
      <c r="G115" s="85">
        <f t="shared" si="78"/>
        <v>5</v>
      </c>
      <c r="H115" s="67">
        <f t="shared" si="79"/>
        <v>2010</v>
      </c>
      <c r="I115" s="2" t="str">
        <f t="shared" si="76"/>
        <v>Spring</v>
      </c>
      <c r="J115" s="67"/>
      <c r="K115" s="3" t="str">
        <f t="shared" si="80"/>
        <v/>
      </c>
      <c r="L115" s="20" t="str">
        <f t="shared" si="81"/>
        <v/>
      </c>
      <c r="M115" s="6" t="str">
        <f t="shared" si="82"/>
        <v/>
      </c>
      <c r="N115" s="3">
        <f t="shared" si="83"/>
        <v>9.76</v>
      </c>
      <c r="O115" s="20" t="str">
        <f t="shared" si="84"/>
        <v/>
      </c>
      <c r="P115" s="6" t="str">
        <f t="shared" si="85"/>
        <v/>
      </c>
      <c r="Q115" s="3" t="str">
        <f t="shared" si="86"/>
        <v/>
      </c>
      <c r="R115" s="20" t="str">
        <f t="shared" si="87"/>
        <v/>
      </c>
      <c r="S115" s="6" t="str">
        <f t="shared" si="88"/>
        <v/>
      </c>
      <c r="T115" s="3" t="str">
        <f t="shared" si="89"/>
        <v/>
      </c>
      <c r="U115" s="20" t="str">
        <f t="shared" si="90"/>
        <v/>
      </c>
      <c r="V115" s="6" t="str">
        <f t="shared" si="91"/>
        <v/>
      </c>
      <c r="W115" s="3" t="str">
        <f t="shared" si="92"/>
        <v/>
      </c>
      <c r="X115" s="20" t="str">
        <f t="shared" si="93"/>
        <v/>
      </c>
      <c r="Y115" s="6" t="str">
        <f t="shared" si="94"/>
        <v/>
      </c>
      <c r="Z115" s="3" t="str">
        <f t="shared" si="95"/>
        <v/>
      </c>
      <c r="AA115" s="20" t="str">
        <f t="shared" si="96"/>
        <v/>
      </c>
      <c r="AB115" s="6" t="str">
        <f t="shared" si="97"/>
        <v/>
      </c>
      <c r="AC115" s="3" t="str">
        <f t="shared" si="98"/>
        <v/>
      </c>
      <c r="AD115" s="20" t="str">
        <f t="shared" si="99"/>
        <v/>
      </c>
      <c r="AE115" s="6" t="str">
        <f t="shared" si="100"/>
        <v/>
      </c>
      <c r="AF115" s="8"/>
      <c r="AG115" s="3" t="str">
        <f t="shared" si="107"/>
        <v/>
      </c>
      <c r="AH115" s="20" t="str">
        <f t="shared" si="108"/>
        <v/>
      </c>
      <c r="AI115" s="6" t="str">
        <f t="shared" si="109"/>
        <v/>
      </c>
      <c r="AJ115" s="3">
        <f t="shared" si="110"/>
        <v>29.2</v>
      </c>
      <c r="AK115" s="20" t="str">
        <f t="shared" si="111"/>
        <v/>
      </c>
      <c r="AL115" s="6" t="str">
        <f t="shared" si="112"/>
        <v/>
      </c>
      <c r="AM115" s="3" t="str">
        <f t="shared" si="113"/>
        <v/>
      </c>
      <c r="AN115" s="20" t="str">
        <f t="shared" si="114"/>
        <v/>
      </c>
      <c r="AO115" s="6" t="str">
        <f t="shared" si="115"/>
        <v/>
      </c>
      <c r="AP115" s="3" t="str">
        <f t="shared" si="116"/>
        <v/>
      </c>
      <c r="AQ115" s="20" t="str">
        <f t="shared" si="117"/>
        <v/>
      </c>
      <c r="AR115" s="6" t="str">
        <f t="shared" si="118"/>
        <v/>
      </c>
      <c r="AS115" s="3" t="str">
        <f t="shared" si="119"/>
        <v/>
      </c>
      <c r="AT115" s="20" t="str">
        <f t="shared" si="120"/>
        <v/>
      </c>
      <c r="AU115" s="6" t="str">
        <f t="shared" si="121"/>
        <v/>
      </c>
      <c r="AV115" s="3" t="str">
        <f t="shared" si="101"/>
        <v/>
      </c>
      <c r="AW115" s="20" t="str">
        <f t="shared" si="102"/>
        <v/>
      </c>
      <c r="AX115" s="6" t="str">
        <f t="shared" si="103"/>
        <v/>
      </c>
      <c r="AY115" s="3" t="str">
        <f t="shared" si="104"/>
        <v/>
      </c>
      <c r="AZ115" s="20" t="str">
        <f t="shared" si="105"/>
        <v/>
      </c>
      <c r="BA115" s="6" t="str">
        <f t="shared" si="106"/>
        <v/>
      </c>
      <c r="BB115" s="8"/>
      <c r="BC115" s="34"/>
      <c r="BD115" s="34"/>
      <c r="BE115" s="34"/>
      <c r="BF115" s="34"/>
      <c r="BG115" s="34"/>
      <c r="BH115" s="34"/>
      <c r="BI115" s="41"/>
      <c r="BJ115" s="41"/>
      <c r="BK115" s="34"/>
      <c r="BL115" s="34"/>
      <c r="BM115" s="34"/>
      <c r="BN115" s="34"/>
      <c r="BO115" s="34"/>
      <c r="BP115" s="41"/>
      <c r="BQ115" s="41"/>
      <c r="BR115" s="34"/>
      <c r="BS115" s="34"/>
      <c r="BT115" s="34"/>
      <c r="BU115" s="34"/>
      <c r="BV115" s="34"/>
      <c r="BW115" s="41"/>
      <c r="BX115" s="41"/>
      <c r="BY115" s="34"/>
      <c r="BZ115" s="34"/>
      <c r="CA115" s="34"/>
      <c r="CB115" s="34"/>
      <c r="CC115" s="34"/>
      <c r="CD115" s="34"/>
      <c r="CE115" s="34"/>
      <c r="CF115" s="41"/>
      <c r="CG115" s="41"/>
      <c r="CH115" s="34"/>
      <c r="CI115" s="34"/>
      <c r="CJ115" s="34"/>
      <c r="CK115" s="34"/>
      <c r="CL115" s="34"/>
      <c r="CM115" s="41"/>
      <c r="CN115" s="41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</row>
    <row r="116" spans="1:106" ht="24.75" thickBot="1" x14ac:dyDescent="0.25">
      <c r="A116" s="82">
        <v>40091</v>
      </c>
      <c r="B116" s="81" t="s">
        <v>1</v>
      </c>
      <c r="C116" s="81" t="s">
        <v>0</v>
      </c>
      <c r="D116" s="81">
        <v>12.8</v>
      </c>
      <c r="E116" s="81">
        <v>0.49</v>
      </c>
      <c r="F116" s="85">
        <f t="shared" si="77"/>
        <v>1</v>
      </c>
      <c r="G116" s="85">
        <f t="shared" si="78"/>
        <v>10</v>
      </c>
      <c r="H116" s="67">
        <f t="shared" si="79"/>
        <v>2009</v>
      </c>
      <c r="I116" s="2" t="str">
        <f t="shared" si="76"/>
        <v>Fall</v>
      </c>
      <c r="J116" s="67"/>
      <c r="K116" s="3" t="str">
        <f t="shared" si="80"/>
        <v/>
      </c>
      <c r="L116" s="20" t="str">
        <f t="shared" si="81"/>
        <v/>
      </c>
      <c r="M116" s="6" t="str">
        <f t="shared" si="82"/>
        <v/>
      </c>
      <c r="N116" s="3" t="str">
        <f t="shared" si="83"/>
        <v/>
      </c>
      <c r="O116" s="20" t="str">
        <f t="shared" si="84"/>
        <v/>
      </c>
      <c r="P116" s="6">
        <f t="shared" si="85"/>
        <v>12.8</v>
      </c>
      <c r="Q116" s="3" t="str">
        <f t="shared" si="86"/>
        <v/>
      </c>
      <c r="R116" s="20" t="str">
        <f t="shared" si="87"/>
        <v/>
      </c>
      <c r="S116" s="6" t="str">
        <f t="shared" si="88"/>
        <v/>
      </c>
      <c r="T116" s="3" t="str">
        <f t="shared" si="89"/>
        <v/>
      </c>
      <c r="U116" s="20" t="str">
        <f t="shared" si="90"/>
        <v/>
      </c>
      <c r="V116" s="6" t="str">
        <f t="shared" si="91"/>
        <v/>
      </c>
      <c r="W116" s="3" t="str">
        <f t="shared" si="92"/>
        <v/>
      </c>
      <c r="X116" s="20" t="str">
        <f t="shared" si="93"/>
        <v/>
      </c>
      <c r="Y116" s="6" t="str">
        <f t="shared" si="94"/>
        <v/>
      </c>
      <c r="Z116" s="3" t="str">
        <f t="shared" si="95"/>
        <v/>
      </c>
      <c r="AA116" s="20" t="str">
        <f t="shared" si="96"/>
        <v/>
      </c>
      <c r="AB116" s="6" t="str">
        <f t="shared" si="97"/>
        <v/>
      </c>
      <c r="AC116" s="3" t="str">
        <f t="shared" si="98"/>
        <v/>
      </c>
      <c r="AD116" s="20" t="str">
        <f t="shared" si="99"/>
        <v/>
      </c>
      <c r="AE116" s="6" t="str">
        <f t="shared" si="100"/>
        <v/>
      </c>
      <c r="AF116" s="8"/>
      <c r="AG116" s="3" t="str">
        <f t="shared" si="107"/>
        <v/>
      </c>
      <c r="AH116" s="20" t="str">
        <f t="shared" si="108"/>
        <v/>
      </c>
      <c r="AI116" s="6" t="str">
        <f t="shared" si="109"/>
        <v/>
      </c>
      <c r="AJ116" s="3" t="str">
        <f t="shared" si="110"/>
        <v/>
      </c>
      <c r="AK116" s="20" t="str">
        <f t="shared" si="111"/>
        <v/>
      </c>
      <c r="AL116" s="6">
        <f t="shared" si="112"/>
        <v>0.49</v>
      </c>
      <c r="AM116" s="3" t="str">
        <f t="shared" si="113"/>
        <v/>
      </c>
      <c r="AN116" s="20" t="str">
        <f t="shared" si="114"/>
        <v/>
      </c>
      <c r="AO116" s="6" t="str">
        <f t="shared" si="115"/>
        <v/>
      </c>
      <c r="AP116" s="3" t="str">
        <f t="shared" si="116"/>
        <v/>
      </c>
      <c r="AQ116" s="20" t="str">
        <f t="shared" si="117"/>
        <v/>
      </c>
      <c r="AR116" s="6" t="str">
        <f t="shared" si="118"/>
        <v/>
      </c>
      <c r="AS116" s="3" t="str">
        <f t="shared" si="119"/>
        <v/>
      </c>
      <c r="AT116" s="20" t="str">
        <f t="shared" si="120"/>
        <v/>
      </c>
      <c r="AU116" s="6" t="str">
        <f t="shared" si="121"/>
        <v/>
      </c>
      <c r="AV116" s="3" t="str">
        <f t="shared" si="101"/>
        <v/>
      </c>
      <c r="AW116" s="20" t="str">
        <f t="shared" si="102"/>
        <v/>
      </c>
      <c r="AX116" s="6" t="str">
        <f t="shared" si="103"/>
        <v/>
      </c>
      <c r="AY116" s="3" t="str">
        <f t="shared" si="104"/>
        <v/>
      </c>
      <c r="AZ116" s="20" t="str">
        <f t="shared" si="105"/>
        <v/>
      </c>
      <c r="BA116" s="6" t="str">
        <f t="shared" si="106"/>
        <v/>
      </c>
      <c r="BB116" s="8"/>
      <c r="BC116" s="34"/>
      <c r="BD116" s="34"/>
      <c r="BE116" s="34"/>
      <c r="BF116" s="34"/>
      <c r="BG116" s="34"/>
      <c r="BH116" s="34"/>
      <c r="BI116" s="41"/>
      <c r="BJ116" s="41"/>
      <c r="BK116" s="34"/>
      <c r="BL116" s="34"/>
      <c r="BM116" s="34"/>
      <c r="BN116" s="34"/>
      <c r="BO116" s="34"/>
      <c r="BP116" s="41"/>
      <c r="BQ116" s="41"/>
      <c r="BR116" s="34"/>
      <c r="BS116" s="34"/>
      <c r="BT116" s="34"/>
      <c r="BU116" s="34"/>
      <c r="BV116" s="34"/>
      <c r="BW116" s="41"/>
      <c r="BX116" s="41"/>
      <c r="BY116" s="34"/>
      <c r="BZ116" s="34"/>
      <c r="CA116" s="34"/>
      <c r="CB116" s="34"/>
      <c r="CC116" s="34"/>
      <c r="CD116" s="34"/>
      <c r="CE116" s="34"/>
      <c r="CF116" s="41"/>
      <c r="CG116" s="41"/>
      <c r="CH116" s="34"/>
      <c r="CI116" s="34"/>
      <c r="CJ116" s="34"/>
      <c r="CK116" s="34"/>
      <c r="CL116" s="34"/>
      <c r="CM116" s="41"/>
      <c r="CN116" s="41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</row>
    <row r="117" spans="1:106" ht="24.75" thickBot="1" x14ac:dyDescent="0.25">
      <c r="A117" s="82">
        <v>39943</v>
      </c>
      <c r="B117" s="81" t="s">
        <v>1</v>
      </c>
      <c r="C117" s="81" t="s">
        <v>0</v>
      </c>
      <c r="D117" s="81">
        <v>10.5</v>
      </c>
      <c r="E117" s="81">
        <v>4.6500000000000004</v>
      </c>
      <c r="F117" s="85">
        <f t="shared" si="77"/>
        <v>1</v>
      </c>
      <c r="G117" s="85">
        <f t="shared" si="78"/>
        <v>5</v>
      </c>
      <c r="H117" s="67">
        <f t="shared" si="79"/>
        <v>2009</v>
      </c>
      <c r="I117" s="2" t="str">
        <f t="shared" si="76"/>
        <v>Spring</v>
      </c>
      <c r="J117" s="67"/>
      <c r="K117" s="3" t="str">
        <f t="shared" si="80"/>
        <v/>
      </c>
      <c r="L117" s="20" t="str">
        <f t="shared" si="81"/>
        <v/>
      </c>
      <c r="M117" s="6" t="str">
        <f t="shared" si="82"/>
        <v/>
      </c>
      <c r="N117" s="3">
        <f t="shared" si="83"/>
        <v>10.5</v>
      </c>
      <c r="O117" s="20" t="str">
        <f t="shared" si="84"/>
        <v/>
      </c>
      <c r="P117" s="6" t="str">
        <f t="shared" si="85"/>
        <v/>
      </c>
      <c r="Q117" s="3" t="str">
        <f t="shared" si="86"/>
        <v/>
      </c>
      <c r="R117" s="20" t="str">
        <f t="shared" si="87"/>
        <v/>
      </c>
      <c r="S117" s="6" t="str">
        <f t="shared" si="88"/>
        <v/>
      </c>
      <c r="T117" s="3" t="str">
        <f t="shared" si="89"/>
        <v/>
      </c>
      <c r="U117" s="20" t="str">
        <f t="shared" si="90"/>
        <v/>
      </c>
      <c r="V117" s="6" t="str">
        <f t="shared" si="91"/>
        <v/>
      </c>
      <c r="W117" s="3" t="str">
        <f t="shared" si="92"/>
        <v/>
      </c>
      <c r="X117" s="20" t="str">
        <f t="shared" si="93"/>
        <v/>
      </c>
      <c r="Y117" s="6" t="str">
        <f t="shared" si="94"/>
        <v/>
      </c>
      <c r="Z117" s="3" t="str">
        <f t="shared" si="95"/>
        <v/>
      </c>
      <c r="AA117" s="20" t="str">
        <f t="shared" si="96"/>
        <v/>
      </c>
      <c r="AB117" s="6" t="str">
        <f t="shared" si="97"/>
        <v/>
      </c>
      <c r="AC117" s="3" t="str">
        <f t="shared" si="98"/>
        <v/>
      </c>
      <c r="AD117" s="20" t="str">
        <f t="shared" si="99"/>
        <v/>
      </c>
      <c r="AE117" s="6" t="str">
        <f t="shared" si="100"/>
        <v/>
      </c>
      <c r="AF117" s="8"/>
      <c r="AG117" s="3" t="str">
        <f t="shared" si="107"/>
        <v/>
      </c>
      <c r="AH117" s="20" t="str">
        <f t="shared" si="108"/>
        <v/>
      </c>
      <c r="AI117" s="6" t="str">
        <f t="shared" si="109"/>
        <v/>
      </c>
      <c r="AJ117" s="3">
        <f t="shared" si="110"/>
        <v>4.6500000000000004</v>
      </c>
      <c r="AK117" s="20" t="str">
        <f t="shared" si="111"/>
        <v/>
      </c>
      <c r="AL117" s="6" t="str">
        <f t="shared" si="112"/>
        <v/>
      </c>
      <c r="AM117" s="3" t="str">
        <f t="shared" si="113"/>
        <v/>
      </c>
      <c r="AN117" s="20" t="str">
        <f t="shared" si="114"/>
        <v/>
      </c>
      <c r="AO117" s="6" t="str">
        <f t="shared" si="115"/>
        <v/>
      </c>
      <c r="AP117" s="3" t="str">
        <f t="shared" si="116"/>
        <v/>
      </c>
      <c r="AQ117" s="20" t="str">
        <f t="shared" si="117"/>
        <v/>
      </c>
      <c r="AR117" s="6" t="str">
        <f t="shared" si="118"/>
        <v/>
      </c>
      <c r="AS117" s="3" t="str">
        <f t="shared" si="119"/>
        <v/>
      </c>
      <c r="AT117" s="20" t="str">
        <f t="shared" si="120"/>
        <v/>
      </c>
      <c r="AU117" s="6" t="str">
        <f t="shared" si="121"/>
        <v/>
      </c>
      <c r="AV117" s="3" t="str">
        <f t="shared" si="101"/>
        <v/>
      </c>
      <c r="AW117" s="20" t="str">
        <f t="shared" si="102"/>
        <v/>
      </c>
      <c r="AX117" s="6" t="str">
        <f t="shared" si="103"/>
        <v/>
      </c>
      <c r="AY117" s="3" t="str">
        <f t="shared" si="104"/>
        <v/>
      </c>
      <c r="AZ117" s="20" t="str">
        <f t="shared" si="105"/>
        <v/>
      </c>
      <c r="BA117" s="6" t="str">
        <f t="shared" si="106"/>
        <v/>
      </c>
      <c r="BB117" s="8"/>
      <c r="BC117" s="34"/>
      <c r="BD117" s="34"/>
      <c r="BE117" s="34"/>
      <c r="BF117" s="34"/>
      <c r="BG117" s="34"/>
      <c r="BH117" s="34"/>
      <c r="BI117" s="41"/>
      <c r="BJ117" s="41"/>
      <c r="BK117" s="34"/>
      <c r="BL117" s="34"/>
      <c r="BM117" s="34"/>
      <c r="BN117" s="34"/>
      <c r="BO117" s="34"/>
      <c r="BP117" s="41"/>
      <c r="BQ117" s="41"/>
      <c r="BR117" s="34"/>
      <c r="BS117" s="34"/>
      <c r="BT117" s="34"/>
      <c r="BU117" s="34"/>
      <c r="BV117" s="34"/>
      <c r="BW117" s="41"/>
      <c r="BX117" s="41"/>
      <c r="BY117" s="34"/>
      <c r="BZ117" s="34"/>
      <c r="CA117" s="34"/>
      <c r="CB117" s="34"/>
      <c r="CC117" s="34"/>
      <c r="CD117" s="34"/>
      <c r="CE117" s="34"/>
      <c r="CF117" s="41"/>
      <c r="CG117" s="41"/>
      <c r="CH117" s="34"/>
      <c r="CI117" s="34"/>
      <c r="CJ117" s="34"/>
      <c r="CK117" s="34"/>
      <c r="CL117" s="34"/>
      <c r="CM117" s="41"/>
      <c r="CN117" s="41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</row>
    <row r="118" spans="1:106" ht="24.75" thickBot="1" x14ac:dyDescent="0.25">
      <c r="A118" s="82">
        <v>39732</v>
      </c>
      <c r="B118" s="81" t="s">
        <v>1</v>
      </c>
      <c r="C118" s="81" t="s">
        <v>0</v>
      </c>
      <c r="D118" s="81">
        <v>10.66</v>
      </c>
      <c r="E118" s="81">
        <v>0.32</v>
      </c>
      <c r="F118" s="85">
        <f t="shared" si="77"/>
        <v>1</v>
      </c>
      <c r="G118" s="85">
        <f t="shared" si="78"/>
        <v>10</v>
      </c>
      <c r="H118" s="67">
        <f t="shared" si="79"/>
        <v>2008</v>
      </c>
      <c r="I118" s="2" t="str">
        <f t="shared" si="76"/>
        <v>Fall</v>
      </c>
      <c r="J118" s="67"/>
      <c r="K118" s="3" t="str">
        <f t="shared" si="80"/>
        <v/>
      </c>
      <c r="L118" s="20" t="str">
        <f t="shared" si="81"/>
        <v/>
      </c>
      <c r="M118" s="6" t="str">
        <f t="shared" si="82"/>
        <v/>
      </c>
      <c r="N118" s="3" t="str">
        <f t="shared" si="83"/>
        <v/>
      </c>
      <c r="O118" s="20" t="str">
        <f t="shared" si="84"/>
        <v/>
      </c>
      <c r="P118" s="6">
        <f t="shared" si="85"/>
        <v>10.66</v>
      </c>
      <c r="Q118" s="3" t="str">
        <f t="shared" si="86"/>
        <v/>
      </c>
      <c r="R118" s="20" t="str">
        <f t="shared" si="87"/>
        <v/>
      </c>
      <c r="S118" s="6" t="str">
        <f t="shared" si="88"/>
        <v/>
      </c>
      <c r="T118" s="3" t="str">
        <f t="shared" si="89"/>
        <v/>
      </c>
      <c r="U118" s="20" t="str">
        <f t="shared" si="90"/>
        <v/>
      </c>
      <c r="V118" s="6" t="str">
        <f t="shared" si="91"/>
        <v/>
      </c>
      <c r="W118" s="3" t="str">
        <f t="shared" si="92"/>
        <v/>
      </c>
      <c r="X118" s="20" t="str">
        <f t="shared" si="93"/>
        <v/>
      </c>
      <c r="Y118" s="6" t="str">
        <f t="shared" si="94"/>
        <v/>
      </c>
      <c r="Z118" s="3" t="str">
        <f t="shared" si="95"/>
        <v/>
      </c>
      <c r="AA118" s="20" t="str">
        <f t="shared" si="96"/>
        <v/>
      </c>
      <c r="AB118" s="6" t="str">
        <f t="shared" si="97"/>
        <v/>
      </c>
      <c r="AC118" s="3" t="str">
        <f t="shared" si="98"/>
        <v/>
      </c>
      <c r="AD118" s="20" t="str">
        <f t="shared" si="99"/>
        <v/>
      </c>
      <c r="AE118" s="6" t="str">
        <f t="shared" si="100"/>
        <v/>
      </c>
      <c r="AF118" s="8"/>
      <c r="AG118" s="3" t="str">
        <f t="shared" si="107"/>
        <v/>
      </c>
      <c r="AH118" s="20" t="str">
        <f t="shared" si="108"/>
        <v/>
      </c>
      <c r="AI118" s="6" t="str">
        <f t="shared" si="109"/>
        <v/>
      </c>
      <c r="AJ118" s="3" t="str">
        <f t="shared" si="110"/>
        <v/>
      </c>
      <c r="AK118" s="20" t="str">
        <f t="shared" si="111"/>
        <v/>
      </c>
      <c r="AL118" s="6">
        <f t="shared" si="112"/>
        <v>0.32</v>
      </c>
      <c r="AM118" s="3" t="str">
        <f t="shared" si="113"/>
        <v/>
      </c>
      <c r="AN118" s="20" t="str">
        <f t="shared" si="114"/>
        <v/>
      </c>
      <c r="AO118" s="6" t="str">
        <f t="shared" si="115"/>
        <v/>
      </c>
      <c r="AP118" s="3" t="str">
        <f t="shared" si="116"/>
        <v/>
      </c>
      <c r="AQ118" s="20" t="str">
        <f t="shared" si="117"/>
        <v/>
      </c>
      <c r="AR118" s="6" t="str">
        <f t="shared" si="118"/>
        <v/>
      </c>
      <c r="AS118" s="3" t="str">
        <f t="shared" si="119"/>
        <v/>
      </c>
      <c r="AT118" s="20" t="str">
        <f t="shared" si="120"/>
        <v/>
      </c>
      <c r="AU118" s="6" t="str">
        <f t="shared" si="121"/>
        <v/>
      </c>
      <c r="AV118" s="3" t="str">
        <f t="shared" si="101"/>
        <v/>
      </c>
      <c r="AW118" s="20" t="str">
        <f t="shared" si="102"/>
        <v/>
      </c>
      <c r="AX118" s="6" t="str">
        <f t="shared" si="103"/>
        <v/>
      </c>
      <c r="AY118" s="3" t="str">
        <f t="shared" si="104"/>
        <v/>
      </c>
      <c r="AZ118" s="20" t="str">
        <f t="shared" si="105"/>
        <v/>
      </c>
      <c r="BA118" s="6" t="str">
        <f t="shared" si="106"/>
        <v/>
      </c>
      <c r="BB118" s="8"/>
      <c r="BC118" s="34"/>
      <c r="BD118" s="34"/>
      <c r="BE118" s="34"/>
      <c r="BF118" s="34"/>
      <c r="BG118" s="34"/>
      <c r="BH118" s="34"/>
      <c r="BI118" s="41"/>
      <c r="BJ118" s="41"/>
      <c r="BK118" s="34"/>
      <c r="BL118" s="34"/>
      <c r="BM118" s="34"/>
      <c r="BN118" s="34"/>
      <c r="BO118" s="34"/>
      <c r="BP118" s="41"/>
      <c r="BQ118" s="41"/>
      <c r="BR118" s="34"/>
      <c r="BS118" s="34"/>
      <c r="BT118" s="34"/>
      <c r="BU118" s="34"/>
      <c r="BV118" s="34"/>
      <c r="BW118" s="41"/>
      <c r="BX118" s="41"/>
      <c r="BY118" s="34"/>
      <c r="BZ118" s="34"/>
      <c r="CA118" s="34"/>
      <c r="CB118" s="34"/>
      <c r="CC118" s="34"/>
      <c r="CD118" s="34"/>
      <c r="CE118" s="34"/>
      <c r="CF118" s="41"/>
      <c r="CG118" s="41"/>
      <c r="CH118" s="34"/>
      <c r="CI118" s="34"/>
      <c r="CJ118" s="34"/>
      <c r="CK118" s="34"/>
      <c r="CL118" s="34"/>
      <c r="CM118" s="41"/>
      <c r="CN118" s="41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</row>
    <row r="119" spans="1:106" ht="24.75" thickBot="1" x14ac:dyDescent="0.25">
      <c r="A119" s="82">
        <v>39723</v>
      </c>
      <c r="B119" s="81" t="s">
        <v>1</v>
      </c>
      <c r="C119" s="81" t="s">
        <v>0</v>
      </c>
      <c r="D119" s="81" t="s">
        <v>24</v>
      </c>
      <c r="E119" s="81" t="s">
        <v>3</v>
      </c>
      <c r="F119" s="85">
        <f t="shared" si="77"/>
        <v>1</v>
      </c>
      <c r="G119" s="85">
        <f t="shared" si="78"/>
        <v>10</v>
      </c>
      <c r="H119" s="67">
        <f t="shared" si="79"/>
        <v>2008</v>
      </c>
      <c r="I119" s="2" t="str">
        <f t="shared" si="76"/>
        <v>Fall</v>
      </c>
      <c r="J119" s="67"/>
      <c r="K119" s="3" t="str">
        <f t="shared" si="80"/>
        <v/>
      </c>
      <c r="L119" s="20" t="str">
        <f t="shared" si="81"/>
        <v/>
      </c>
      <c r="M119" s="6" t="str">
        <f t="shared" si="82"/>
        <v/>
      </c>
      <c r="N119" s="3" t="str">
        <f t="shared" si="83"/>
        <v/>
      </c>
      <c r="O119" s="20" t="str">
        <f t="shared" si="84"/>
        <v/>
      </c>
      <c r="P119" s="6" t="str">
        <f t="shared" si="85"/>
        <v>NS</v>
      </c>
      <c r="Q119" s="3" t="str">
        <f t="shared" si="86"/>
        <v/>
      </c>
      <c r="R119" s="20" t="str">
        <f t="shared" si="87"/>
        <v/>
      </c>
      <c r="S119" s="6" t="str">
        <f t="shared" si="88"/>
        <v/>
      </c>
      <c r="T119" s="3" t="str">
        <f t="shared" si="89"/>
        <v/>
      </c>
      <c r="U119" s="20" t="str">
        <f t="shared" si="90"/>
        <v/>
      </c>
      <c r="V119" s="6" t="str">
        <f t="shared" si="91"/>
        <v/>
      </c>
      <c r="W119" s="3" t="str">
        <f t="shared" si="92"/>
        <v/>
      </c>
      <c r="X119" s="20" t="str">
        <f t="shared" si="93"/>
        <v/>
      </c>
      <c r="Y119" s="6" t="str">
        <f t="shared" si="94"/>
        <v/>
      </c>
      <c r="Z119" s="3" t="str">
        <f t="shared" si="95"/>
        <v/>
      </c>
      <c r="AA119" s="20" t="str">
        <f t="shared" si="96"/>
        <v/>
      </c>
      <c r="AB119" s="6" t="str">
        <f t="shared" si="97"/>
        <v/>
      </c>
      <c r="AC119" s="3" t="str">
        <f t="shared" si="98"/>
        <v/>
      </c>
      <c r="AD119" s="20" t="str">
        <f t="shared" si="99"/>
        <v/>
      </c>
      <c r="AE119" s="6" t="str">
        <f t="shared" si="100"/>
        <v/>
      </c>
      <c r="AF119" s="8"/>
      <c r="AG119" s="3" t="str">
        <f t="shared" si="107"/>
        <v/>
      </c>
      <c r="AH119" s="20" t="str">
        <f t="shared" si="108"/>
        <v/>
      </c>
      <c r="AI119" s="6" t="str">
        <f t="shared" si="109"/>
        <v/>
      </c>
      <c r="AJ119" s="3" t="str">
        <f t="shared" si="110"/>
        <v/>
      </c>
      <c r="AK119" s="20" t="str">
        <f t="shared" si="111"/>
        <v/>
      </c>
      <c r="AL119" s="6" t="str">
        <f t="shared" si="112"/>
        <v>ns</v>
      </c>
      <c r="AM119" s="3" t="str">
        <f t="shared" si="113"/>
        <v/>
      </c>
      <c r="AN119" s="20" t="str">
        <f t="shared" si="114"/>
        <v/>
      </c>
      <c r="AO119" s="6" t="str">
        <f t="shared" si="115"/>
        <v/>
      </c>
      <c r="AP119" s="3" t="str">
        <f t="shared" si="116"/>
        <v/>
      </c>
      <c r="AQ119" s="20" t="str">
        <f t="shared" si="117"/>
        <v/>
      </c>
      <c r="AR119" s="6" t="str">
        <f t="shared" si="118"/>
        <v/>
      </c>
      <c r="AS119" s="3" t="str">
        <f t="shared" si="119"/>
        <v/>
      </c>
      <c r="AT119" s="20" t="str">
        <f t="shared" si="120"/>
        <v/>
      </c>
      <c r="AU119" s="6" t="str">
        <f t="shared" si="121"/>
        <v/>
      </c>
      <c r="AV119" s="3" t="str">
        <f t="shared" si="101"/>
        <v/>
      </c>
      <c r="AW119" s="20" t="str">
        <f t="shared" si="102"/>
        <v/>
      </c>
      <c r="AX119" s="6" t="str">
        <f t="shared" si="103"/>
        <v/>
      </c>
      <c r="AY119" s="3" t="str">
        <f t="shared" si="104"/>
        <v/>
      </c>
      <c r="AZ119" s="20" t="str">
        <f t="shared" si="105"/>
        <v/>
      </c>
      <c r="BA119" s="6" t="str">
        <f t="shared" si="106"/>
        <v/>
      </c>
      <c r="BB119" s="8"/>
      <c r="BC119" s="34"/>
      <c r="BD119" s="34"/>
      <c r="BE119" s="34"/>
      <c r="BF119" s="34"/>
      <c r="BG119" s="34"/>
      <c r="BH119" s="34"/>
      <c r="BI119" s="41"/>
      <c r="BJ119" s="41"/>
      <c r="BK119" s="34"/>
      <c r="BL119" s="34"/>
      <c r="BM119" s="34"/>
      <c r="BN119" s="34"/>
      <c r="BO119" s="34"/>
      <c r="BP119" s="41"/>
      <c r="BQ119" s="41"/>
      <c r="BR119" s="34"/>
      <c r="BS119" s="34"/>
      <c r="BT119" s="34"/>
      <c r="BU119" s="34"/>
      <c r="BV119" s="34"/>
      <c r="BW119" s="41"/>
      <c r="BX119" s="41"/>
      <c r="BY119" s="34"/>
      <c r="BZ119" s="34"/>
      <c r="CA119" s="34"/>
      <c r="CB119" s="34"/>
      <c r="CC119" s="34"/>
      <c r="CD119" s="34"/>
      <c r="CE119" s="34"/>
      <c r="CF119" s="41"/>
      <c r="CG119" s="41"/>
      <c r="CH119" s="34"/>
      <c r="CI119" s="34"/>
      <c r="CJ119" s="34"/>
      <c r="CK119" s="34"/>
      <c r="CL119" s="34"/>
      <c r="CM119" s="41"/>
      <c r="CN119" s="41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</row>
    <row r="120" spans="1:106" ht="24.75" thickBot="1" x14ac:dyDescent="0.25">
      <c r="A120" s="82">
        <v>39717</v>
      </c>
      <c r="B120" s="81" t="s">
        <v>1</v>
      </c>
      <c r="C120" s="81" t="s">
        <v>0</v>
      </c>
      <c r="D120" s="81">
        <v>14.4</v>
      </c>
      <c r="E120" s="81">
        <v>0.21</v>
      </c>
      <c r="F120" s="85">
        <f t="shared" si="77"/>
        <v>1</v>
      </c>
      <c r="G120" s="85">
        <f t="shared" si="78"/>
        <v>9</v>
      </c>
      <c r="H120" s="67">
        <f t="shared" si="79"/>
        <v>2008</v>
      </c>
      <c r="I120" s="2" t="str">
        <f t="shared" si="76"/>
        <v>Fall</v>
      </c>
      <c r="J120" s="67"/>
      <c r="K120" s="3" t="str">
        <f t="shared" si="80"/>
        <v/>
      </c>
      <c r="L120" s="20" t="str">
        <f t="shared" si="81"/>
        <v/>
      </c>
      <c r="M120" s="6" t="str">
        <f t="shared" si="82"/>
        <v/>
      </c>
      <c r="N120" s="3" t="str">
        <f t="shared" si="83"/>
        <v/>
      </c>
      <c r="O120" s="20" t="str">
        <f t="shared" si="84"/>
        <v/>
      </c>
      <c r="P120" s="6">
        <f t="shared" si="85"/>
        <v>14.4</v>
      </c>
      <c r="Q120" s="3" t="str">
        <f t="shared" si="86"/>
        <v/>
      </c>
      <c r="R120" s="20" t="str">
        <f t="shared" si="87"/>
        <v/>
      </c>
      <c r="S120" s="6" t="str">
        <f t="shared" si="88"/>
        <v/>
      </c>
      <c r="T120" s="3" t="str">
        <f t="shared" si="89"/>
        <v/>
      </c>
      <c r="U120" s="20" t="str">
        <f t="shared" si="90"/>
        <v/>
      </c>
      <c r="V120" s="6" t="str">
        <f t="shared" si="91"/>
        <v/>
      </c>
      <c r="W120" s="3" t="str">
        <f t="shared" si="92"/>
        <v/>
      </c>
      <c r="X120" s="20" t="str">
        <f t="shared" si="93"/>
        <v/>
      </c>
      <c r="Y120" s="6" t="str">
        <f t="shared" si="94"/>
        <v/>
      </c>
      <c r="Z120" s="3" t="str">
        <f t="shared" si="95"/>
        <v/>
      </c>
      <c r="AA120" s="20" t="str">
        <f t="shared" si="96"/>
        <v/>
      </c>
      <c r="AB120" s="6" t="str">
        <f t="shared" si="97"/>
        <v/>
      </c>
      <c r="AC120" s="3" t="str">
        <f t="shared" si="98"/>
        <v/>
      </c>
      <c r="AD120" s="20" t="str">
        <f t="shared" si="99"/>
        <v/>
      </c>
      <c r="AE120" s="6" t="str">
        <f t="shared" si="100"/>
        <v/>
      </c>
      <c r="AF120" s="8"/>
      <c r="AG120" s="3" t="str">
        <f t="shared" si="107"/>
        <v/>
      </c>
      <c r="AH120" s="20" t="str">
        <f t="shared" si="108"/>
        <v/>
      </c>
      <c r="AI120" s="6" t="str">
        <f t="shared" si="109"/>
        <v/>
      </c>
      <c r="AJ120" s="3" t="str">
        <f t="shared" si="110"/>
        <v/>
      </c>
      <c r="AK120" s="20" t="str">
        <f t="shared" si="111"/>
        <v/>
      </c>
      <c r="AL120" s="6">
        <f t="shared" si="112"/>
        <v>0.21</v>
      </c>
      <c r="AM120" s="3" t="str">
        <f t="shared" si="113"/>
        <v/>
      </c>
      <c r="AN120" s="20" t="str">
        <f t="shared" si="114"/>
        <v/>
      </c>
      <c r="AO120" s="6" t="str">
        <f t="shared" si="115"/>
        <v/>
      </c>
      <c r="AP120" s="3" t="str">
        <f t="shared" si="116"/>
        <v/>
      </c>
      <c r="AQ120" s="20" t="str">
        <f t="shared" si="117"/>
        <v/>
      </c>
      <c r="AR120" s="6" t="str">
        <f t="shared" si="118"/>
        <v/>
      </c>
      <c r="AS120" s="3" t="str">
        <f t="shared" si="119"/>
        <v/>
      </c>
      <c r="AT120" s="20" t="str">
        <f t="shared" si="120"/>
        <v/>
      </c>
      <c r="AU120" s="6" t="str">
        <f t="shared" si="121"/>
        <v/>
      </c>
      <c r="AV120" s="3" t="str">
        <f t="shared" si="101"/>
        <v/>
      </c>
      <c r="AW120" s="20" t="str">
        <f t="shared" si="102"/>
        <v/>
      </c>
      <c r="AX120" s="6" t="str">
        <f t="shared" si="103"/>
        <v/>
      </c>
      <c r="AY120" s="3" t="str">
        <f t="shared" si="104"/>
        <v/>
      </c>
      <c r="AZ120" s="20" t="str">
        <f t="shared" si="105"/>
        <v/>
      </c>
      <c r="BA120" s="6" t="str">
        <f t="shared" si="106"/>
        <v/>
      </c>
      <c r="BB120" s="8"/>
      <c r="BC120" s="34"/>
      <c r="BD120" s="34"/>
      <c r="BE120" s="34"/>
      <c r="BF120" s="34"/>
      <c r="BG120" s="34"/>
      <c r="BH120" s="34"/>
      <c r="BI120" s="41"/>
      <c r="BJ120" s="41"/>
      <c r="BK120" s="34"/>
      <c r="BL120" s="34"/>
      <c r="BM120" s="34"/>
      <c r="BN120" s="34"/>
      <c r="BO120" s="34"/>
      <c r="BP120" s="41"/>
      <c r="BQ120" s="41"/>
      <c r="BR120" s="34"/>
      <c r="BS120" s="34"/>
      <c r="BT120" s="34"/>
      <c r="BU120" s="34"/>
      <c r="BV120" s="34"/>
      <c r="BW120" s="41"/>
      <c r="BX120" s="41"/>
      <c r="BY120" s="34"/>
      <c r="BZ120" s="34"/>
      <c r="CA120" s="34"/>
      <c r="CB120" s="34"/>
      <c r="CC120" s="34"/>
      <c r="CD120" s="34"/>
      <c r="CE120" s="34"/>
      <c r="CF120" s="41"/>
      <c r="CG120" s="41"/>
      <c r="CH120" s="34"/>
      <c r="CI120" s="34"/>
      <c r="CJ120" s="34"/>
      <c r="CK120" s="34"/>
      <c r="CL120" s="34"/>
      <c r="CM120" s="41"/>
      <c r="CN120" s="41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</row>
    <row r="121" spans="1:106" ht="24.75" thickBot="1" x14ac:dyDescent="0.25">
      <c r="A121" s="82">
        <v>39657</v>
      </c>
      <c r="B121" s="81" t="s">
        <v>1</v>
      </c>
      <c r="C121" s="81" t="s">
        <v>0</v>
      </c>
      <c r="D121" s="81">
        <v>19.899999999999999</v>
      </c>
      <c r="E121" s="81">
        <v>0.53</v>
      </c>
      <c r="F121" s="85">
        <f t="shared" si="77"/>
        <v>1</v>
      </c>
      <c r="G121" s="85">
        <f t="shared" si="78"/>
        <v>7</v>
      </c>
      <c r="H121" s="67">
        <f t="shared" si="79"/>
        <v>2008</v>
      </c>
      <c r="I121" s="2" t="str">
        <f t="shared" si="76"/>
        <v>Summer</v>
      </c>
      <c r="J121" s="67"/>
      <c r="K121" s="3" t="str">
        <f t="shared" si="80"/>
        <v/>
      </c>
      <c r="L121" s="20" t="str">
        <f t="shared" si="81"/>
        <v/>
      </c>
      <c r="M121" s="6" t="str">
        <f t="shared" si="82"/>
        <v/>
      </c>
      <c r="N121" s="3" t="str">
        <f t="shared" si="83"/>
        <v/>
      </c>
      <c r="O121" s="20">
        <f t="shared" si="84"/>
        <v>19.899999999999999</v>
      </c>
      <c r="P121" s="6" t="str">
        <f t="shared" si="85"/>
        <v/>
      </c>
      <c r="Q121" s="3" t="str">
        <f t="shared" si="86"/>
        <v/>
      </c>
      <c r="R121" s="20" t="str">
        <f t="shared" si="87"/>
        <v/>
      </c>
      <c r="S121" s="6" t="str">
        <f t="shared" si="88"/>
        <v/>
      </c>
      <c r="T121" s="3" t="str">
        <f t="shared" si="89"/>
        <v/>
      </c>
      <c r="U121" s="20" t="str">
        <f t="shared" si="90"/>
        <v/>
      </c>
      <c r="V121" s="6" t="str">
        <f t="shared" si="91"/>
        <v/>
      </c>
      <c r="W121" s="3" t="str">
        <f t="shared" si="92"/>
        <v/>
      </c>
      <c r="X121" s="20" t="str">
        <f t="shared" si="93"/>
        <v/>
      </c>
      <c r="Y121" s="6" t="str">
        <f t="shared" si="94"/>
        <v/>
      </c>
      <c r="Z121" s="3" t="str">
        <f t="shared" si="95"/>
        <v/>
      </c>
      <c r="AA121" s="20" t="str">
        <f t="shared" si="96"/>
        <v/>
      </c>
      <c r="AB121" s="6" t="str">
        <f t="shared" si="97"/>
        <v/>
      </c>
      <c r="AC121" s="3" t="str">
        <f t="shared" si="98"/>
        <v/>
      </c>
      <c r="AD121" s="20" t="str">
        <f t="shared" si="99"/>
        <v/>
      </c>
      <c r="AE121" s="6" t="str">
        <f t="shared" si="100"/>
        <v/>
      </c>
      <c r="AF121" s="8"/>
      <c r="AG121" s="3" t="str">
        <f t="shared" si="107"/>
        <v/>
      </c>
      <c r="AH121" s="20" t="str">
        <f t="shared" si="108"/>
        <v/>
      </c>
      <c r="AI121" s="6" t="str">
        <f t="shared" si="109"/>
        <v/>
      </c>
      <c r="AJ121" s="3" t="str">
        <f t="shared" si="110"/>
        <v/>
      </c>
      <c r="AK121" s="20">
        <f t="shared" si="111"/>
        <v>0.53</v>
      </c>
      <c r="AL121" s="6" t="str">
        <f t="shared" si="112"/>
        <v/>
      </c>
      <c r="AM121" s="3" t="str">
        <f t="shared" si="113"/>
        <v/>
      </c>
      <c r="AN121" s="20" t="str">
        <f t="shared" si="114"/>
        <v/>
      </c>
      <c r="AO121" s="6" t="str">
        <f t="shared" si="115"/>
        <v/>
      </c>
      <c r="AP121" s="3" t="str">
        <f t="shared" si="116"/>
        <v/>
      </c>
      <c r="AQ121" s="20" t="str">
        <f t="shared" si="117"/>
        <v/>
      </c>
      <c r="AR121" s="6" t="str">
        <f t="shared" si="118"/>
        <v/>
      </c>
      <c r="AS121" s="3" t="str">
        <f t="shared" si="119"/>
        <v/>
      </c>
      <c r="AT121" s="20" t="str">
        <f t="shared" si="120"/>
        <v/>
      </c>
      <c r="AU121" s="6" t="str">
        <f t="shared" si="121"/>
        <v/>
      </c>
      <c r="AV121" s="3" t="str">
        <f t="shared" si="101"/>
        <v/>
      </c>
      <c r="AW121" s="20" t="str">
        <f t="shared" si="102"/>
        <v/>
      </c>
      <c r="AX121" s="6" t="str">
        <f t="shared" si="103"/>
        <v/>
      </c>
      <c r="AY121" s="3" t="str">
        <f t="shared" si="104"/>
        <v/>
      </c>
      <c r="AZ121" s="20" t="str">
        <f t="shared" si="105"/>
        <v/>
      </c>
      <c r="BA121" s="6" t="str">
        <f t="shared" si="106"/>
        <v/>
      </c>
      <c r="BB121" s="8"/>
      <c r="BC121" s="34"/>
      <c r="BD121" s="34"/>
      <c r="BE121" s="34"/>
      <c r="BF121" s="34"/>
      <c r="BG121" s="34"/>
      <c r="BH121" s="34"/>
      <c r="BI121" s="41"/>
      <c r="BJ121" s="41"/>
      <c r="BK121" s="34"/>
      <c r="BL121" s="34"/>
      <c r="BM121" s="34"/>
      <c r="BN121" s="34"/>
      <c r="BO121" s="34"/>
      <c r="BP121" s="41"/>
      <c r="BQ121" s="41"/>
      <c r="BR121" s="34"/>
      <c r="BS121" s="34"/>
      <c r="BT121" s="34"/>
      <c r="BU121" s="34"/>
      <c r="BV121" s="34"/>
      <c r="BW121" s="41"/>
      <c r="BX121" s="41"/>
      <c r="BY121" s="34"/>
      <c r="BZ121" s="34"/>
      <c r="CA121" s="34"/>
      <c r="CB121" s="34"/>
      <c r="CC121" s="34"/>
      <c r="CD121" s="34"/>
      <c r="CE121" s="34"/>
      <c r="CF121" s="41"/>
      <c r="CG121" s="41"/>
      <c r="CH121" s="34"/>
      <c r="CI121" s="34"/>
      <c r="CJ121" s="34"/>
      <c r="CK121" s="34"/>
      <c r="CL121" s="34"/>
      <c r="CM121" s="41"/>
      <c r="CN121" s="41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</row>
    <row r="122" spans="1:106" ht="24.75" thickBot="1" x14ac:dyDescent="0.25">
      <c r="A122" s="82">
        <v>39578</v>
      </c>
      <c r="B122" s="81" t="s">
        <v>1</v>
      </c>
      <c r="C122" s="81" t="s">
        <v>0</v>
      </c>
      <c r="D122" s="81">
        <v>11.7</v>
      </c>
      <c r="E122" s="81">
        <v>2.15</v>
      </c>
      <c r="F122" s="85">
        <f t="shared" si="77"/>
        <v>1</v>
      </c>
      <c r="G122" s="85">
        <f t="shared" si="78"/>
        <v>5</v>
      </c>
      <c r="H122" s="67">
        <f t="shared" si="79"/>
        <v>2008</v>
      </c>
      <c r="I122" s="2" t="str">
        <f t="shared" si="76"/>
        <v>Spring</v>
      </c>
      <c r="J122" s="67"/>
      <c r="K122" s="3" t="str">
        <f t="shared" si="80"/>
        <v/>
      </c>
      <c r="L122" s="20" t="str">
        <f t="shared" si="81"/>
        <v/>
      </c>
      <c r="M122" s="6" t="str">
        <f t="shared" si="82"/>
        <v/>
      </c>
      <c r="N122" s="3">
        <f t="shared" si="83"/>
        <v>11.7</v>
      </c>
      <c r="O122" s="20" t="str">
        <f t="shared" si="84"/>
        <v/>
      </c>
      <c r="P122" s="6" t="str">
        <f t="shared" si="85"/>
        <v/>
      </c>
      <c r="Q122" s="3" t="str">
        <f t="shared" si="86"/>
        <v/>
      </c>
      <c r="R122" s="20" t="str">
        <f t="shared" si="87"/>
        <v/>
      </c>
      <c r="S122" s="6" t="str">
        <f t="shared" si="88"/>
        <v/>
      </c>
      <c r="T122" s="3" t="str">
        <f t="shared" si="89"/>
        <v/>
      </c>
      <c r="U122" s="20" t="str">
        <f t="shared" si="90"/>
        <v/>
      </c>
      <c r="V122" s="6" t="str">
        <f t="shared" si="91"/>
        <v/>
      </c>
      <c r="W122" s="3" t="str">
        <f t="shared" si="92"/>
        <v/>
      </c>
      <c r="X122" s="20" t="str">
        <f t="shared" si="93"/>
        <v/>
      </c>
      <c r="Y122" s="6" t="str">
        <f t="shared" si="94"/>
        <v/>
      </c>
      <c r="Z122" s="3" t="str">
        <f t="shared" si="95"/>
        <v/>
      </c>
      <c r="AA122" s="20" t="str">
        <f t="shared" si="96"/>
        <v/>
      </c>
      <c r="AB122" s="6" t="str">
        <f t="shared" si="97"/>
        <v/>
      </c>
      <c r="AC122" s="3" t="str">
        <f t="shared" si="98"/>
        <v/>
      </c>
      <c r="AD122" s="20" t="str">
        <f t="shared" si="99"/>
        <v/>
      </c>
      <c r="AE122" s="6" t="str">
        <f t="shared" si="100"/>
        <v/>
      </c>
      <c r="AF122" s="8"/>
      <c r="AG122" s="3" t="str">
        <f t="shared" si="107"/>
        <v/>
      </c>
      <c r="AH122" s="20" t="str">
        <f t="shared" si="108"/>
        <v/>
      </c>
      <c r="AI122" s="6" t="str">
        <f t="shared" si="109"/>
        <v/>
      </c>
      <c r="AJ122" s="3">
        <f t="shared" si="110"/>
        <v>2.15</v>
      </c>
      <c r="AK122" s="20" t="str">
        <f t="shared" si="111"/>
        <v/>
      </c>
      <c r="AL122" s="6" t="str">
        <f t="shared" si="112"/>
        <v/>
      </c>
      <c r="AM122" s="3" t="str">
        <f t="shared" si="113"/>
        <v/>
      </c>
      <c r="AN122" s="20" t="str">
        <f t="shared" si="114"/>
        <v/>
      </c>
      <c r="AO122" s="6" t="str">
        <f t="shared" si="115"/>
        <v/>
      </c>
      <c r="AP122" s="3" t="str">
        <f t="shared" si="116"/>
        <v/>
      </c>
      <c r="AQ122" s="20" t="str">
        <f t="shared" si="117"/>
        <v/>
      </c>
      <c r="AR122" s="6" t="str">
        <f t="shared" si="118"/>
        <v/>
      </c>
      <c r="AS122" s="3" t="str">
        <f t="shared" si="119"/>
        <v/>
      </c>
      <c r="AT122" s="20" t="str">
        <f t="shared" si="120"/>
        <v/>
      </c>
      <c r="AU122" s="6" t="str">
        <f t="shared" si="121"/>
        <v/>
      </c>
      <c r="AV122" s="3" t="str">
        <f t="shared" si="101"/>
        <v/>
      </c>
      <c r="AW122" s="20" t="str">
        <f t="shared" si="102"/>
        <v/>
      </c>
      <c r="AX122" s="6" t="str">
        <f t="shared" si="103"/>
        <v/>
      </c>
      <c r="AY122" s="3" t="str">
        <f t="shared" si="104"/>
        <v/>
      </c>
      <c r="AZ122" s="20" t="str">
        <f t="shared" si="105"/>
        <v/>
      </c>
      <c r="BA122" s="6" t="str">
        <f t="shared" si="106"/>
        <v/>
      </c>
      <c r="BB122" s="8"/>
      <c r="BC122" s="34"/>
      <c r="BD122" s="34"/>
      <c r="BE122" s="34"/>
      <c r="BF122" s="34"/>
      <c r="BG122" s="34"/>
      <c r="BH122" s="34"/>
      <c r="BI122" s="41"/>
      <c r="BJ122" s="41"/>
      <c r="BK122" s="34"/>
      <c r="BL122" s="34"/>
      <c r="BM122" s="34"/>
      <c r="BN122" s="34"/>
      <c r="BO122" s="34"/>
      <c r="BP122" s="41"/>
      <c r="BQ122" s="41"/>
      <c r="BR122" s="34"/>
      <c r="BS122" s="34"/>
      <c r="BT122" s="34"/>
      <c r="BU122" s="34"/>
      <c r="BV122" s="34"/>
      <c r="BW122" s="41"/>
      <c r="BX122" s="41"/>
      <c r="BY122" s="34"/>
      <c r="BZ122" s="34"/>
      <c r="CA122" s="34"/>
      <c r="CB122" s="34"/>
      <c r="CC122" s="34"/>
      <c r="CD122" s="34"/>
      <c r="CE122" s="34"/>
      <c r="CF122" s="41"/>
      <c r="CG122" s="41"/>
      <c r="CH122" s="34"/>
      <c r="CI122" s="34"/>
      <c r="CJ122" s="34"/>
      <c r="CK122" s="34"/>
      <c r="CL122" s="34"/>
      <c r="CM122" s="41"/>
      <c r="CN122" s="41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</row>
    <row r="123" spans="1:106" ht="24.75" thickBot="1" x14ac:dyDescent="0.25">
      <c r="A123" s="82">
        <v>39348</v>
      </c>
      <c r="B123" s="81" t="s">
        <v>1</v>
      </c>
      <c r="C123" s="81" t="s">
        <v>0</v>
      </c>
      <c r="D123" s="81">
        <v>14.8</v>
      </c>
      <c r="E123" s="81">
        <v>0.6</v>
      </c>
      <c r="F123" s="85">
        <f t="shared" si="77"/>
        <v>1</v>
      </c>
      <c r="G123" s="85">
        <f t="shared" si="78"/>
        <v>9</v>
      </c>
      <c r="H123" s="67">
        <f t="shared" si="79"/>
        <v>2007</v>
      </c>
      <c r="I123" s="2" t="str">
        <f t="shared" si="76"/>
        <v>Fall</v>
      </c>
      <c r="J123" s="67"/>
      <c r="K123" s="3" t="str">
        <f t="shared" si="80"/>
        <v/>
      </c>
      <c r="L123" s="20" t="str">
        <f t="shared" si="81"/>
        <v/>
      </c>
      <c r="M123" s="6" t="str">
        <f t="shared" si="82"/>
        <v/>
      </c>
      <c r="N123" s="3" t="str">
        <f t="shared" si="83"/>
        <v/>
      </c>
      <c r="O123" s="20" t="str">
        <f t="shared" si="84"/>
        <v/>
      </c>
      <c r="P123" s="6">
        <f t="shared" si="85"/>
        <v>14.8</v>
      </c>
      <c r="Q123" s="3" t="str">
        <f t="shared" si="86"/>
        <v/>
      </c>
      <c r="R123" s="20" t="str">
        <f t="shared" si="87"/>
        <v/>
      </c>
      <c r="S123" s="6" t="str">
        <f t="shared" si="88"/>
        <v/>
      </c>
      <c r="T123" s="3" t="str">
        <f t="shared" si="89"/>
        <v/>
      </c>
      <c r="U123" s="20" t="str">
        <f t="shared" si="90"/>
        <v/>
      </c>
      <c r="V123" s="6" t="str">
        <f t="shared" si="91"/>
        <v/>
      </c>
      <c r="W123" s="3" t="str">
        <f t="shared" si="92"/>
        <v/>
      </c>
      <c r="X123" s="20" t="str">
        <f t="shared" si="93"/>
        <v/>
      </c>
      <c r="Y123" s="6" t="str">
        <f t="shared" si="94"/>
        <v/>
      </c>
      <c r="Z123" s="3" t="str">
        <f t="shared" si="95"/>
        <v/>
      </c>
      <c r="AA123" s="20" t="str">
        <f t="shared" si="96"/>
        <v/>
      </c>
      <c r="AB123" s="6" t="str">
        <f t="shared" si="97"/>
        <v/>
      </c>
      <c r="AC123" s="3" t="str">
        <f t="shared" si="98"/>
        <v/>
      </c>
      <c r="AD123" s="20" t="str">
        <f t="shared" si="99"/>
        <v/>
      </c>
      <c r="AE123" s="6" t="str">
        <f t="shared" si="100"/>
        <v/>
      </c>
      <c r="AF123" s="8"/>
      <c r="AG123" s="3" t="str">
        <f t="shared" si="107"/>
        <v/>
      </c>
      <c r="AH123" s="20" t="str">
        <f t="shared" si="108"/>
        <v/>
      </c>
      <c r="AI123" s="6" t="str">
        <f t="shared" si="109"/>
        <v/>
      </c>
      <c r="AJ123" s="3" t="str">
        <f t="shared" si="110"/>
        <v/>
      </c>
      <c r="AK123" s="20" t="str">
        <f t="shared" si="111"/>
        <v/>
      </c>
      <c r="AL123" s="6">
        <f t="shared" si="112"/>
        <v>0.6</v>
      </c>
      <c r="AM123" s="3" t="str">
        <f t="shared" si="113"/>
        <v/>
      </c>
      <c r="AN123" s="20" t="str">
        <f t="shared" si="114"/>
        <v/>
      </c>
      <c r="AO123" s="6" t="str">
        <f t="shared" si="115"/>
        <v/>
      </c>
      <c r="AP123" s="3" t="str">
        <f t="shared" si="116"/>
        <v/>
      </c>
      <c r="AQ123" s="20" t="str">
        <f t="shared" si="117"/>
        <v/>
      </c>
      <c r="AR123" s="6" t="str">
        <f t="shared" si="118"/>
        <v/>
      </c>
      <c r="AS123" s="3" t="str">
        <f t="shared" si="119"/>
        <v/>
      </c>
      <c r="AT123" s="20" t="str">
        <f t="shared" si="120"/>
        <v/>
      </c>
      <c r="AU123" s="6" t="str">
        <f t="shared" si="121"/>
        <v/>
      </c>
      <c r="AV123" s="3" t="str">
        <f t="shared" si="101"/>
        <v/>
      </c>
      <c r="AW123" s="20" t="str">
        <f t="shared" si="102"/>
        <v/>
      </c>
      <c r="AX123" s="6" t="str">
        <f t="shared" si="103"/>
        <v/>
      </c>
      <c r="AY123" s="3" t="str">
        <f t="shared" si="104"/>
        <v/>
      </c>
      <c r="AZ123" s="20" t="str">
        <f t="shared" si="105"/>
        <v/>
      </c>
      <c r="BA123" s="6" t="str">
        <f t="shared" si="106"/>
        <v/>
      </c>
      <c r="BB123" s="8"/>
      <c r="BC123" s="34"/>
      <c r="BD123" s="34"/>
      <c r="BE123" s="34"/>
      <c r="BF123" s="34"/>
      <c r="BG123" s="34"/>
      <c r="BH123" s="34"/>
      <c r="BI123" s="41"/>
      <c r="BJ123" s="41"/>
      <c r="BK123" s="34"/>
      <c r="BL123" s="34"/>
      <c r="BM123" s="34"/>
      <c r="BN123" s="34"/>
      <c r="BO123" s="34"/>
      <c r="BP123" s="41"/>
      <c r="BQ123" s="41"/>
      <c r="BR123" s="34"/>
      <c r="BS123" s="34"/>
      <c r="BT123" s="34"/>
      <c r="BU123" s="34"/>
      <c r="BV123" s="34"/>
      <c r="BW123" s="41"/>
      <c r="BX123" s="41"/>
      <c r="BY123" s="34"/>
      <c r="BZ123" s="34"/>
      <c r="CA123" s="34"/>
      <c r="CB123" s="34"/>
      <c r="CC123" s="34"/>
      <c r="CD123" s="34"/>
      <c r="CE123" s="34"/>
      <c r="CF123" s="41"/>
      <c r="CG123" s="41"/>
      <c r="CH123" s="34"/>
      <c r="CI123" s="34"/>
      <c r="CJ123" s="34"/>
      <c r="CK123" s="34"/>
      <c r="CL123" s="34"/>
      <c r="CM123" s="41"/>
      <c r="CN123" s="41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</row>
    <row r="124" spans="1:106" ht="24.75" thickBot="1" x14ac:dyDescent="0.25">
      <c r="A124" s="82">
        <v>39299</v>
      </c>
      <c r="B124" s="81" t="s">
        <v>1</v>
      </c>
      <c r="C124" s="81" t="s">
        <v>0</v>
      </c>
      <c r="D124" s="81">
        <v>20.8</v>
      </c>
      <c r="E124" s="81" t="s">
        <v>3</v>
      </c>
      <c r="F124" s="85">
        <f t="shared" si="77"/>
        <v>1</v>
      </c>
      <c r="G124" s="85">
        <f t="shared" si="78"/>
        <v>8</v>
      </c>
      <c r="H124" s="67">
        <f t="shared" si="79"/>
        <v>2007</v>
      </c>
      <c r="I124" s="2" t="str">
        <f t="shared" si="76"/>
        <v>Summer</v>
      </c>
      <c r="J124" s="67"/>
      <c r="K124" s="3" t="str">
        <f t="shared" si="80"/>
        <v/>
      </c>
      <c r="L124" s="20" t="str">
        <f t="shared" si="81"/>
        <v/>
      </c>
      <c r="M124" s="6" t="str">
        <f t="shared" si="82"/>
        <v/>
      </c>
      <c r="N124" s="3" t="str">
        <f t="shared" si="83"/>
        <v/>
      </c>
      <c r="O124" s="20">
        <f t="shared" si="84"/>
        <v>20.8</v>
      </c>
      <c r="P124" s="6" t="str">
        <f t="shared" si="85"/>
        <v/>
      </c>
      <c r="Q124" s="3" t="str">
        <f t="shared" si="86"/>
        <v/>
      </c>
      <c r="R124" s="20" t="str">
        <f t="shared" si="87"/>
        <v/>
      </c>
      <c r="S124" s="6" t="str">
        <f t="shared" si="88"/>
        <v/>
      </c>
      <c r="T124" s="3" t="str">
        <f t="shared" si="89"/>
        <v/>
      </c>
      <c r="U124" s="20" t="str">
        <f t="shared" si="90"/>
        <v/>
      </c>
      <c r="V124" s="6" t="str">
        <f t="shared" si="91"/>
        <v/>
      </c>
      <c r="W124" s="3" t="str">
        <f t="shared" si="92"/>
        <v/>
      </c>
      <c r="X124" s="20" t="str">
        <f t="shared" si="93"/>
        <v/>
      </c>
      <c r="Y124" s="6" t="str">
        <f t="shared" si="94"/>
        <v/>
      </c>
      <c r="Z124" s="3" t="str">
        <f t="shared" si="95"/>
        <v/>
      </c>
      <c r="AA124" s="20" t="str">
        <f t="shared" si="96"/>
        <v/>
      </c>
      <c r="AB124" s="6" t="str">
        <f t="shared" si="97"/>
        <v/>
      </c>
      <c r="AC124" s="3" t="str">
        <f t="shared" si="98"/>
        <v/>
      </c>
      <c r="AD124" s="20" t="str">
        <f t="shared" si="99"/>
        <v/>
      </c>
      <c r="AE124" s="6" t="str">
        <f t="shared" si="100"/>
        <v/>
      </c>
      <c r="AF124" s="8"/>
      <c r="AG124" s="3" t="str">
        <f t="shared" si="107"/>
        <v/>
      </c>
      <c r="AH124" s="20" t="str">
        <f t="shared" si="108"/>
        <v/>
      </c>
      <c r="AI124" s="6" t="str">
        <f t="shared" si="109"/>
        <v/>
      </c>
      <c r="AJ124" s="3" t="str">
        <f t="shared" si="110"/>
        <v/>
      </c>
      <c r="AK124" s="20" t="str">
        <f t="shared" si="111"/>
        <v>ns</v>
      </c>
      <c r="AL124" s="6" t="str">
        <f t="shared" si="112"/>
        <v/>
      </c>
      <c r="AM124" s="3" t="str">
        <f t="shared" si="113"/>
        <v/>
      </c>
      <c r="AN124" s="20" t="str">
        <f t="shared" si="114"/>
        <v/>
      </c>
      <c r="AO124" s="6" t="str">
        <f t="shared" si="115"/>
        <v/>
      </c>
      <c r="AP124" s="3" t="str">
        <f t="shared" si="116"/>
        <v/>
      </c>
      <c r="AQ124" s="20" t="str">
        <f t="shared" si="117"/>
        <v/>
      </c>
      <c r="AR124" s="6" t="str">
        <f t="shared" si="118"/>
        <v/>
      </c>
      <c r="AS124" s="3" t="str">
        <f t="shared" si="119"/>
        <v/>
      </c>
      <c r="AT124" s="20" t="str">
        <f t="shared" si="120"/>
        <v/>
      </c>
      <c r="AU124" s="6" t="str">
        <f t="shared" si="121"/>
        <v/>
      </c>
      <c r="AV124" s="3" t="str">
        <f t="shared" si="101"/>
        <v/>
      </c>
      <c r="AW124" s="20" t="str">
        <f t="shared" si="102"/>
        <v/>
      </c>
      <c r="AX124" s="6" t="str">
        <f t="shared" si="103"/>
        <v/>
      </c>
      <c r="AY124" s="3" t="str">
        <f t="shared" si="104"/>
        <v/>
      </c>
      <c r="AZ124" s="20" t="str">
        <f t="shared" si="105"/>
        <v/>
      </c>
      <c r="BA124" s="6" t="str">
        <f t="shared" si="106"/>
        <v/>
      </c>
      <c r="BB124" s="8"/>
      <c r="BC124" s="34"/>
      <c r="BD124" s="34"/>
      <c r="BE124" s="34"/>
      <c r="BF124" s="34"/>
      <c r="BG124" s="34"/>
      <c r="BH124" s="34"/>
      <c r="BI124" s="41"/>
      <c r="BJ124" s="41"/>
      <c r="BK124" s="34"/>
      <c r="BL124" s="34"/>
      <c r="BM124" s="34"/>
      <c r="BN124" s="34"/>
      <c r="BO124" s="34"/>
      <c r="BP124" s="41"/>
      <c r="BQ124" s="41"/>
      <c r="BR124" s="34"/>
      <c r="BS124" s="34"/>
      <c r="BT124" s="34"/>
      <c r="BU124" s="34"/>
      <c r="BV124" s="34"/>
      <c r="BW124" s="41"/>
      <c r="BX124" s="41"/>
      <c r="BY124" s="34"/>
      <c r="BZ124" s="34"/>
      <c r="CA124" s="34"/>
      <c r="CB124" s="34"/>
      <c r="CC124" s="34"/>
      <c r="CD124" s="34"/>
      <c r="CE124" s="34"/>
      <c r="CF124" s="41"/>
      <c r="CG124" s="41"/>
      <c r="CH124" s="34"/>
      <c r="CI124" s="34"/>
      <c r="CJ124" s="34"/>
      <c r="CK124" s="34"/>
      <c r="CL124" s="34"/>
      <c r="CM124" s="41"/>
      <c r="CN124" s="41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</row>
    <row r="125" spans="1:106" ht="24.75" thickBot="1" x14ac:dyDescent="0.25">
      <c r="A125" s="82">
        <v>39292</v>
      </c>
      <c r="B125" s="81" t="s">
        <v>1</v>
      </c>
      <c r="C125" s="81" t="s">
        <v>0</v>
      </c>
      <c r="D125" s="81" t="s">
        <v>3</v>
      </c>
      <c r="E125" s="81">
        <v>0.23</v>
      </c>
      <c r="F125" s="85">
        <f t="shared" si="77"/>
        <v>1</v>
      </c>
      <c r="G125" s="85">
        <f t="shared" si="78"/>
        <v>7</v>
      </c>
      <c r="H125" s="67">
        <f t="shared" si="79"/>
        <v>2007</v>
      </c>
      <c r="I125" s="2" t="str">
        <f t="shared" si="76"/>
        <v>Summer</v>
      </c>
      <c r="J125" s="67"/>
      <c r="K125" s="3" t="str">
        <f t="shared" si="80"/>
        <v/>
      </c>
      <c r="L125" s="20" t="str">
        <f t="shared" si="81"/>
        <v/>
      </c>
      <c r="M125" s="6" t="str">
        <f t="shared" si="82"/>
        <v/>
      </c>
      <c r="N125" s="3" t="str">
        <f t="shared" si="83"/>
        <v/>
      </c>
      <c r="O125" s="20" t="str">
        <f t="shared" si="84"/>
        <v>ns</v>
      </c>
      <c r="P125" s="6" t="str">
        <f t="shared" si="85"/>
        <v/>
      </c>
      <c r="Q125" s="3" t="str">
        <f t="shared" si="86"/>
        <v/>
      </c>
      <c r="R125" s="20" t="str">
        <f t="shared" si="87"/>
        <v/>
      </c>
      <c r="S125" s="6" t="str">
        <f t="shared" si="88"/>
        <v/>
      </c>
      <c r="T125" s="3" t="str">
        <f t="shared" si="89"/>
        <v/>
      </c>
      <c r="U125" s="20" t="str">
        <f t="shared" si="90"/>
        <v/>
      </c>
      <c r="V125" s="6" t="str">
        <f t="shared" si="91"/>
        <v/>
      </c>
      <c r="W125" s="3" t="str">
        <f t="shared" si="92"/>
        <v/>
      </c>
      <c r="X125" s="20" t="str">
        <f t="shared" si="93"/>
        <v/>
      </c>
      <c r="Y125" s="6" t="str">
        <f t="shared" si="94"/>
        <v/>
      </c>
      <c r="Z125" s="3" t="str">
        <f t="shared" si="95"/>
        <v/>
      </c>
      <c r="AA125" s="20" t="str">
        <f t="shared" si="96"/>
        <v/>
      </c>
      <c r="AB125" s="6" t="str">
        <f t="shared" si="97"/>
        <v/>
      </c>
      <c r="AC125" s="3" t="str">
        <f t="shared" si="98"/>
        <v/>
      </c>
      <c r="AD125" s="20" t="str">
        <f t="shared" si="99"/>
        <v/>
      </c>
      <c r="AE125" s="6" t="str">
        <f t="shared" si="100"/>
        <v/>
      </c>
      <c r="AF125" s="8"/>
      <c r="AG125" s="3" t="str">
        <f t="shared" si="107"/>
        <v/>
      </c>
      <c r="AH125" s="20" t="str">
        <f t="shared" si="108"/>
        <v/>
      </c>
      <c r="AI125" s="6" t="str">
        <f t="shared" si="109"/>
        <v/>
      </c>
      <c r="AJ125" s="3" t="str">
        <f t="shared" si="110"/>
        <v/>
      </c>
      <c r="AK125" s="20">
        <f t="shared" si="111"/>
        <v>0.23</v>
      </c>
      <c r="AL125" s="6" t="str">
        <f t="shared" si="112"/>
        <v/>
      </c>
      <c r="AM125" s="3" t="str">
        <f t="shared" si="113"/>
        <v/>
      </c>
      <c r="AN125" s="20" t="str">
        <f t="shared" si="114"/>
        <v/>
      </c>
      <c r="AO125" s="6" t="str">
        <f t="shared" si="115"/>
        <v/>
      </c>
      <c r="AP125" s="3" t="str">
        <f t="shared" si="116"/>
        <v/>
      </c>
      <c r="AQ125" s="20" t="str">
        <f t="shared" si="117"/>
        <v/>
      </c>
      <c r="AR125" s="6" t="str">
        <f t="shared" si="118"/>
        <v/>
      </c>
      <c r="AS125" s="3" t="str">
        <f t="shared" si="119"/>
        <v/>
      </c>
      <c r="AT125" s="20" t="str">
        <f t="shared" si="120"/>
        <v/>
      </c>
      <c r="AU125" s="6" t="str">
        <f t="shared" si="121"/>
        <v/>
      </c>
      <c r="AV125" s="3" t="str">
        <f t="shared" si="101"/>
        <v/>
      </c>
      <c r="AW125" s="20" t="str">
        <f t="shared" si="102"/>
        <v/>
      </c>
      <c r="AX125" s="6" t="str">
        <f t="shared" si="103"/>
        <v/>
      </c>
      <c r="AY125" s="3" t="str">
        <f t="shared" si="104"/>
        <v/>
      </c>
      <c r="AZ125" s="20" t="str">
        <f t="shared" si="105"/>
        <v/>
      </c>
      <c r="BA125" s="6" t="str">
        <f t="shared" si="106"/>
        <v/>
      </c>
      <c r="BB125" s="8"/>
      <c r="BC125" s="34"/>
      <c r="BD125" s="34"/>
      <c r="BE125" s="34"/>
      <c r="BF125" s="34"/>
      <c r="BG125" s="34"/>
      <c r="BH125" s="34"/>
      <c r="BI125" s="41"/>
      <c r="BJ125" s="41"/>
      <c r="BK125" s="34"/>
      <c r="BL125" s="34"/>
      <c r="BM125" s="34"/>
      <c r="BN125" s="34"/>
      <c r="BO125" s="34"/>
      <c r="BP125" s="41"/>
      <c r="BQ125" s="41"/>
      <c r="BR125" s="34"/>
      <c r="BS125" s="34"/>
      <c r="BT125" s="34"/>
      <c r="BU125" s="34"/>
      <c r="BV125" s="34"/>
      <c r="BW125" s="41"/>
      <c r="BX125" s="41"/>
      <c r="BY125" s="34"/>
      <c r="BZ125" s="34"/>
      <c r="CA125" s="34"/>
      <c r="CB125" s="34"/>
      <c r="CC125" s="34"/>
      <c r="CD125" s="34"/>
      <c r="CE125" s="34"/>
      <c r="CF125" s="41"/>
      <c r="CG125" s="41"/>
      <c r="CH125" s="34"/>
      <c r="CI125" s="34"/>
      <c r="CJ125" s="34"/>
      <c r="CK125" s="34"/>
      <c r="CL125" s="34"/>
      <c r="CM125" s="41"/>
      <c r="CN125" s="41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</row>
    <row r="126" spans="1:106" ht="24.75" thickBot="1" x14ac:dyDescent="0.25">
      <c r="A126" s="82">
        <v>39208</v>
      </c>
      <c r="B126" s="81" t="s">
        <v>1</v>
      </c>
      <c r="C126" s="81" t="s">
        <v>0</v>
      </c>
      <c r="D126" s="81">
        <v>13.1</v>
      </c>
      <c r="E126" s="81">
        <v>3.39</v>
      </c>
      <c r="F126" s="85">
        <f t="shared" si="77"/>
        <v>1</v>
      </c>
      <c r="G126" s="85">
        <f t="shared" si="78"/>
        <v>5</v>
      </c>
      <c r="H126" s="67">
        <f t="shared" si="79"/>
        <v>2007</v>
      </c>
      <c r="I126" s="2" t="str">
        <f t="shared" si="76"/>
        <v>Spring</v>
      </c>
      <c r="J126" s="67"/>
      <c r="K126" s="3" t="str">
        <f t="shared" si="80"/>
        <v/>
      </c>
      <c r="L126" s="20" t="str">
        <f t="shared" si="81"/>
        <v/>
      </c>
      <c r="M126" s="6" t="str">
        <f t="shared" si="82"/>
        <v/>
      </c>
      <c r="N126" s="3">
        <f t="shared" si="83"/>
        <v>13.1</v>
      </c>
      <c r="O126" s="20" t="str">
        <f t="shared" si="84"/>
        <v/>
      </c>
      <c r="P126" s="6" t="str">
        <f t="shared" si="85"/>
        <v/>
      </c>
      <c r="Q126" s="3" t="str">
        <f t="shared" si="86"/>
        <v/>
      </c>
      <c r="R126" s="20" t="str">
        <f t="shared" si="87"/>
        <v/>
      </c>
      <c r="S126" s="6" t="str">
        <f t="shared" si="88"/>
        <v/>
      </c>
      <c r="T126" s="3" t="str">
        <f t="shared" si="89"/>
        <v/>
      </c>
      <c r="U126" s="20" t="str">
        <f t="shared" si="90"/>
        <v/>
      </c>
      <c r="V126" s="6" t="str">
        <f t="shared" si="91"/>
        <v/>
      </c>
      <c r="W126" s="3" t="str">
        <f t="shared" si="92"/>
        <v/>
      </c>
      <c r="X126" s="20" t="str">
        <f t="shared" si="93"/>
        <v/>
      </c>
      <c r="Y126" s="6" t="str">
        <f t="shared" si="94"/>
        <v/>
      </c>
      <c r="Z126" s="3" t="str">
        <f t="shared" si="95"/>
        <v/>
      </c>
      <c r="AA126" s="20" t="str">
        <f t="shared" si="96"/>
        <v/>
      </c>
      <c r="AB126" s="6" t="str">
        <f t="shared" si="97"/>
        <v/>
      </c>
      <c r="AC126" s="3" t="str">
        <f t="shared" si="98"/>
        <v/>
      </c>
      <c r="AD126" s="20" t="str">
        <f t="shared" si="99"/>
        <v/>
      </c>
      <c r="AE126" s="6" t="str">
        <f t="shared" si="100"/>
        <v/>
      </c>
      <c r="AF126" s="8"/>
      <c r="AG126" s="3" t="str">
        <f t="shared" si="107"/>
        <v/>
      </c>
      <c r="AH126" s="20" t="str">
        <f t="shared" si="108"/>
        <v/>
      </c>
      <c r="AI126" s="6" t="str">
        <f t="shared" si="109"/>
        <v/>
      </c>
      <c r="AJ126" s="3">
        <f t="shared" si="110"/>
        <v>3.39</v>
      </c>
      <c r="AK126" s="20" t="str">
        <f t="shared" si="111"/>
        <v/>
      </c>
      <c r="AL126" s="6" t="str">
        <f t="shared" si="112"/>
        <v/>
      </c>
      <c r="AM126" s="3" t="str">
        <f t="shared" si="113"/>
        <v/>
      </c>
      <c r="AN126" s="20" t="str">
        <f t="shared" si="114"/>
        <v/>
      </c>
      <c r="AO126" s="6" t="str">
        <f t="shared" si="115"/>
        <v/>
      </c>
      <c r="AP126" s="3" t="str">
        <f t="shared" si="116"/>
        <v/>
      </c>
      <c r="AQ126" s="20" t="str">
        <f t="shared" si="117"/>
        <v/>
      </c>
      <c r="AR126" s="6" t="str">
        <f t="shared" si="118"/>
        <v/>
      </c>
      <c r="AS126" s="3" t="str">
        <f t="shared" si="119"/>
        <v/>
      </c>
      <c r="AT126" s="20" t="str">
        <f t="shared" si="120"/>
        <v/>
      </c>
      <c r="AU126" s="6" t="str">
        <f t="shared" si="121"/>
        <v/>
      </c>
      <c r="AV126" s="3" t="str">
        <f t="shared" si="101"/>
        <v/>
      </c>
      <c r="AW126" s="20" t="str">
        <f t="shared" si="102"/>
        <v/>
      </c>
      <c r="AX126" s="6" t="str">
        <f t="shared" si="103"/>
        <v/>
      </c>
      <c r="AY126" s="3" t="str">
        <f t="shared" si="104"/>
        <v/>
      </c>
      <c r="AZ126" s="20" t="str">
        <f t="shared" si="105"/>
        <v/>
      </c>
      <c r="BA126" s="6" t="str">
        <f t="shared" si="106"/>
        <v/>
      </c>
      <c r="BB126" s="8"/>
      <c r="BC126" s="34"/>
      <c r="BD126" s="34"/>
      <c r="BE126" s="34"/>
      <c r="BF126" s="34"/>
      <c r="BG126" s="34"/>
      <c r="BH126" s="34"/>
      <c r="BI126" s="41"/>
      <c r="BJ126" s="41"/>
      <c r="BK126" s="34"/>
      <c r="BL126" s="34"/>
      <c r="BM126" s="34"/>
      <c r="BN126" s="34"/>
      <c r="BO126" s="34"/>
      <c r="BP126" s="41"/>
      <c r="BQ126" s="41"/>
      <c r="BR126" s="34"/>
      <c r="BS126" s="34"/>
      <c r="BT126" s="34"/>
      <c r="BU126" s="34"/>
      <c r="BV126" s="34"/>
      <c r="BW126" s="41"/>
      <c r="BX126" s="41"/>
      <c r="BY126" s="34"/>
      <c r="BZ126" s="34"/>
      <c r="CA126" s="34"/>
      <c r="CB126" s="34"/>
      <c r="CC126" s="34"/>
      <c r="CD126" s="34"/>
      <c r="CE126" s="34"/>
      <c r="CF126" s="41"/>
      <c r="CG126" s="41"/>
      <c r="CH126" s="34"/>
      <c r="CI126" s="34"/>
      <c r="CJ126" s="34"/>
      <c r="CK126" s="34"/>
      <c r="CL126" s="34"/>
      <c r="CM126" s="41"/>
      <c r="CN126" s="41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</row>
    <row r="127" spans="1:106" ht="24.75" thickBot="1" x14ac:dyDescent="0.25">
      <c r="A127" s="82">
        <v>38984</v>
      </c>
      <c r="B127" s="81" t="s">
        <v>1</v>
      </c>
      <c r="C127" s="81" t="s">
        <v>0</v>
      </c>
      <c r="D127" s="81">
        <v>13.3</v>
      </c>
      <c r="E127" s="81">
        <v>0.22</v>
      </c>
      <c r="F127" s="85">
        <f t="shared" si="77"/>
        <v>1</v>
      </c>
      <c r="G127" s="85">
        <f t="shared" si="78"/>
        <v>9</v>
      </c>
      <c r="H127" s="67">
        <f t="shared" si="79"/>
        <v>2006</v>
      </c>
      <c r="I127" s="2" t="str">
        <f t="shared" si="76"/>
        <v>Fall</v>
      </c>
      <c r="J127" s="67"/>
      <c r="K127" s="3" t="str">
        <f t="shared" si="80"/>
        <v/>
      </c>
      <c r="L127" s="20" t="str">
        <f t="shared" si="81"/>
        <v/>
      </c>
      <c r="M127" s="6" t="str">
        <f t="shared" si="82"/>
        <v/>
      </c>
      <c r="N127" s="3" t="str">
        <f t="shared" si="83"/>
        <v/>
      </c>
      <c r="O127" s="20" t="str">
        <f t="shared" si="84"/>
        <v/>
      </c>
      <c r="P127" s="6">
        <f t="shared" si="85"/>
        <v>13.3</v>
      </c>
      <c r="Q127" s="3" t="str">
        <f t="shared" si="86"/>
        <v/>
      </c>
      <c r="R127" s="20" t="str">
        <f t="shared" si="87"/>
        <v/>
      </c>
      <c r="S127" s="6" t="str">
        <f t="shared" si="88"/>
        <v/>
      </c>
      <c r="T127" s="3" t="str">
        <f t="shared" si="89"/>
        <v/>
      </c>
      <c r="U127" s="20" t="str">
        <f t="shared" si="90"/>
        <v/>
      </c>
      <c r="V127" s="6" t="str">
        <f t="shared" si="91"/>
        <v/>
      </c>
      <c r="W127" s="3" t="str">
        <f t="shared" si="92"/>
        <v/>
      </c>
      <c r="X127" s="20" t="str">
        <f t="shared" si="93"/>
        <v/>
      </c>
      <c r="Y127" s="6" t="str">
        <f t="shared" si="94"/>
        <v/>
      </c>
      <c r="Z127" s="3" t="str">
        <f t="shared" si="95"/>
        <v/>
      </c>
      <c r="AA127" s="20" t="str">
        <f t="shared" si="96"/>
        <v/>
      </c>
      <c r="AB127" s="6" t="str">
        <f t="shared" si="97"/>
        <v/>
      </c>
      <c r="AC127" s="3" t="str">
        <f t="shared" si="98"/>
        <v/>
      </c>
      <c r="AD127" s="20" t="str">
        <f t="shared" si="99"/>
        <v/>
      </c>
      <c r="AE127" s="6" t="str">
        <f t="shared" si="100"/>
        <v/>
      </c>
      <c r="AF127" s="8"/>
      <c r="AG127" s="3" t="str">
        <f t="shared" si="107"/>
        <v/>
      </c>
      <c r="AH127" s="20" t="str">
        <f t="shared" si="108"/>
        <v/>
      </c>
      <c r="AI127" s="6" t="str">
        <f t="shared" si="109"/>
        <v/>
      </c>
      <c r="AJ127" s="3" t="str">
        <f t="shared" si="110"/>
        <v/>
      </c>
      <c r="AK127" s="20" t="str">
        <f t="shared" si="111"/>
        <v/>
      </c>
      <c r="AL127" s="6">
        <f t="shared" si="112"/>
        <v>0.22</v>
      </c>
      <c r="AM127" s="3" t="str">
        <f t="shared" si="113"/>
        <v/>
      </c>
      <c r="AN127" s="20" t="str">
        <f t="shared" si="114"/>
        <v/>
      </c>
      <c r="AO127" s="6" t="str">
        <f t="shared" si="115"/>
        <v/>
      </c>
      <c r="AP127" s="3" t="str">
        <f t="shared" si="116"/>
        <v/>
      </c>
      <c r="AQ127" s="20" t="str">
        <f t="shared" si="117"/>
        <v/>
      </c>
      <c r="AR127" s="6" t="str">
        <f t="shared" si="118"/>
        <v/>
      </c>
      <c r="AS127" s="3" t="str">
        <f t="shared" si="119"/>
        <v/>
      </c>
      <c r="AT127" s="20" t="str">
        <f t="shared" si="120"/>
        <v/>
      </c>
      <c r="AU127" s="6" t="str">
        <f t="shared" si="121"/>
        <v/>
      </c>
      <c r="AV127" s="3" t="str">
        <f t="shared" si="101"/>
        <v/>
      </c>
      <c r="AW127" s="20" t="str">
        <f t="shared" si="102"/>
        <v/>
      </c>
      <c r="AX127" s="6" t="str">
        <f t="shared" si="103"/>
        <v/>
      </c>
      <c r="AY127" s="3" t="str">
        <f t="shared" si="104"/>
        <v/>
      </c>
      <c r="AZ127" s="20" t="str">
        <f t="shared" si="105"/>
        <v/>
      </c>
      <c r="BA127" s="6" t="str">
        <f t="shared" si="106"/>
        <v/>
      </c>
      <c r="BB127" s="8"/>
      <c r="BC127" s="34"/>
      <c r="BD127" s="34"/>
      <c r="BE127" s="34"/>
      <c r="BF127" s="34"/>
      <c r="BG127" s="34"/>
      <c r="BH127" s="34"/>
      <c r="BI127" s="41"/>
      <c r="BJ127" s="41"/>
      <c r="BK127" s="34"/>
      <c r="BL127" s="34"/>
      <c r="BM127" s="34"/>
      <c r="BN127" s="34"/>
      <c r="BO127" s="34"/>
      <c r="BP127" s="41"/>
      <c r="BQ127" s="41"/>
      <c r="BR127" s="34"/>
      <c r="BS127" s="34"/>
      <c r="BT127" s="34"/>
      <c r="BU127" s="34"/>
      <c r="BV127" s="34"/>
      <c r="BW127" s="41"/>
      <c r="BX127" s="41"/>
      <c r="BY127" s="34"/>
      <c r="BZ127" s="34"/>
      <c r="CA127" s="34"/>
      <c r="CB127" s="34"/>
      <c r="CC127" s="34"/>
      <c r="CD127" s="34"/>
      <c r="CE127" s="34"/>
      <c r="CF127" s="41"/>
      <c r="CG127" s="41"/>
      <c r="CH127" s="34"/>
      <c r="CI127" s="34"/>
      <c r="CJ127" s="34"/>
      <c r="CK127" s="34"/>
      <c r="CL127" s="34"/>
      <c r="CM127" s="41"/>
      <c r="CN127" s="41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</row>
    <row r="128" spans="1:106" ht="24.75" thickBot="1" x14ac:dyDescent="0.25">
      <c r="A128" s="82">
        <v>38932</v>
      </c>
      <c r="B128" s="81" t="s">
        <v>1</v>
      </c>
      <c r="C128" s="81" t="s">
        <v>0</v>
      </c>
      <c r="D128" s="81">
        <v>20.7</v>
      </c>
      <c r="E128" s="81">
        <v>1.1399999999999999</v>
      </c>
      <c r="F128" s="85">
        <f t="shared" si="77"/>
        <v>1</v>
      </c>
      <c r="G128" s="85">
        <f t="shared" si="78"/>
        <v>8</v>
      </c>
      <c r="H128" s="67">
        <f t="shared" si="79"/>
        <v>2006</v>
      </c>
      <c r="I128" s="2" t="str">
        <f t="shared" si="76"/>
        <v>Summer</v>
      </c>
      <c r="J128" s="67"/>
      <c r="K128" s="3" t="str">
        <f t="shared" si="80"/>
        <v/>
      </c>
      <c r="L128" s="20" t="str">
        <f t="shared" si="81"/>
        <v/>
      </c>
      <c r="M128" s="6" t="str">
        <f t="shared" si="82"/>
        <v/>
      </c>
      <c r="N128" s="3" t="str">
        <f t="shared" si="83"/>
        <v/>
      </c>
      <c r="O128" s="20">
        <f t="shared" si="84"/>
        <v>20.7</v>
      </c>
      <c r="P128" s="6" t="str">
        <f t="shared" si="85"/>
        <v/>
      </c>
      <c r="Q128" s="3" t="str">
        <f t="shared" si="86"/>
        <v/>
      </c>
      <c r="R128" s="20" t="str">
        <f t="shared" si="87"/>
        <v/>
      </c>
      <c r="S128" s="6" t="str">
        <f t="shared" si="88"/>
        <v/>
      </c>
      <c r="T128" s="3" t="str">
        <f t="shared" si="89"/>
        <v/>
      </c>
      <c r="U128" s="20" t="str">
        <f t="shared" si="90"/>
        <v/>
      </c>
      <c r="V128" s="6" t="str">
        <f t="shared" si="91"/>
        <v/>
      </c>
      <c r="W128" s="3" t="str">
        <f t="shared" si="92"/>
        <v/>
      </c>
      <c r="X128" s="20" t="str">
        <f t="shared" si="93"/>
        <v/>
      </c>
      <c r="Y128" s="6" t="str">
        <f t="shared" si="94"/>
        <v/>
      </c>
      <c r="Z128" s="3" t="str">
        <f t="shared" si="95"/>
        <v/>
      </c>
      <c r="AA128" s="20" t="str">
        <f t="shared" si="96"/>
        <v/>
      </c>
      <c r="AB128" s="6" t="str">
        <f t="shared" si="97"/>
        <v/>
      </c>
      <c r="AC128" s="3" t="str">
        <f t="shared" si="98"/>
        <v/>
      </c>
      <c r="AD128" s="20" t="str">
        <f t="shared" si="99"/>
        <v/>
      </c>
      <c r="AE128" s="6" t="str">
        <f t="shared" si="100"/>
        <v/>
      </c>
      <c r="AF128" s="8"/>
      <c r="AG128" s="3" t="str">
        <f t="shared" si="107"/>
        <v/>
      </c>
      <c r="AH128" s="20" t="str">
        <f t="shared" si="108"/>
        <v/>
      </c>
      <c r="AI128" s="6" t="str">
        <f t="shared" si="109"/>
        <v/>
      </c>
      <c r="AJ128" s="3" t="str">
        <f t="shared" si="110"/>
        <v/>
      </c>
      <c r="AK128" s="20">
        <f t="shared" si="111"/>
        <v>1.1399999999999999</v>
      </c>
      <c r="AL128" s="6" t="str">
        <f t="shared" si="112"/>
        <v/>
      </c>
      <c r="AM128" s="3" t="str">
        <f t="shared" si="113"/>
        <v/>
      </c>
      <c r="AN128" s="20" t="str">
        <f t="shared" si="114"/>
        <v/>
      </c>
      <c r="AO128" s="6" t="str">
        <f t="shared" si="115"/>
        <v/>
      </c>
      <c r="AP128" s="3" t="str">
        <f t="shared" si="116"/>
        <v/>
      </c>
      <c r="AQ128" s="20" t="str">
        <f t="shared" si="117"/>
        <v/>
      </c>
      <c r="AR128" s="6" t="str">
        <f t="shared" si="118"/>
        <v/>
      </c>
      <c r="AS128" s="3" t="str">
        <f t="shared" si="119"/>
        <v/>
      </c>
      <c r="AT128" s="20" t="str">
        <f t="shared" si="120"/>
        <v/>
      </c>
      <c r="AU128" s="6" t="str">
        <f t="shared" si="121"/>
        <v/>
      </c>
      <c r="AV128" s="3" t="str">
        <f t="shared" si="101"/>
        <v/>
      </c>
      <c r="AW128" s="20" t="str">
        <f t="shared" si="102"/>
        <v/>
      </c>
      <c r="AX128" s="6" t="str">
        <f t="shared" si="103"/>
        <v/>
      </c>
      <c r="AY128" s="3" t="str">
        <f t="shared" si="104"/>
        <v/>
      </c>
      <c r="AZ128" s="20" t="str">
        <f t="shared" si="105"/>
        <v/>
      </c>
      <c r="BA128" s="6" t="str">
        <f t="shared" si="106"/>
        <v/>
      </c>
      <c r="BB128" s="8"/>
      <c r="BC128" s="34"/>
      <c r="BD128" s="34"/>
      <c r="BE128" s="34"/>
      <c r="BF128" s="34"/>
      <c r="BG128" s="34"/>
      <c r="BH128" s="34"/>
      <c r="BI128" s="41"/>
      <c r="BJ128" s="41"/>
      <c r="BK128" s="34"/>
      <c r="BL128" s="34"/>
      <c r="BM128" s="34"/>
      <c r="BN128" s="34"/>
      <c r="BO128" s="34"/>
      <c r="BP128" s="41"/>
      <c r="BQ128" s="41"/>
      <c r="BR128" s="34"/>
      <c r="BS128" s="34"/>
      <c r="BT128" s="34"/>
      <c r="BU128" s="34"/>
      <c r="BV128" s="34"/>
      <c r="BW128" s="41"/>
      <c r="BX128" s="41"/>
      <c r="BY128" s="34"/>
      <c r="BZ128" s="34"/>
      <c r="CA128" s="34"/>
      <c r="CB128" s="34"/>
      <c r="CC128" s="34"/>
      <c r="CD128" s="34"/>
      <c r="CE128" s="34"/>
      <c r="CF128" s="41"/>
      <c r="CG128" s="41"/>
      <c r="CH128" s="34"/>
      <c r="CI128" s="34"/>
      <c r="CJ128" s="34"/>
      <c r="CK128" s="34"/>
      <c r="CL128" s="34"/>
      <c r="CM128" s="41"/>
      <c r="CN128" s="41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</row>
    <row r="129" spans="1:106" ht="24.75" thickBot="1" x14ac:dyDescent="0.25">
      <c r="A129" s="82">
        <v>38844</v>
      </c>
      <c r="B129" s="81" t="s">
        <v>1</v>
      </c>
      <c r="C129" s="81" t="s">
        <v>0</v>
      </c>
      <c r="D129" s="81" t="s">
        <v>3</v>
      </c>
      <c r="E129" s="81">
        <v>1.2</v>
      </c>
      <c r="F129" s="85">
        <f t="shared" si="77"/>
        <v>1</v>
      </c>
      <c r="G129" s="85">
        <f t="shared" si="78"/>
        <v>5</v>
      </c>
      <c r="H129" s="67">
        <f t="shared" si="79"/>
        <v>2006</v>
      </c>
      <c r="I129" s="2" t="str">
        <f t="shared" si="76"/>
        <v>Spring</v>
      </c>
      <c r="J129" s="67"/>
      <c r="K129" s="3" t="str">
        <f t="shared" si="80"/>
        <v/>
      </c>
      <c r="L129" s="20" t="str">
        <f t="shared" si="81"/>
        <v/>
      </c>
      <c r="M129" s="6" t="str">
        <f t="shared" si="82"/>
        <v/>
      </c>
      <c r="N129" s="3" t="str">
        <f t="shared" si="83"/>
        <v>ns</v>
      </c>
      <c r="O129" s="20" t="str">
        <f t="shared" si="84"/>
        <v/>
      </c>
      <c r="P129" s="6" t="str">
        <f t="shared" si="85"/>
        <v/>
      </c>
      <c r="Q129" s="3" t="str">
        <f t="shared" si="86"/>
        <v/>
      </c>
      <c r="R129" s="20" t="str">
        <f t="shared" si="87"/>
        <v/>
      </c>
      <c r="S129" s="6" t="str">
        <f t="shared" si="88"/>
        <v/>
      </c>
      <c r="T129" s="3" t="str">
        <f t="shared" si="89"/>
        <v/>
      </c>
      <c r="U129" s="20" t="str">
        <f t="shared" si="90"/>
        <v/>
      </c>
      <c r="V129" s="6" t="str">
        <f t="shared" si="91"/>
        <v/>
      </c>
      <c r="W129" s="3" t="str">
        <f t="shared" si="92"/>
        <v/>
      </c>
      <c r="X129" s="20" t="str">
        <f t="shared" si="93"/>
        <v/>
      </c>
      <c r="Y129" s="6" t="str">
        <f t="shared" si="94"/>
        <v/>
      </c>
      <c r="Z129" s="3" t="str">
        <f t="shared" si="95"/>
        <v/>
      </c>
      <c r="AA129" s="20" t="str">
        <f t="shared" si="96"/>
        <v/>
      </c>
      <c r="AB129" s="6" t="str">
        <f t="shared" si="97"/>
        <v/>
      </c>
      <c r="AC129" s="3" t="str">
        <f t="shared" si="98"/>
        <v/>
      </c>
      <c r="AD129" s="20" t="str">
        <f t="shared" si="99"/>
        <v/>
      </c>
      <c r="AE129" s="6" t="str">
        <f t="shared" si="100"/>
        <v/>
      </c>
      <c r="AF129" s="8"/>
      <c r="AG129" s="3" t="str">
        <f t="shared" si="107"/>
        <v/>
      </c>
      <c r="AH129" s="20" t="str">
        <f t="shared" si="108"/>
        <v/>
      </c>
      <c r="AI129" s="6" t="str">
        <f t="shared" si="109"/>
        <v/>
      </c>
      <c r="AJ129" s="3">
        <f t="shared" si="110"/>
        <v>1.2</v>
      </c>
      <c r="AK129" s="20" t="str">
        <f t="shared" si="111"/>
        <v/>
      </c>
      <c r="AL129" s="6" t="str">
        <f t="shared" si="112"/>
        <v/>
      </c>
      <c r="AM129" s="3" t="str">
        <f t="shared" si="113"/>
        <v/>
      </c>
      <c r="AN129" s="20" t="str">
        <f t="shared" si="114"/>
        <v/>
      </c>
      <c r="AO129" s="6" t="str">
        <f t="shared" si="115"/>
        <v/>
      </c>
      <c r="AP129" s="3" t="str">
        <f t="shared" si="116"/>
        <v/>
      </c>
      <c r="AQ129" s="20" t="str">
        <f t="shared" si="117"/>
        <v/>
      </c>
      <c r="AR129" s="6" t="str">
        <f t="shared" si="118"/>
        <v/>
      </c>
      <c r="AS129" s="3" t="str">
        <f t="shared" si="119"/>
        <v/>
      </c>
      <c r="AT129" s="20" t="str">
        <f t="shared" si="120"/>
        <v/>
      </c>
      <c r="AU129" s="6" t="str">
        <f t="shared" si="121"/>
        <v/>
      </c>
      <c r="AV129" s="3" t="str">
        <f t="shared" si="101"/>
        <v/>
      </c>
      <c r="AW129" s="20" t="str">
        <f t="shared" si="102"/>
        <v/>
      </c>
      <c r="AX129" s="6" t="str">
        <f t="shared" si="103"/>
        <v/>
      </c>
      <c r="AY129" s="3" t="str">
        <f t="shared" si="104"/>
        <v/>
      </c>
      <c r="AZ129" s="20" t="str">
        <f t="shared" si="105"/>
        <v/>
      </c>
      <c r="BA129" s="6" t="str">
        <f t="shared" si="106"/>
        <v/>
      </c>
      <c r="BB129" s="8"/>
      <c r="BC129" s="34"/>
      <c r="BD129" s="34"/>
      <c r="BE129" s="34"/>
      <c r="BF129" s="34"/>
      <c r="BG129" s="34"/>
      <c r="BH129" s="34"/>
      <c r="BI129" s="41"/>
      <c r="BJ129" s="41"/>
      <c r="BK129" s="34"/>
      <c r="BL129" s="34"/>
      <c r="BM129" s="34"/>
      <c r="BN129" s="34"/>
      <c r="BO129" s="34"/>
      <c r="BP129" s="41"/>
      <c r="BQ129" s="41"/>
      <c r="BR129" s="34"/>
      <c r="BS129" s="34"/>
      <c r="BT129" s="34"/>
      <c r="BU129" s="34"/>
      <c r="BV129" s="34"/>
      <c r="BW129" s="41"/>
      <c r="BX129" s="41"/>
      <c r="BY129" s="34"/>
      <c r="BZ129" s="34"/>
      <c r="CA129" s="34"/>
      <c r="CB129" s="34"/>
      <c r="CC129" s="34"/>
      <c r="CD129" s="34"/>
      <c r="CE129" s="34"/>
      <c r="CF129" s="41"/>
      <c r="CG129" s="41"/>
      <c r="CH129" s="34"/>
      <c r="CI129" s="34"/>
      <c r="CJ129" s="34"/>
      <c r="CK129" s="34"/>
      <c r="CL129" s="34"/>
      <c r="CM129" s="41"/>
      <c r="CN129" s="41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</row>
    <row r="130" spans="1:106" ht="24.75" thickBot="1" x14ac:dyDescent="0.25">
      <c r="A130" s="82">
        <v>42278</v>
      </c>
      <c r="B130" s="81" t="s">
        <v>2</v>
      </c>
      <c r="C130" s="81" t="s">
        <v>0</v>
      </c>
      <c r="D130" s="81">
        <v>10.64</v>
      </c>
      <c r="E130" s="81">
        <v>0.45</v>
      </c>
      <c r="F130" s="85">
        <f t="shared" si="77"/>
        <v>2</v>
      </c>
      <c r="G130" s="85">
        <f t="shared" si="78"/>
        <v>10</v>
      </c>
      <c r="H130" s="67">
        <f t="shared" si="79"/>
        <v>2015</v>
      </c>
      <c r="I130" s="2" t="str">
        <f t="shared" si="76"/>
        <v>Fall</v>
      </c>
      <c r="J130" s="67"/>
      <c r="K130" s="3" t="str">
        <f t="shared" si="80"/>
        <v/>
      </c>
      <c r="L130" s="20" t="str">
        <f t="shared" si="81"/>
        <v/>
      </c>
      <c r="M130" s="6" t="str">
        <f t="shared" si="82"/>
        <v/>
      </c>
      <c r="N130" s="3" t="str">
        <f t="shared" si="83"/>
        <v/>
      </c>
      <c r="O130" s="20" t="str">
        <f t="shared" si="84"/>
        <v/>
      </c>
      <c r="P130" s="6">
        <f t="shared" si="85"/>
        <v>10.64</v>
      </c>
      <c r="Q130" s="3" t="str">
        <f t="shared" si="86"/>
        <v/>
      </c>
      <c r="R130" s="20" t="str">
        <f t="shared" si="87"/>
        <v/>
      </c>
      <c r="S130" s="6" t="str">
        <f t="shared" si="88"/>
        <v/>
      </c>
      <c r="T130" s="3" t="str">
        <f t="shared" si="89"/>
        <v/>
      </c>
      <c r="U130" s="20" t="str">
        <f t="shared" si="90"/>
        <v/>
      </c>
      <c r="V130" s="6" t="str">
        <f t="shared" si="91"/>
        <v/>
      </c>
      <c r="W130" s="3" t="str">
        <f t="shared" si="92"/>
        <v/>
      </c>
      <c r="X130" s="20" t="str">
        <f t="shared" si="93"/>
        <v/>
      </c>
      <c r="Y130" s="6" t="str">
        <f t="shared" si="94"/>
        <v/>
      </c>
      <c r="Z130" s="3" t="str">
        <f t="shared" si="95"/>
        <v/>
      </c>
      <c r="AA130" s="20" t="str">
        <f t="shared" si="96"/>
        <v/>
      </c>
      <c r="AB130" s="6" t="str">
        <f t="shared" si="97"/>
        <v/>
      </c>
      <c r="AC130" s="3" t="str">
        <f t="shared" si="98"/>
        <v/>
      </c>
      <c r="AD130" s="20" t="str">
        <f t="shared" si="99"/>
        <v/>
      </c>
      <c r="AE130" s="6" t="str">
        <f t="shared" si="100"/>
        <v/>
      </c>
      <c r="AF130" s="8"/>
      <c r="AG130" s="3" t="str">
        <f t="shared" si="107"/>
        <v/>
      </c>
      <c r="AH130" s="20" t="str">
        <f t="shared" si="108"/>
        <v/>
      </c>
      <c r="AI130" s="6" t="str">
        <f t="shared" si="109"/>
        <v/>
      </c>
      <c r="AJ130" s="3" t="str">
        <f t="shared" si="110"/>
        <v/>
      </c>
      <c r="AK130" s="20" t="str">
        <f t="shared" si="111"/>
        <v/>
      </c>
      <c r="AL130" s="6">
        <f t="shared" si="112"/>
        <v>0.45</v>
      </c>
      <c r="AM130" s="3" t="str">
        <f t="shared" si="113"/>
        <v/>
      </c>
      <c r="AN130" s="20" t="str">
        <f t="shared" si="114"/>
        <v/>
      </c>
      <c r="AO130" s="6" t="str">
        <f t="shared" si="115"/>
        <v/>
      </c>
      <c r="AP130" s="3" t="str">
        <f t="shared" si="116"/>
        <v/>
      </c>
      <c r="AQ130" s="20" t="str">
        <f t="shared" si="117"/>
        <v/>
      </c>
      <c r="AR130" s="6" t="str">
        <f t="shared" si="118"/>
        <v/>
      </c>
      <c r="AS130" s="3" t="str">
        <f t="shared" si="119"/>
        <v/>
      </c>
      <c r="AT130" s="20" t="str">
        <f t="shared" si="120"/>
        <v/>
      </c>
      <c r="AU130" s="6" t="str">
        <f t="shared" si="121"/>
        <v/>
      </c>
      <c r="AV130" s="3" t="str">
        <f t="shared" si="101"/>
        <v/>
      </c>
      <c r="AW130" s="20" t="str">
        <f t="shared" si="102"/>
        <v/>
      </c>
      <c r="AX130" s="6" t="str">
        <f t="shared" si="103"/>
        <v/>
      </c>
      <c r="AY130" s="3" t="str">
        <f t="shared" si="104"/>
        <v/>
      </c>
      <c r="AZ130" s="20" t="str">
        <f t="shared" si="105"/>
        <v/>
      </c>
      <c r="BA130" s="6" t="str">
        <f t="shared" si="106"/>
        <v/>
      </c>
      <c r="BB130" s="8"/>
      <c r="BC130" s="34"/>
      <c r="BD130" s="34"/>
      <c r="BE130" s="34"/>
      <c r="BF130" s="34"/>
      <c r="BG130" s="34"/>
      <c r="BH130" s="34"/>
      <c r="BI130" s="41"/>
      <c r="BJ130" s="41"/>
      <c r="BK130" s="34"/>
      <c r="BL130" s="34"/>
      <c r="BM130" s="34"/>
      <c r="BN130" s="34"/>
      <c r="BO130" s="34"/>
      <c r="BP130" s="41"/>
      <c r="BQ130" s="41"/>
      <c r="BR130" s="34"/>
      <c r="BS130" s="34"/>
      <c r="BT130" s="34"/>
      <c r="BU130" s="34"/>
      <c r="BV130" s="34"/>
      <c r="BW130" s="41"/>
      <c r="BX130" s="41"/>
      <c r="BY130" s="34"/>
      <c r="BZ130" s="34"/>
      <c r="CA130" s="34"/>
      <c r="CB130" s="34"/>
      <c r="CC130" s="34"/>
      <c r="CD130" s="34"/>
      <c r="CE130" s="34"/>
      <c r="CF130" s="41"/>
      <c r="CG130" s="41"/>
      <c r="CH130" s="34"/>
      <c r="CI130" s="34"/>
      <c r="CJ130" s="34"/>
      <c r="CK130" s="34"/>
      <c r="CL130" s="34"/>
      <c r="CM130" s="41"/>
      <c r="CN130" s="41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</row>
    <row r="131" spans="1:106" ht="24.75" thickBot="1" x14ac:dyDescent="0.25">
      <c r="A131" s="82">
        <v>42208</v>
      </c>
      <c r="B131" s="81" t="s">
        <v>2</v>
      </c>
      <c r="C131" s="81" t="s">
        <v>0</v>
      </c>
      <c r="D131" s="81">
        <v>18.399999999999999</v>
      </c>
      <c r="E131" s="81">
        <v>0.09</v>
      </c>
      <c r="F131" s="85">
        <f t="shared" si="77"/>
        <v>2</v>
      </c>
      <c r="G131" s="85">
        <f t="shared" si="78"/>
        <v>7</v>
      </c>
      <c r="H131" s="67">
        <f t="shared" si="79"/>
        <v>2015</v>
      </c>
      <c r="I131" s="2" t="str">
        <f t="shared" si="76"/>
        <v>Summer</v>
      </c>
      <c r="J131" s="67"/>
      <c r="K131" s="3" t="str">
        <f t="shared" si="80"/>
        <v/>
      </c>
      <c r="L131" s="20" t="str">
        <f t="shared" si="81"/>
        <v/>
      </c>
      <c r="M131" s="6" t="str">
        <f t="shared" si="82"/>
        <v/>
      </c>
      <c r="N131" s="3" t="str">
        <f t="shared" si="83"/>
        <v/>
      </c>
      <c r="O131" s="20">
        <f t="shared" si="84"/>
        <v>18.399999999999999</v>
      </c>
      <c r="P131" s="6" t="str">
        <f t="shared" si="85"/>
        <v/>
      </c>
      <c r="Q131" s="3" t="str">
        <f t="shared" si="86"/>
        <v/>
      </c>
      <c r="R131" s="20" t="str">
        <f t="shared" si="87"/>
        <v/>
      </c>
      <c r="S131" s="6" t="str">
        <f t="shared" si="88"/>
        <v/>
      </c>
      <c r="T131" s="3" t="str">
        <f t="shared" si="89"/>
        <v/>
      </c>
      <c r="U131" s="20" t="str">
        <f t="shared" si="90"/>
        <v/>
      </c>
      <c r="V131" s="6" t="str">
        <f t="shared" si="91"/>
        <v/>
      </c>
      <c r="W131" s="3" t="str">
        <f t="shared" si="92"/>
        <v/>
      </c>
      <c r="X131" s="20" t="str">
        <f t="shared" si="93"/>
        <v/>
      </c>
      <c r="Y131" s="6" t="str">
        <f t="shared" si="94"/>
        <v/>
      </c>
      <c r="Z131" s="3" t="str">
        <f t="shared" si="95"/>
        <v/>
      </c>
      <c r="AA131" s="20" t="str">
        <f t="shared" si="96"/>
        <v/>
      </c>
      <c r="AB131" s="6" t="str">
        <f t="shared" si="97"/>
        <v/>
      </c>
      <c r="AC131" s="3" t="str">
        <f t="shared" si="98"/>
        <v/>
      </c>
      <c r="AD131" s="20" t="str">
        <f t="shared" si="99"/>
        <v/>
      </c>
      <c r="AE131" s="6" t="str">
        <f t="shared" si="100"/>
        <v/>
      </c>
      <c r="AF131" s="8"/>
      <c r="AG131" s="3" t="str">
        <f t="shared" si="107"/>
        <v/>
      </c>
      <c r="AH131" s="20" t="str">
        <f t="shared" si="108"/>
        <v/>
      </c>
      <c r="AI131" s="6" t="str">
        <f t="shared" si="109"/>
        <v/>
      </c>
      <c r="AJ131" s="3" t="str">
        <f t="shared" si="110"/>
        <v/>
      </c>
      <c r="AK131" s="20">
        <f t="shared" si="111"/>
        <v>0.09</v>
      </c>
      <c r="AL131" s="6" t="str">
        <f t="shared" si="112"/>
        <v/>
      </c>
      <c r="AM131" s="3" t="str">
        <f t="shared" si="113"/>
        <v/>
      </c>
      <c r="AN131" s="20" t="str">
        <f t="shared" si="114"/>
        <v/>
      </c>
      <c r="AO131" s="6" t="str">
        <f t="shared" si="115"/>
        <v/>
      </c>
      <c r="AP131" s="3" t="str">
        <f t="shared" si="116"/>
        <v/>
      </c>
      <c r="AQ131" s="20" t="str">
        <f t="shared" si="117"/>
        <v/>
      </c>
      <c r="AR131" s="6" t="str">
        <f t="shared" si="118"/>
        <v/>
      </c>
      <c r="AS131" s="3" t="str">
        <f t="shared" si="119"/>
        <v/>
      </c>
      <c r="AT131" s="20" t="str">
        <f t="shared" si="120"/>
        <v/>
      </c>
      <c r="AU131" s="6" t="str">
        <f t="shared" si="121"/>
        <v/>
      </c>
      <c r="AV131" s="3" t="str">
        <f t="shared" si="101"/>
        <v/>
      </c>
      <c r="AW131" s="20" t="str">
        <f t="shared" si="102"/>
        <v/>
      </c>
      <c r="AX131" s="6" t="str">
        <f t="shared" si="103"/>
        <v/>
      </c>
      <c r="AY131" s="3" t="str">
        <f t="shared" si="104"/>
        <v/>
      </c>
      <c r="AZ131" s="20" t="str">
        <f t="shared" si="105"/>
        <v/>
      </c>
      <c r="BA131" s="6" t="str">
        <f t="shared" si="106"/>
        <v/>
      </c>
      <c r="BB131" s="8"/>
      <c r="BC131" s="34"/>
      <c r="BD131" s="34"/>
      <c r="BE131" s="34"/>
      <c r="BF131" s="34"/>
      <c r="BG131" s="34"/>
      <c r="BH131" s="34"/>
      <c r="BI131" s="41"/>
      <c r="BJ131" s="41"/>
      <c r="BK131" s="34"/>
      <c r="BL131" s="34"/>
      <c r="BM131" s="34"/>
      <c r="BN131" s="34"/>
      <c r="BO131" s="34"/>
      <c r="BP131" s="41"/>
      <c r="BQ131" s="41"/>
      <c r="BR131" s="34"/>
      <c r="BS131" s="34"/>
      <c r="BT131" s="34"/>
      <c r="BU131" s="34"/>
      <c r="BV131" s="34"/>
      <c r="BW131" s="41"/>
      <c r="BX131" s="41"/>
      <c r="BY131" s="34"/>
      <c r="BZ131" s="34"/>
      <c r="CA131" s="34"/>
      <c r="CB131" s="34"/>
      <c r="CC131" s="34"/>
      <c r="CD131" s="34"/>
      <c r="CE131" s="34"/>
      <c r="CF131" s="41"/>
      <c r="CG131" s="41"/>
      <c r="CH131" s="34"/>
      <c r="CI131" s="34"/>
      <c r="CJ131" s="34"/>
      <c r="CK131" s="34"/>
      <c r="CL131" s="34"/>
      <c r="CM131" s="41"/>
      <c r="CN131" s="41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</row>
    <row r="132" spans="1:106" ht="24.75" thickBot="1" x14ac:dyDescent="0.25">
      <c r="A132" s="82">
        <v>42139</v>
      </c>
      <c r="B132" s="81" t="s">
        <v>2</v>
      </c>
      <c r="C132" s="81" t="s">
        <v>0</v>
      </c>
      <c r="D132" s="81">
        <v>12.12</v>
      </c>
      <c r="E132" s="81">
        <v>1.24</v>
      </c>
      <c r="F132" s="85">
        <f t="shared" si="77"/>
        <v>2</v>
      </c>
      <c r="G132" s="85">
        <f t="shared" si="78"/>
        <v>5</v>
      </c>
      <c r="H132" s="67">
        <f t="shared" si="79"/>
        <v>2015</v>
      </c>
      <c r="I132" s="2" t="str">
        <f t="shared" si="76"/>
        <v>Spring</v>
      </c>
      <c r="J132" s="67"/>
      <c r="K132" s="3" t="str">
        <f t="shared" si="80"/>
        <v/>
      </c>
      <c r="L132" s="20" t="str">
        <f t="shared" si="81"/>
        <v/>
      </c>
      <c r="M132" s="6" t="str">
        <f t="shared" si="82"/>
        <v/>
      </c>
      <c r="N132" s="3">
        <f t="shared" si="83"/>
        <v>12.12</v>
      </c>
      <c r="O132" s="20" t="str">
        <f t="shared" si="84"/>
        <v/>
      </c>
      <c r="P132" s="6" t="str">
        <f t="shared" si="85"/>
        <v/>
      </c>
      <c r="Q132" s="3" t="str">
        <f t="shared" si="86"/>
        <v/>
      </c>
      <c r="R132" s="20" t="str">
        <f t="shared" si="87"/>
        <v/>
      </c>
      <c r="S132" s="6" t="str">
        <f t="shared" si="88"/>
        <v/>
      </c>
      <c r="T132" s="3" t="str">
        <f t="shared" si="89"/>
        <v/>
      </c>
      <c r="U132" s="20" t="str">
        <f t="shared" si="90"/>
        <v/>
      </c>
      <c r="V132" s="6" t="str">
        <f t="shared" si="91"/>
        <v/>
      </c>
      <c r="W132" s="3" t="str">
        <f t="shared" si="92"/>
        <v/>
      </c>
      <c r="X132" s="20" t="str">
        <f t="shared" si="93"/>
        <v/>
      </c>
      <c r="Y132" s="6" t="str">
        <f t="shared" si="94"/>
        <v/>
      </c>
      <c r="Z132" s="3" t="str">
        <f t="shared" si="95"/>
        <v/>
      </c>
      <c r="AA132" s="20" t="str">
        <f t="shared" si="96"/>
        <v/>
      </c>
      <c r="AB132" s="6" t="str">
        <f t="shared" si="97"/>
        <v/>
      </c>
      <c r="AC132" s="3" t="str">
        <f t="shared" si="98"/>
        <v/>
      </c>
      <c r="AD132" s="20" t="str">
        <f t="shared" si="99"/>
        <v/>
      </c>
      <c r="AE132" s="6" t="str">
        <f t="shared" si="100"/>
        <v/>
      </c>
      <c r="AF132" s="8"/>
      <c r="AG132" s="3" t="str">
        <f t="shared" si="107"/>
        <v/>
      </c>
      <c r="AH132" s="20" t="str">
        <f t="shared" si="108"/>
        <v/>
      </c>
      <c r="AI132" s="6" t="str">
        <f t="shared" si="109"/>
        <v/>
      </c>
      <c r="AJ132" s="3">
        <f t="shared" si="110"/>
        <v>1.24</v>
      </c>
      <c r="AK132" s="20" t="str">
        <f t="shared" si="111"/>
        <v/>
      </c>
      <c r="AL132" s="6" t="str">
        <f t="shared" si="112"/>
        <v/>
      </c>
      <c r="AM132" s="3" t="str">
        <f t="shared" si="113"/>
        <v/>
      </c>
      <c r="AN132" s="20" t="str">
        <f t="shared" si="114"/>
        <v/>
      </c>
      <c r="AO132" s="6" t="str">
        <f t="shared" si="115"/>
        <v/>
      </c>
      <c r="AP132" s="3" t="str">
        <f t="shared" si="116"/>
        <v/>
      </c>
      <c r="AQ132" s="20" t="str">
        <f t="shared" si="117"/>
        <v/>
      </c>
      <c r="AR132" s="6" t="str">
        <f t="shared" si="118"/>
        <v/>
      </c>
      <c r="AS132" s="3" t="str">
        <f t="shared" si="119"/>
        <v/>
      </c>
      <c r="AT132" s="20" t="str">
        <f t="shared" si="120"/>
        <v/>
      </c>
      <c r="AU132" s="6" t="str">
        <f t="shared" si="121"/>
        <v/>
      </c>
      <c r="AV132" s="3" t="str">
        <f t="shared" si="101"/>
        <v/>
      </c>
      <c r="AW132" s="20" t="str">
        <f t="shared" si="102"/>
        <v/>
      </c>
      <c r="AX132" s="6" t="str">
        <f t="shared" si="103"/>
        <v/>
      </c>
      <c r="AY132" s="3" t="str">
        <f t="shared" si="104"/>
        <v/>
      </c>
      <c r="AZ132" s="20" t="str">
        <f t="shared" si="105"/>
        <v/>
      </c>
      <c r="BA132" s="6" t="str">
        <f t="shared" si="106"/>
        <v/>
      </c>
      <c r="BB132" s="8"/>
      <c r="BC132" s="34"/>
      <c r="BD132" s="34"/>
      <c r="BE132" s="34"/>
      <c r="BF132" s="34"/>
      <c r="BG132" s="34"/>
      <c r="BH132" s="34"/>
      <c r="BI132" s="41"/>
      <c r="BJ132" s="41"/>
      <c r="BK132" s="34"/>
      <c r="BL132" s="34"/>
      <c r="BM132" s="34"/>
      <c r="BN132" s="34"/>
      <c r="BO132" s="34"/>
      <c r="BP132" s="41"/>
      <c r="BQ132" s="41"/>
      <c r="BR132" s="34"/>
      <c r="BS132" s="34"/>
      <c r="BT132" s="34"/>
      <c r="BU132" s="34"/>
      <c r="BV132" s="34"/>
      <c r="BW132" s="41"/>
      <c r="BX132" s="41"/>
      <c r="BY132" s="34"/>
      <c r="BZ132" s="34"/>
      <c r="CA132" s="34"/>
      <c r="CB132" s="34"/>
      <c r="CC132" s="34"/>
      <c r="CD132" s="34"/>
      <c r="CE132" s="34"/>
      <c r="CF132" s="41"/>
      <c r="CG132" s="41"/>
      <c r="CH132" s="34"/>
      <c r="CI132" s="34"/>
      <c r="CJ132" s="34"/>
      <c r="CK132" s="34"/>
      <c r="CL132" s="34"/>
      <c r="CM132" s="41"/>
      <c r="CN132" s="41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</row>
    <row r="133" spans="1:106" ht="24.75" thickBot="1" x14ac:dyDescent="0.25">
      <c r="A133" s="82">
        <v>41925</v>
      </c>
      <c r="B133" s="81" t="s">
        <v>2</v>
      </c>
      <c r="C133" s="81" t="s">
        <v>0</v>
      </c>
      <c r="D133" s="81" t="s">
        <v>24</v>
      </c>
      <c r="E133" s="81" t="s">
        <v>24</v>
      </c>
      <c r="F133" s="85">
        <f t="shared" si="77"/>
        <v>2</v>
      </c>
      <c r="G133" s="85">
        <f t="shared" si="78"/>
        <v>10</v>
      </c>
      <c r="H133" s="67">
        <f t="shared" si="79"/>
        <v>2014</v>
      </c>
      <c r="I133" s="2" t="str">
        <f t="shared" si="76"/>
        <v>Fall</v>
      </c>
      <c r="J133" s="67"/>
      <c r="K133" s="3" t="str">
        <f t="shared" si="80"/>
        <v/>
      </c>
      <c r="L133" s="20" t="str">
        <f t="shared" si="81"/>
        <v/>
      </c>
      <c r="M133" s="6" t="str">
        <f t="shared" si="82"/>
        <v/>
      </c>
      <c r="N133" s="3" t="str">
        <f t="shared" si="83"/>
        <v/>
      </c>
      <c r="O133" s="20" t="str">
        <f t="shared" si="84"/>
        <v/>
      </c>
      <c r="P133" s="6" t="str">
        <f t="shared" si="85"/>
        <v>NS</v>
      </c>
      <c r="Q133" s="3" t="str">
        <f t="shared" si="86"/>
        <v/>
      </c>
      <c r="R133" s="20" t="str">
        <f t="shared" si="87"/>
        <v/>
      </c>
      <c r="S133" s="6" t="str">
        <f t="shared" si="88"/>
        <v/>
      </c>
      <c r="T133" s="3" t="str">
        <f t="shared" si="89"/>
        <v/>
      </c>
      <c r="U133" s="20" t="str">
        <f t="shared" si="90"/>
        <v/>
      </c>
      <c r="V133" s="6" t="str">
        <f t="shared" si="91"/>
        <v/>
      </c>
      <c r="W133" s="3" t="str">
        <f t="shared" si="92"/>
        <v/>
      </c>
      <c r="X133" s="20" t="str">
        <f t="shared" si="93"/>
        <v/>
      </c>
      <c r="Y133" s="6" t="str">
        <f t="shared" si="94"/>
        <v/>
      </c>
      <c r="Z133" s="3" t="str">
        <f t="shared" si="95"/>
        <v/>
      </c>
      <c r="AA133" s="20" t="str">
        <f t="shared" si="96"/>
        <v/>
      </c>
      <c r="AB133" s="6" t="str">
        <f t="shared" si="97"/>
        <v/>
      </c>
      <c r="AC133" s="3" t="str">
        <f t="shared" si="98"/>
        <v/>
      </c>
      <c r="AD133" s="20" t="str">
        <f t="shared" si="99"/>
        <v/>
      </c>
      <c r="AE133" s="6" t="str">
        <f t="shared" si="100"/>
        <v/>
      </c>
      <c r="AF133" s="8"/>
      <c r="AG133" s="3" t="str">
        <f t="shared" si="107"/>
        <v/>
      </c>
      <c r="AH133" s="20" t="str">
        <f t="shared" si="108"/>
        <v/>
      </c>
      <c r="AI133" s="6" t="str">
        <f t="shared" si="109"/>
        <v/>
      </c>
      <c r="AJ133" s="3" t="str">
        <f t="shared" si="110"/>
        <v/>
      </c>
      <c r="AK133" s="20" t="str">
        <f t="shared" si="111"/>
        <v/>
      </c>
      <c r="AL133" s="6" t="str">
        <f t="shared" si="112"/>
        <v>NS</v>
      </c>
      <c r="AM133" s="3" t="str">
        <f t="shared" si="113"/>
        <v/>
      </c>
      <c r="AN133" s="20" t="str">
        <f t="shared" si="114"/>
        <v/>
      </c>
      <c r="AO133" s="6" t="str">
        <f t="shared" si="115"/>
        <v/>
      </c>
      <c r="AP133" s="3" t="str">
        <f t="shared" si="116"/>
        <v/>
      </c>
      <c r="AQ133" s="20" t="str">
        <f t="shared" si="117"/>
        <v/>
      </c>
      <c r="AR133" s="6" t="str">
        <f t="shared" si="118"/>
        <v/>
      </c>
      <c r="AS133" s="3" t="str">
        <f t="shared" si="119"/>
        <v/>
      </c>
      <c r="AT133" s="20" t="str">
        <f t="shared" si="120"/>
        <v/>
      </c>
      <c r="AU133" s="6" t="str">
        <f t="shared" si="121"/>
        <v/>
      </c>
      <c r="AV133" s="3" t="str">
        <f t="shared" si="101"/>
        <v/>
      </c>
      <c r="AW133" s="20" t="str">
        <f t="shared" si="102"/>
        <v/>
      </c>
      <c r="AX133" s="6" t="str">
        <f t="shared" si="103"/>
        <v/>
      </c>
      <c r="AY133" s="3" t="str">
        <f t="shared" si="104"/>
        <v/>
      </c>
      <c r="AZ133" s="20" t="str">
        <f t="shared" si="105"/>
        <v/>
      </c>
      <c r="BA133" s="6" t="str">
        <f t="shared" si="106"/>
        <v/>
      </c>
      <c r="BB133" s="8"/>
      <c r="BC133" s="34"/>
      <c r="BD133" s="34"/>
      <c r="BE133" s="34"/>
      <c r="BF133" s="34"/>
      <c r="BG133" s="34"/>
      <c r="BH133" s="34"/>
      <c r="BI133" s="41"/>
      <c r="BJ133" s="41"/>
      <c r="BK133" s="34"/>
      <c r="BL133" s="34"/>
      <c r="BM133" s="34"/>
      <c r="BN133" s="34"/>
      <c r="BO133" s="34"/>
      <c r="BP133" s="41"/>
      <c r="BQ133" s="41"/>
      <c r="BR133" s="34"/>
      <c r="BS133" s="34"/>
      <c r="BT133" s="34"/>
      <c r="BU133" s="34"/>
      <c r="BV133" s="34"/>
      <c r="BW133" s="41"/>
      <c r="BX133" s="41"/>
      <c r="BY133" s="34"/>
      <c r="BZ133" s="34"/>
      <c r="CA133" s="34"/>
      <c r="CB133" s="34"/>
      <c r="CC133" s="34"/>
      <c r="CD133" s="34"/>
      <c r="CE133" s="34"/>
      <c r="CF133" s="41"/>
      <c r="CG133" s="41"/>
      <c r="CH133" s="34"/>
      <c r="CI133" s="34"/>
      <c r="CJ133" s="34"/>
      <c r="CK133" s="34"/>
      <c r="CL133" s="34"/>
      <c r="CM133" s="41"/>
      <c r="CN133" s="41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</row>
    <row r="134" spans="1:106" ht="24.75" thickBot="1" x14ac:dyDescent="0.25">
      <c r="A134" s="82">
        <v>41906</v>
      </c>
      <c r="B134" s="81" t="s">
        <v>2</v>
      </c>
      <c r="C134" s="81" t="s">
        <v>0</v>
      </c>
      <c r="D134" s="81">
        <v>13.6</v>
      </c>
      <c r="E134" s="81">
        <v>2.8</v>
      </c>
      <c r="F134" s="85">
        <f t="shared" si="77"/>
        <v>2</v>
      </c>
      <c r="G134" s="85">
        <f t="shared" si="78"/>
        <v>9</v>
      </c>
      <c r="H134" s="67">
        <f t="shared" si="79"/>
        <v>2014</v>
      </c>
      <c r="I134" s="2" t="str">
        <f t="shared" ref="I134:I197" si="122">IF($G134="","",IF($G134&lt;7,"Spring",IF($G134&lt;9,"Summer","Fall")))</f>
        <v>Fall</v>
      </c>
      <c r="J134" s="67"/>
      <c r="K134" s="3" t="str">
        <f t="shared" si="80"/>
        <v/>
      </c>
      <c r="L134" s="20" t="str">
        <f t="shared" si="81"/>
        <v/>
      </c>
      <c r="M134" s="6" t="str">
        <f t="shared" si="82"/>
        <v/>
      </c>
      <c r="N134" s="3" t="str">
        <f t="shared" si="83"/>
        <v/>
      </c>
      <c r="O134" s="20" t="str">
        <f t="shared" si="84"/>
        <v/>
      </c>
      <c r="P134" s="6">
        <f t="shared" si="85"/>
        <v>13.6</v>
      </c>
      <c r="Q134" s="3" t="str">
        <f t="shared" si="86"/>
        <v/>
      </c>
      <c r="R134" s="20" t="str">
        <f t="shared" si="87"/>
        <v/>
      </c>
      <c r="S134" s="6" t="str">
        <f t="shared" si="88"/>
        <v/>
      </c>
      <c r="T134" s="3" t="str">
        <f t="shared" si="89"/>
        <v/>
      </c>
      <c r="U134" s="20" t="str">
        <f t="shared" si="90"/>
        <v/>
      </c>
      <c r="V134" s="6" t="str">
        <f t="shared" si="91"/>
        <v/>
      </c>
      <c r="W134" s="3" t="str">
        <f t="shared" si="92"/>
        <v/>
      </c>
      <c r="X134" s="20" t="str">
        <f t="shared" si="93"/>
        <v/>
      </c>
      <c r="Y134" s="6" t="str">
        <f t="shared" si="94"/>
        <v/>
      </c>
      <c r="Z134" s="3" t="str">
        <f t="shared" si="95"/>
        <v/>
      </c>
      <c r="AA134" s="20" t="str">
        <f t="shared" si="96"/>
        <v/>
      </c>
      <c r="AB134" s="6" t="str">
        <f t="shared" si="97"/>
        <v/>
      </c>
      <c r="AC134" s="3" t="str">
        <f t="shared" si="98"/>
        <v/>
      </c>
      <c r="AD134" s="20" t="str">
        <f t="shared" si="99"/>
        <v/>
      </c>
      <c r="AE134" s="6" t="str">
        <f t="shared" si="100"/>
        <v/>
      </c>
      <c r="AF134" s="8"/>
      <c r="AG134" s="3" t="str">
        <f t="shared" si="107"/>
        <v/>
      </c>
      <c r="AH134" s="20" t="str">
        <f t="shared" si="108"/>
        <v/>
      </c>
      <c r="AI134" s="6" t="str">
        <f t="shared" si="109"/>
        <v/>
      </c>
      <c r="AJ134" s="3" t="str">
        <f t="shared" si="110"/>
        <v/>
      </c>
      <c r="AK134" s="20" t="str">
        <f t="shared" si="111"/>
        <v/>
      </c>
      <c r="AL134" s="6">
        <f t="shared" si="112"/>
        <v>2.8</v>
      </c>
      <c r="AM134" s="3" t="str">
        <f t="shared" si="113"/>
        <v/>
      </c>
      <c r="AN134" s="20" t="str">
        <f t="shared" si="114"/>
        <v/>
      </c>
      <c r="AO134" s="6" t="str">
        <f t="shared" si="115"/>
        <v/>
      </c>
      <c r="AP134" s="3" t="str">
        <f t="shared" si="116"/>
        <v/>
      </c>
      <c r="AQ134" s="20" t="str">
        <f t="shared" si="117"/>
        <v/>
      </c>
      <c r="AR134" s="6" t="str">
        <f t="shared" si="118"/>
        <v/>
      </c>
      <c r="AS134" s="3" t="str">
        <f t="shared" si="119"/>
        <v/>
      </c>
      <c r="AT134" s="20" t="str">
        <f t="shared" si="120"/>
        <v/>
      </c>
      <c r="AU134" s="6" t="str">
        <f t="shared" si="121"/>
        <v/>
      </c>
      <c r="AV134" s="3" t="str">
        <f t="shared" si="101"/>
        <v/>
      </c>
      <c r="AW134" s="20" t="str">
        <f t="shared" si="102"/>
        <v/>
      </c>
      <c r="AX134" s="6" t="str">
        <f t="shared" si="103"/>
        <v/>
      </c>
      <c r="AY134" s="3" t="str">
        <f t="shared" si="104"/>
        <v/>
      </c>
      <c r="AZ134" s="20" t="str">
        <f t="shared" si="105"/>
        <v/>
      </c>
      <c r="BA134" s="6" t="str">
        <f t="shared" si="106"/>
        <v/>
      </c>
      <c r="BB134" s="8"/>
      <c r="BC134" s="34"/>
      <c r="BD134" s="34"/>
      <c r="BE134" s="34"/>
      <c r="BF134" s="34"/>
      <c r="BG134" s="34"/>
      <c r="BH134" s="34"/>
      <c r="BI134" s="41"/>
      <c r="BJ134" s="41"/>
      <c r="BK134" s="34"/>
      <c r="BL134" s="34"/>
      <c r="BM134" s="34"/>
      <c r="BN134" s="34"/>
      <c r="BO134" s="34"/>
      <c r="BP134" s="41"/>
      <c r="BQ134" s="41"/>
      <c r="BR134" s="34"/>
      <c r="BS134" s="34"/>
      <c r="BT134" s="34"/>
      <c r="BU134" s="34"/>
      <c r="BV134" s="34"/>
      <c r="BW134" s="41"/>
      <c r="BX134" s="41"/>
      <c r="BY134" s="34"/>
      <c r="BZ134" s="34"/>
      <c r="CA134" s="34"/>
      <c r="CB134" s="34"/>
      <c r="CC134" s="34"/>
      <c r="CD134" s="34"/>
      <c r="CE134" s="34"/>
      <c r="CF134" s="41"/>
      <c r="CG134" s="41"/>
      <c r="CH134" s="34"/>
      <c r="CI134" s="34"/>
      <c r="CJ134" s="34"/>
      <c r="CK134" s="34"/>
      <c r="CL134" s="34"/>
      <c r="CM134" s="41"/>
      <c r="CN134" s="41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</row>
    <row r="135" spans="1:106" ht="24.75" thickBot="1" x14ac:dyDescent="0.25">
      <c r="A135" s="82">
        <v>41850</v>
      </c>
      <c r="B135" s="81" t="s">
        <v>2</v>
      </c>
      <c r="C135" s="81" t="s">
        <v>0</v>
      </c>
      <c r="D135" s="81">
        <v>16.2</v>
      </c>
      <c r="E135" s="81">
        <v>0.23</v>
      </c>
      <c r="F135" s="85">
        <f t="shared" ref="F135:F198" si="123">IF(A135="","",VLOOKUP(B135,$CY$2:$CZ$16,2,FALSE))</f>
        <v>2</v>
      </c>
      <c r="G135" s="85">
        <f t="shared" ref="G135:G198" si="124">IF(A135="","",MONTH(A135))</f>
        <v>7</v>
      </c>
      <c r="H135" s="67">
        <f t="shared" ref="H135:H198" si="125">IF(A135="","",YEAR(A135))</f>
        <v>2014</v>
      </c>
      <c r="I135" s="2" t="str">
        <f t="shared" si="122"/>
        <v>Summer</v>
      </c>
      <c r="J135" s="67"/>
      <c r="K135" s="3" t="str">
        <f t="shared" ref="K135:K198" si="126">IF($C135="Apple Creek",IF($I135="Spring",IF(LEFT($D135,1)="&lt;",VALUE(MID($D135,2,4)),IF(LEFT($D135,1)="&gt;",VALUE(MID($D135,2,4)),$D135)),""),"")</f>
        <v/>
      </c>
      <c r="L135" s="20" t="str">
        <f t="shared" ref="L135:L198" si="127">IF($C135="Apple Creek",IF($I135="Summer",IF(LEFT($D135,1)="&lt;",VALUE(MID($D135,2,4)),IF(LEFT($D135,1)="&gt;",VALUE(MID($D135,2,4)),$D135)),""),"")</f>
        <v/>
      </c>
      <c r="M135" s="6" t="str">
        <f t="shared" ref="M135:M198" si="128">IF($C135="Apple Creek",IF($I135="Fall",IF(LEFT($D135,1)="&lt;",VALUE(MID($D135,2,4)),IF(LEFT($D135,1)="&gt;",VALUE(MID($D135,2,4)),$D135)),""),"")</f>
        <v/>
      </c>
      <c r="N135" s="3" t="str">
        <f t="shared" ref="N135:N198" si="129">IF($C135="Ashwaubenon Creek",IF($I135="Spring",IF(LEFT($D135,1)="&lt;",VALUE(MID($D135,2,4)),IF(LEFT($D135,1)="&gt;",VALUE(MID($D135,2,4)),$D135)),""),"")</f>
        <v/>
      </c>
      <c r="O135" s="20">
        <f t="shared" ref="O135:O198" si="130">IF($C135="Ashwaubenon Creek",IF($I135="Summer",IF(LEFT($D135,1)="&lt;",VALUE(MID($D135,2,4)),IF(LEFT($D135,1)="&gt;",VALUE(MID($D135,2,4)),$D135)),""),"")</f>
        <v>16.2</v>
      </c>
      <c r="P135" s="6" t="str">
        <f t="shared" ref="P135:P198" si="131">IF($C135="Ashwaubenon Creek",IF($I135="Fall",IF(LEFT($D135,1)="&lt;",VALUE(MID($D135,2,4)),IF(LEFT($D135,1)="&gt;",VALUE(MID($D135,2,4)),$D135)),""),"")</f>
        <v/>
      </c>
      <c r="Q135" s="3" t="str">
        <f t="shared" ref="Q135:Q198" si="132">IF($C135="Baird Creek",IF($I135="Spring",IF(LEFT($D135,1)="&lt;",VALUE(MID($D135,2,4)),IF(LEFT($D135,1)="&gt;",VALUE(MID($D135,2,4)),$D135)),""),"")</f>
        <v/>
      </c>
      <c r="R135" s="20" t="str">
        <f t="shared" ref="R135:R198" si="133">IF($C135="Baird Creek",IF($I135="Summer",IF(LEFT($D135,1)="&lt;",VALUE(MID($D135,2,4)),IF(LEFT($D135,1)="&gt;",VALUE(MID($D135,2,4)),$D135)),""),"")</f>
        <v/>
      </c>
      <c r="S135" s="6" t="str">
        <f t="shared" ref="S135:S198" si="134">IF($C135="Baird Creek",IF($I135="Fall",IF(LEFT($D135,1)="&lt;",VALUE(MID($D135,2,4)),IF(LEFT($D135,1)="&gt;",VALUE(MID($D135,2,4)),$D135)),""),"")</f>
        <v/>
      </c>
      <c r="T135" s="3" t="str">
        <f t="shared" ref="T135:T198" si="135">IF($C135="Duck Creek",IF($I135="Spring",IF(LEFT($D135,1)="&lt;",VALUE(MID($D135,2,4)),IF(LEFT($D135,1)="&gt;",VALUE(MID($D135,2,4)),$D135)),""),"")</f>
        <v/>
      </c>
      <c r="U135" s="20" t="str">
        <f t="shared" ref="U135:U198" si="136">IF($C135="Duck Creek",IF($I135="Summer",IF(LEFT($D135,1)="&lt;",VALUE(MID($D135,2,4)),IF(LEFT($D135,1)="&gt;",VALUE(MID($D135,2,4)),$D135)),""),"")</f>
        <v/>
      </c>
      <c r="V135" s="6" t="str">
        <f t="shared" ref="V135:V198" si="137">IF($C135="Duck Creek",IF($I135="Fall",IF(LEFT($D135,1)="&lt;",VALUE(MID($D135,2,4)),IF(LEFT($D135,1)="&gt;",VALUE(MID($D135,2,4)),$D135)),""),"")</f>
        <v/>
      </c>
      <c r="W135" s="3" t="str">
        <f t="shared" ref="W135:W198" si="138">IF($C135="Spring Brook",IF($I135="Spring",IF(LEFT($D135,1)="&lt;",VALUE(MID($D135,2,4)),IF(LEFT($D135,1)="&gt;",VALUE(MID($D135,2,4)),$D135)),""),"")</f>
        <v/>
      </c>
      <c r="X135" s="20" t="str">
        <f t="shared" ref="X135:X198" si="139">IF($C135="Spring Brook",IF($I135="Summer",IF(LEFT($D135,1)="&lt;",VALUE(MID($D135,2,4)),IF(LEFT($D135,1)="&gt;",VALUE(MID($D135,2,4)),$D135)),""),"")</f>
        <v/>
      </c>
      <c r="Y135" s="6" t="str">
        <f t="shared" ref="Y135:Y198" si="140">IF($C135="Spring Brook",IF($I135="Fall",IF(LEFT($D135,1)="&lt;",VALUE(MID($D135,2,4)),IF(LEFT($D135,1)="&gt;",VALUE(MID($D135,2,4)),$D135)),""),"")</f>
        <v/>
      </c>
      <c r="Z135" s="3" t="str">
        <f t="shared" ref="Z135:Z198" si="141">IF($C135="Dutchman Creek",IF($I135="Spring",IF(LEFT($D135,1)="&lt;",VALUE(MID($D135,2,4)),IF(LEFT($D135,1)="&gt;",VALUE(MID($D135,2,4)),$D135)),""),"")</f>
        <v/>
      </c>
      <c r="AA135" s="20" t="str">
        <f t="shared" ref="AA135:AA198" si="142">IF($C135="Dutchman Creek",IF($I135="Summer",IF(LEFT($D135,1)="&lt;",VALUE(MID($D135,2,4)),IF(LEFT($D135,1)="&gt;",VALUE(MID($D135,2,4)),$D135)),""),"")</f>
        <v/>
      </c>
      <c r="AB135" s="6" t="str">
        <f t="shared" ref="AB135:AB198" si="143">IF($C135="Dutchman Creek",IF($I135="Fall",IF(LEFT($D135,1)="&lt;",VALUE(MID($D135,2,4)),IF(LEFT($D135,1)="&gt;",VALUE(MID($D135,2,4)),$D135)),""),"")</f>
        <v/>
      </c>
      <c r="AC135" s="3" t="str">
        <f t="shared" ref="AC135:AC198" si="144">IF($C135="Trout Creek",IF($I135="Spring",IF(LEFT($D135,1)="&lt;",VALUE(MID($D135,2,4)),IF(LEFT($D135,1)="&gt;",VALUE(MID($D135,2,4)),$D135)),""),"")</f>
        <v/>
      </c>
      <c r="AD135" s="20" t="str">
        <f t="shared" ref="AD135:AD198" si="145">IF($C135="Trout Creek",IF($I135="Summer",IF(LEFT($D135,1)="&lt;",VALUE(MID($D135,2,4)),IF(LEFT($D135,1)="&gt;",VALUE(MID($D135,2,4)),$D135)),""),"")</f>
        <v/>
      </c>
      <c r="AE135" s="6" t="str">
        <f t="shared" ref="AE135:AE198" si="146">IF($C135="Trout Creek",IF($I135="Fall",IF(LEFT($D135,1)="&lt;",VALUE(MID($D135,2,4)),IF(LEFT($D135,1)="&gt;",VALUE(MID($D135,2,4)),$D135)),""),"")</f>
        <v/>
      </c>
      <c r="AF135" s="8"/>
      <c r="AG135" s="3" t="str">
        <f t="shared" si="107"/>
        <v/>
      </c>
      <c r="AH135" s="20" t="str">
        <f t="shared" si="108"/>
        <v/>
      </c>
      <c r="AI135" s="6" t="str">
        <f t="shared" si="109"/>
        <v/>
      </c>
      <c r="AJ135" s="3" t="str">
        <f t="shared" si="110"/>
        <v/>
      </c>
      <c r="AK135" s="20">
        <f t="shared" si="111"/>
        <v>0.23</v>
      </c>
      <c r="AL135" s="6" t="str">
        <f t="shared" si="112"/>
        <v/>
      </c>
      <c r="AM135" s="3" t="str">
        <f t="shared" si="113"/>
        <v/>
      </c>
      <c r="AN135" s="20" t="str">
        <f t="shared" si="114"/>
        <v/>
      </c>
      <c r="AO135" s="6" t="str">
        <f t="shared" si="115"/>
        <v/>
      </c>
      <c r="AP135" s="3" t="str">
        <f t="shared" si="116"/>
        <v/>
      </c>
      <c r="AQ135" s="20" t="str">
        <f t="shared" si="117"/>
        <v/>
      </c>
      <c r="AR135" s="6" t="str">
        <f t="shared" si="118"/>
        <v/>
      </c>
      <c r="AS135" s="3" t="str">
        <f t="shared" si="119"/>
        <v/>
      </c>
      <c r="AT135" s="20" t="str">
        <f t="shared" si="120"/>
        <v/>
      </c>
      <c r="AU135" s="6" t="str">
        <f t="shared" si="121"/>
        <v/>
      </c>
      <c r="AV135" s="3" t="str">
        <f t="shared" ref="AV135:AV198" si="147">IF($C135="Dutchman Creek",IF($I135="Spring",IF(LEFT($E135,1)="&lt;",VALUE(MID($E135,2,4)),IF(LEFT($E135,1)="&gt;",VALUE(MID($E135,2,4)),$E135)),""),"")</f>
        <v/>
      </c>
      <c r="AW135" s="20" t="str">
        <f t="shared" ref="AW135:AW198" si="148">IF($C135="Dutchman Creek",IF($I135="Summer",IF(LEFT($E135,1)="&lt;",VALUE(MID($E135,2,4)),IF(LEFT($E135,1)="&gt;",VALUE(MID($E135,2,4)),$E135)),""),"")</f>
        <v/>
      </c>
      <c r="AX135" s="6" t="str">
        <f t="shared" ref="AX135:AX198" si="149">IF($C135="Dutchman Creek",IF($I135="Fall",IF(LEFT($E135,1)="&lt;",VALUE(MID($E135,2,4)),IF(LEFT($E135,1)="&gt;",VALUE(MID($E135,2,4)),$E135)),""),"")</f>
        <v/>
      </c>
      <c r="AY135" s="3" t="str">
        <f t="shared" ref="AY135:AY198" si="150">IF($C135="Trout Creek",IF($I135="Spring",IF(LEFT($E135,1)="&lt;",VALUE(MID($E135,2,4)),IF(LEFT($E135,1)="&gt;",VALUE(MID($E135,2,4)),$E135)),""),"")</f>
        <v/>
      </c>
      <c r="AZ135" s="20" t="str">
        <f t="shared" ref="AZ135:AZ198" si="151">IF($C135="Trout Creek",IF($I135="Summer",IF(LEFT($E135,1)="&lt;",VALUE(MID($E135,2,4)),IF(LEFT($E135,1)="&gt;",VALUE(MID($E135,2,4)),$E135)),""),"")</f>
        <v/>
      </c>
      <c r="BA135" s="6" t="str">
        <f t="shared" ref="BA135:BA198" si="152">IF($C135="Trout Creek",IF($I135="Fall",IF(LEFT($E135,1)="&lt;",VALUE(MID($E135,2,4)),IF(LEFT($E135,1)="&gt;",VALUE(MID($E135,2,4)),$E135)),""),"")</f>
        <v/>
      </c>
      <c r="BB135" s="8"/>
      <c r="BC135" s="34"/>
      <c r="BD135" s="34"/>
      <c r="BE135" s="34"/>
      <c r="BF135" s="34"/>
      <c r="BG135" s="34"/>
      <c r="BH135" s="34"/>
      <c r="BI135" s="41"/>
      <c r="BJ135" s="41"/>
      <c r="BK135" s="34"/>
      <c r="BL135" s="34"/>
      <c r="BM135" s="34"/>
      <c r="BN135" s="34"/>
      <c r="BO135" s="34"/>
      <c r="BP135" s="41"/>
      <c r="BQ135" s="41"/>
      <c r="BR135" s="34"/>
      <c r="BS135" s="34"/>
      <c r="BT135" s="34"/>
      <c r="BU135" s="34"/>
      <c r="BV135" s="34"/>
      <c r="BW135" s="41"/>
      <c r="BX135" s="41"/>
      <c r="BY135" s="34"/>
      <c r="BZ135" s="34"/>
      <c r="CA135" s="34"/>
      <c r="CB135" s="34"/>
      <c r="CC135" s="34"/>
      <c r="CD135" s="34"/>
      <c r="CE135" s="34"/>
      <c r="CF135" s="41"/>
      <c r="CG135" s="41"/>
      <c r="CH135" s="34"/>
      <c r="CI135" s="34"/>
      <c r="CJ135" s="34"/>
      <c r="CK135" s="34"/>
      <c r="CL135" s="34"/>
      <c r="CM135" s="41"/>
      <c r="CN135" s="41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</row>
    <row r="136" spans="1:106" ht="24.75" thickBot="1" x14ac:dyDescent="0.25">
      <c r="A136" s="82">
        <v>41838</v>
      </c>
      <c r="B136" s="81" t="s">
        <v>2</v>
      </c>
      <c r="C136" s="81" t="s">
        <v>0</v>
      </c>
      <c r="D136" s="81" t="s">
        <v>24</v>
      </c>
      <c r="E136" s="81" t="s">
        <v>24</v>
      </c>
      <c r="F136" s="85">
        <f t="shared" si="123"/>
        <v>2</v>
      </c>
      <c r="G136" s="85">
        <f t="shared" si="124"/>
        <v>7</v>
      </c>
      <c r="H136" s="67">
        <f t="shared" si="125"/>
        <v>2014</v>
      </c>
      <c r="I136" s="2" t="str">
        <f t="shared" si="122"/>
        <v>Summer</v>
      </c>
      <c r="J136" s="67"/>
      <c r="K136" s="3" t="str">
        <f t="shared" si="126"/>
        <v/>
      </c>
      <c r="L136" s="20" t="str">
        <f t="shared" si="127"/>
        <v/>
      </c>
      <c r="M136" s="6" t="str">
        <f t="shared" si="128"/>
        <v/>
      </c>
      <c r="N136" s="3" t="str">
        <f t="shared" si="129"/>
        <v/>
      </c>
      <c r="O136" s="20" t="str">
        <f t="shared" si="130"/>
        <v>NS</v>
      </c>
      <c r="P136" s="6" t="str">
        <f t="shared" si="131"/>
        <v/>
      </c>
      <c r="Q136" s="3" t="str">
        <f t="shared" si="132"/>
        <v/>
      </c>
      <c r="R136" s="20" t="str">
        <f t="shared" si="133"/>
        <v/>
      </c>
      <c r="S136" s="6" t="str">
        <f t="shared" si="134"/>
        <v/>
      </c>
      <c r="T136" s="3" t="str">
        <f t="shared" si="135"/>
        <v/>
      </c>
      <c r="U136" s="20" t="str">
        <f t="shared" si="136"/>
        <v/>
      </c>
      <c r="V136" s="6" t="str">
        <f t="shared" si="137"/>
        <v/>
      </c>
      <c r="W136" s="3" t="str">
        <f t="shared" si="138"/>
        <v/>
      </c>
      <c r="X136" s="20" t="str">
        <f t="shared" si="139"/>
        <v/>
      </c>
      <c r="Y136" s="6" t="str">
        <f t="shared" si="140"/>
        <v/>
      </c>
      <c r="Z136" s="3" t="str">
        <f t="shared" si="141"/>
        <v/>
      </c>
      <c r="AA136" s="20" t="str">
        <f t="shared" si="142"/>
        <v/>
      </c>
      <c r="AB136" s="6" t="str">
        <f t="shared" si="143"/>
        <v/>
      </c>
      <c r="AC136" s="3" t="str">
        <f t="shared" si="144"/>
        <v/>
      </c>
      <c r="AD136" s="20" t="str">
        <f t="shared" si="145"/>
        <v/>
      </c>
      <c r="AE136" s="6" t="str">
        <f t="shared" si="146"/>
        <v/>
      </c>
      <c r="AF136" s="8"/>
      <c r="AG136" s="3" t="str">
        <f t="shared" si="107"/>
        <v/>
      </c>
      <c r="AH136" s="20" t="str">
        <f t="shared" si="108"/>
        <v/>
      </c>
      <c r="AI136" s="6" t="str">
        <f t="shared" si="109"/>
        <v/>
      </c>
      <c r="AJ136" s="3" t="str">
        <f t="shared" si="110"/>
        <v/>
      </c>
      <c r="AK136" s="20" t="str">
        <f t="shared" si="111"/>
        <v>NS</v>
      </c>
      <c r="AL136" s="6" t="str">
        <f t="shared" si="112"/>
        <v/>
      </c>
      <c r="AM136" s="3" t="str">
        <f t="shared" si="113"/>
        <v/>
      </c>
      <c r="AN136" s="20" t="str">
        <f t="shared" si="114"/>
        <v/>
      </c>
      <c r="AO136" s="6" t="str">
        <f t="shared" si="115"/>
        <v/>
      </c>
      <c r="AP136" s="3" t="str">
        <f t="shared" si="116"/>
        <v/>
      </c>
      <c r="AQ136" s="20" t="str">
        <f t="shared" si="117"/>
        <v/>
      </c>
      <c r="AR136" s="6" t="str">
        <f t="shared" si="118"/>
        <v/>
      </c>
      <c r="AS136" s="3" t="str">
        <f t="shared" si="119"/>
        <v/>
      </c>
      <c r="AT136" s="20" t="str">
        <f t="shared" si="120"/>
        <v/>
      </c>
      <c r="AU136" s="6" t="str">
        <f t="shared" si="121"/>
        <v/>
      </c>
      <c r="AV136" s="3" t="str">
        <f t="shared" si="147"/>
        <v/>
      </c>
      <c r="AW136" s="20" t="str">
        <f t="shared" si="148"/>
        <v/>
      </c>
      <c r="AX136" s="6" t="str">
        <f t="shared" si="149"/>
        <v/>
      </c>
      <c r="AY136" s="3" t="str">
        <f t="shared" si="150"/>
        <v/>
      </c>
      <c r="AZ136" s="20" t="str">
        <f t="shared" si="151"/>
        <v/>
      </c>
      <c r="BA136" s="6" t="str">
        <f t="shared" si="152"/>
        <v/>
      </c>
      <c r="BB136" s="8"/>
      <c r="BC136" s="34"/>
      <c r="BD136" s="34"/>
      <c r="BE136" s="34"/>
      <c r="BF136" s="34"/>
      <c r="BG136" s="34"/>
      <c r="BH136" s="34"/>
      <c r="BI136" s="41"/>
      <c r="BJ136" s="41"/>
      <c r="BK136" s="34"/>
      <c r="BL136" s="34"/>
      <c r="BM136" s="34"/>
      <c r="BN136" s="34"/>
      <c r="BO136" s="34"/>
      <c r="BP136" s="41"/>
      <c r="BQ136" s="41"/>
      <c r="BR136" s="34"/>
      <c r="BS136" s="34"/>
      <c r="BT136" s="34"/>
      <c r="BU136" s="34"/>
      <c r="BV136" s="34"/>
      <c r="BW136" s="41"/>
      <c r="BX136" s="41"/>
      <c r="BY136" s="34"/>
      <c r="BZ136" s="34"/>
      <c r="CA136" s="34"/>
      <c r="CB136" s="34"/>
      <c r="CC136" s="34"/>
      <c r="CD136" s="34"/>
      <c r="CE136" s="34"/>
      <c r="CF136" s="41"/>
      <c r="CG136" s="41"/>
      <c r="CH136" s="34"/>
      <c r="CI136" s="34"/>
      <c r="CJ136" s="34"/>
      <c r="CK136" s="34"/>
      <c r="CL136" s="34"/>
      <c r="CM136" s="41"/>
      <c r="CN136" s="41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</row>
    <row r="137" spans="1:106" ht="24.75" thickBot="1" x14ac:dyDescent="0.25">
      <c r="A137" s="82">
        <v>41765</v>
      </c>
      <c r="B137" s="81" t="s">
        <v>2</v>
      </c>
      <c r="C137" s="81" t="s">
        <v>0</v>
      </c>
      <c r="D137" s="81" t="s">
        <v>24</v>
      </c>
      <c r="E137" s="81" t="s">
        <v>24</v>
      </c>
      <c r="F137" s="85">
        <f t="shared" si="123"/>
        <v>2</v>
      </c>
      <c r="G137" s="85">
        <f t="shared" si="124"/>
        <v>5</v>
      </c>
      <c r="H137" s="67">
        <f t="shared" si="125"/>
        <v>2014</v>
      </c>
      <c r="I137" s="2" t="str">
        <f t="shared" si="122"/>
        <v>Spring</v>
      </c>
      <c r="J137" s="67"/>
      <c r="K137" s="3" t="str">
        <f t="shared" si="126"/>
        <v/>
      </c>
      <c r="L137" s="20" t="str">
        <f t="shared" si="127"/>
        <v/>
      </c>
      <c r="M137" s="6" t="str">
        <f t="shared" si="128"/>
        <v/>
      </c>
      <c r="N137" s="3" t="str">
        <f t="shared" si="129"/>
        <v>NS</v>
      </c>
      <c r="O137" s="20" t="str">
        <f t="shared" si="130"/>
        <v/>
      </c>
      <c r="P137" s="6" t="str">
        <f t="shared" si="131"/>
        <v/>
      </c>
      <c r="Q137" s="3" t="str">
        <f t="shared" si="132"/>
        <v/>
      </c>
      <c r="R137" s="20" t="str">
        <f t="shared" si="133"/>
        <v/>
      </c>
      <c r="S137" s="6" t="str">
        <f t="shared" si="134"/>
        <v/>
      </c>
      <c r="T137" s="3" t="str">
        <f t="shared" si="135"/>
        <v/>
      </c>
      <c r="U137" s="20" t="str">
        <f t="shared" si="136"/>
        <v/>
      </c>
      <c r="V137" s="6" t="str">
        <f t="shared" si="137"/>
        <v/>
      </c>
      <c r="W137" s="3" t="str">
        <f t="shared" si="138"/>
        <v/>
      </c>
      <c r="X137" s="20" t="str">
        <f t="shared" si="139"/>
        <v/>
      </c>
      <c r="Y137" s="6" t="str">
        <f t="shared" si="140"/>
        <v/>
      </c>
      <c r="Z137" s="3" t="str">
        <f t="shared" si="141"/>
        <v/>
      </c>
      <c r="AA137" s="20" t="str">
        <f t="shared" si="142"/>
        <v/>
      </c>
      <c r="AB137" s="6" t="str">
        <f t="shared" si="143"/>
        <v/>
      </c>
      <c r="AC137" s="3" t="str">
        <f t="shared" si="144"/>
        <v/>
      </c>
      <c r="AD137" s="20" t="str">
        <f t="shared" si="145"/>
        <v/>
      </c>
      <c r="AE137" s="6" t="str">
        <f t="shared" si="146"/>
        <v/>
      </c>
      <c r="AF137" s="8"/>
      <c r="AG137" s="3" t="str">
        <f t="shared" ref="AG137:AG200" si="153">IF($C137="Apple Creek",IF($I137="Spring",IF(LEFT($E137,1)="&lt;",VALUE(MID($E137,2,4)),IF(LEFT($E137,1)="&gt;",VALUE(MID($E137,2,4)),$E137)),""),"")</f>
        <v/>
      </c>
      <c r="AH137" s="20" t="str">
        <f t="shared" ref="AH137:AH200" si="154">IF($C137="Apple Creek",IF($I137="Summer",IF(LEFT($E137,1)="&lt;",VALUE(MID($E137,2,4)),IF(LEFT($E137,1)="&gt;",VALUE(MID($E137,2,4)),$E137)),""),"")</f>
        <v/>
      </c>
      <c r="AI137" s="6" t="str">
        <f t="shared" ref="AI137:AI200" si="155">IF($C137="Apple Creek",IF($I137="Fall",IF(LEFT($E137,1)="&lt;",VALUE(MID($E137,2,4)),IF(LEFT($E137,1)="&gt;",VALUE(MID($E137,2,4)),$E137)),""),"")</f>
        <v/>
      </c>
      <c r="AJ137" s="3" t="str">
        <f t="shared" ref="AJ137:AJ200" si="156">IF($C137="Ashwaubenon Creek",IF($I137="Spring",IF(LEFT($E137,1)="&lt;",VALUE(MID($E137,2,4)),IF(LEFT($E137,1)="&gt;",VALUE(MID($E137,2,4)),$E137)),""),"")</f>
        <v>NS</v>
      </c>
      <c r="AK137" s="20" t="str">
        <f t="shared" ref="AK137:AK200" si="157">IF($C137="Ashwaubenon Creek",IF($I137="Summer",IF(LEFT($E137,1)="&lt;",VALUE(MID($E137,2,4)),IF(LEFT($E137,1)="&gt;",VALUE(MID($E137,2,4)),$E137)),""),"")</f>
        <v/>
      </c>
      <c r="AL137" s="6" t="str">
        <f t="shared" ref="AL137:AL200" si="158">IF($C137="Ashwaubenon Creek",IF($I137="Fall",IF(LEFT($E137,1)="&lt;",VALUE(MID($E137,2,4)),IF(LEFT($E137,1)="&gt;",VALUE(MID($E137,2,4)),$E137)),""),"")</f>
        <v/>
      </c>
      <c r="AM137" s="3" t="str">
        <f t="shared" ref="AM137:AM200" si="159">IF($C137="Baird Creek",IF($I137="Spring",IF(LEFT($E137,1)="&lt;",VALUE(MID($E137,2,4)),IF(LEFT($E137,1)="&gt;",VALUE(MID($E137,2,4)),$E137)),""),"")</f>
        <v/>
      </c>
      <c r="AN137" s="20" t="str">
        <f t="shared" ref="AN137:AN200" si="160">IF($C137="Baird Creek",IF($I137="Summer",IF(LEFT($E137,1)="&lt;",VALUE(MID($E137,2,4)),IF(LEFT($E137,1)="&gt;",VALUE(MID($E137,2,4)),$E137)),""),"")</f>
        <v/>
      </c>
      <c r="AO137" s="6" t="str">
        <f t="shared" ref="AO137:AO200" si="161">IF($C137="Baird Creek",IF($I137="Fall",IF(LEFT($E137,1)="&lt;",VALUE(MID($E137,2,4)),IF(LEFT($E137,1)="&gt;",VALUE(MID($E137,2,4)),$E137)),""),"")</f>
        <v/>
      </c>
      <c r="AP137" s="3" t="str">
        <f t="shared" ref="AP137:AP200" si="162">IF($C137="Duck Creek",IF($I137="Spring",IF(LEFT($E137,1)="&lt;",VALUE(MID($E137,2,4)),IF(LEFT($E137,1)="&gt;",VALUE(MID($E137,2,4)),$E137)),""),"")</f>
        <v/>
      </c>
      <c r="AQ137" s="20" t="str">
        <f t="shared" ref="AQ137:AQ200" si="163">IF($C137="Duck Creek",IF($I137="Summer",IF(LEFT($E137,1)="&lt;",VALUE(MID($E137,2,4)),IF(LEFT($E137,1)="&gt;",VALUE(MID($E137,2,4)),$E137)),""),"")</f>
        <v/>
      </c>
      <c r="AR137" s="6" t="str">
        <f t="shared" ref="AR137:AR200" si="164">IF($C137="Duck Creek",IF($I137="Fall",IF(LEFT($E137,1)="&lt;",VALUE(MID($E137,2,4)),IF(LEFT($E137,1)="&gt;",VALUE(MID($E137,2,4)),$E137)),""),"")</f>
        <v/>
      </c>
      <c r="AS137" s="3" t="str">
        <f t="shared" ref="AS137:AS200" si="165">IF($C137="Spring Brook",IF($I137="Spring",IF(LEFT($E137,1)="&lt;",VALUE(MID($E137,2,4)),IF(LEFT($E137,1)="&gt;",VALUE(MID($E137,2,4)),$E137)),""),"")</f>
        <v/>
      </c>
      <c r="AT137" s="20" t="str">
        <f t="shared" ref="AT137:AT200" si="166">IF($C137="Spring Brook",IF($I137="Summer",IF(LEFT($E137,1)="&lt;",VALUE(MID($E137,2,4)),IF(LEFT($E137,1)="&gt;",VALUE(MID($E137,2,4)),$E137)),""),"")</f>
        <v/>
      </c>
      <c r="AU137" s="6" t="str">
        <f t="shared" ref="AU137:AU200" si="167">IF($C137="Spring Brook",IF($I137="Fall",IF(LEFT($E137,1)="&lt;",VALUE(MID($E137,2,4)),IF(LEFT($E137,1)="&gt;",VALUE(MID($E137,2,4)),$E137)),""),"")</f>
        <v/>
      </c>
      <c r="AV137" s="3" t="str">
        <f t="shared" si="147"/>
        <v/>
      </c>
      <c r="AW137" s="20" t="str">
        <f t="shared" si="148"/>
        <v/>
      </c>
      <c r="AX137" s="6" t="str">
        <f t="shared" si="149"/>
        <v/>
      </c>
      <c r="AY137" s="3" t="str">
        <f t="shared" si="150"/>
        <v/>
      </c>
      <c r="AZ137" s="20" t="str">
        <f t="shared" si="151"/>
        <v/>
      </c>
      <c r="BA137" s="6" t="str">
        <f t="shared" si="152"/>
        <v/>
      </c>
      <c r="BB137" s="8"/>
      <c r="BC137" s="34"/>
      <c r="BD137" s="34"/>
      <c r="BE137" s="34"/>
      <c r="BF137" s="34"/>
      <c r="BG137" s="34"/>
      <c r="BH137" s="34"/>
      <c r="BI137" s="41"/>
      <c r="BJ137" s="41"/>
      <c r="BK137" s="34"/>
      <c r="BL137" s="34"/>
      <c r="BM137" s="34"/>
      <c r="BN137" s="34"/>
      <c r="BO137" s="34"/>
      <c r="BP137" s="41"/>
      <c r="BQ137" s="41"/>
      <c r="BR137" s="34"/>
      <c r="BS137" s="34"/>
      <c r="BT137" s="34"/>
      <c r="BU137" s="34"/>
      <c r="BV137" s="34"/>
      <c r="BW137" s="41"/>
      <c r="BX137" s="41"/>
      <c r="BY137" s="34"/>
      <c r="BZ137" s="34"/>
      <c r="CA137" s="34"/>
      <c r="CB137" s="34"/>
      <c r="CC137" s="34"/>
      <c r="CD137" s="34"/>
      <c r="CE137" s="34"/>
      <c r="CF137" s="41"/>
      <c r="CG137" s="41"/>
      <c r="CH137" s="34"/>
      <c r="CI137" s="34"/>
      <c r="CJ137" s="34"/>
      <c r="CK137" s="34"/>
      <c r="CL137" s="34"/>
      <c r="CM137" s="41"/>
      <c r="CN137" s="41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</row>
    <row r="138" spans="1:106" ht="24.75" thickBot="1" x14ac:dyDescent="0.25">
      <c r="A138" s="82">
        <v>41553</v>
      </c>
      <c r="B138" s="81" t="s">
        <v>2</v>
      </c>
      <c r="C138" s="81" t="s">
        <v>0</v>
      </c>
      <c r="D138" s="81" t="s">
        <v>3</v>
      </c>
      <c r="E138" s="81" t="s">
        <v>3</v>
      </c>
      <c r="F138" s="85">
        <f t="shared" si="123"/>
        <v>2</v>
      </c>
      <c r="G138" s="85">
        <f t="shared" si="124"/>
        <v>10</v>
      </c>
      <c r="H138" s="67">
        <f t="shared" si="125"/>
        <v>2013</v>
      </c>
      <c r="I138" s="2" t="str">
        <f t="shared" si="122"/>
        <v>Fall</v>
      </c>
      <c r="J138" s="67"/>
      <c r="K138" s="3" t="str">
        <f t="shared" si="126"/>
        <v/>
      </c>
      <c r="L138" s="20" t="str">
        <f t="shared" si="127"/>
        <v/>
      </c>
      <c r="M138" s="6" t="str">
        <f t="shared" si="128"/>
        <v/>
      </c>
      <c r="N138" s="3" t="str">
        <f t="shared" si="129"/>
        <v/>
      </c>
      <c r="O138" s="20" t="str">
        <f t="shared" si="130"/>
        <v/>
      </c>
      <c r="P138" s="6" t="str">
        <f t="shared" si="131"/>
        <v>ns</v>
      </c>
      <c r="Q138" s="3" t="str">
        <f t="shared" si="132"/>
        <v/>
      </c>
      <c r="R138" s="20" t="str">
        <f t="shared" si="133"/>
        <v/>
      </c>
      <c r="S138" s="6" t="str">
        <f t="shared" si="134"/>
        <v/>
      </c>
      <c r="T138" s="3" t="str">
        <f t="shared" si="135"/>
        <v/>
      </c>
      <c r="U138" s="20" t="str">
        <f t="shared" si="136"/>
        <v/>
      </c>
      <c r="V138" s="6" t="str">
        <f t="shared" si="137"/>
        <v/>
      </c>
      <c r="W138" s="3" t="str">
        <f t="shared" si="138"/>
        <v/>
      </c>
      <c r="X138" s="20" t="str">
        <f t="shared" si="139"/>
        <v/>
      </c>
      <c r="Y138" s="6" t="str">
        <f t="shared" si="140"/>
        <v/>
      </c>
      <c r="Z138" s="3" t="str">
        <f t="shared" si="141"/>
        <v/>
      </c>
      <c r="AA138" s="20" t="str">
        <f t="shared" si="142"/>
        <v/>
      </c>
      <c r="AB138" s="6" t="str">
        <f t="shared" si="143"/>
        <v/>
      </c>
      <c r="AC138" s="3" t="str">
        <f t="shared" si="144"/>
        <v/>
      </c>
      <c r="AD138" s="20" t="str">
        <f t="shared" si="145"/>
        <v/>
      </c>
      <c r="AE138" s="6" t="str">
        <f t="shared" si="146"/>
        <v/>
      </c>
      <c r="AF138" s="8"/>
      <c r="AG138" s="3" t="str">
        <f t="shared" si="153"/>
        <v/>
      </c>
      <c r="AH138" s="20" t="str">
        <f t="shared" si="154"/>
        <v/>
      </c>
      <c r="AI138" s="6" t="str">
        <f t="shared" si="155"/>
        <v/>
      </c>
      <c r="AJ138" s="3" t="str">
        <f t="shared" si="156"/>
        <v/>
      </c>
      <c r="AK138" s="20" t="str">
        <f t="shared" si="157"/>
        <v/>
      </c>
      <c r="AL138" s="6" t="str">
        <f t="shared" si="158"/>
        <v>ns</v>
      </c>
      <c r="AM138" s="3" t="str">
        <f t="shared" si="159"/>
        <v/>
      </c>
      <c r="AN138" s="20" t="str">
        <f t="shared" si="160"/>
        <v/>
      </c>
      <c r="AO138" s="6" t="str">
        <f t="shared" si="161"/>
        <v/>
      </c>
      <c r="AP138" s="3" t="str">
        <f t="shared" si="162"/>
        <v/>
      </c>
      <c r="AQ138" s="20" t="str">
        <f t="shared" si="163"/>
        <v/>
      </c>
      <c r="AR138" s="6" t="str">
        <f t="shared" si="164"/>
        <v/>
      </c>
      <c r="AS138" s="3" t="str">
        <f t="shared" si="165"/>
        <v/>
      </c>
      <c r="AT138" s="20" t="str">
        <f t="shared" si="166"/>
        <v/>
      </c>
      <c r="AU138" s="6" t="str">
        <f t="shared" si="167"/>
        <v/>
      </c>
      <c r="AV138" s="3" t="str">
        <f t="shared" si="147"/>
        <v/>
      </c>
      <c r="AW138" s="20" t="str">
        <f t="shared" si="148"/>
        <v/>
      </c>
      <c r="AX138" s="6" t="str">
        <f t="shared" si="149"/>
        <v/>
      </c>
      <c r="AY138" s="3" t="str">
        <f t="shared" si="150"/>
        <v/>
      </c>
      <c r="AZ138" s="20" t="str">
        <f t="shared" si="151"/>
        <v/>
      </c>
      <c r="BA138" s="6" t="str">
        <f t="shared" si="152"/>
        <v/>
      </c>
      <c r="BB138" s="8"/>
      <c r="BC138" s="34"/>
      <c r="BD138" s="34"/>
      <c r="BE138" s="34"/>
      <c r="BF138" s="34"/>
      <c r="BG138" s="34"/>
      <c r="BH138" s="34"/>
      <c r="BI138" s="41"/>
      <c r="BJ138" s="41"/>
      <c r="BK138" s="34"/>
      <c r="BL138" s="34"/>
      <c r="BM138" s="34"/>
      <c r="BN138" s="34"/>
      <c r="BO138" s="34"/>
      <c r="BP138" s="41"/>
      <c r="BQ138" s="41"/>
      <c r="BR138" s="34"/>
      <c r="BS138" s="34"/>
      <c r="BT138" s="34"/>
      <c r="BU138" s="34"/>
      <c r="BV138" s="34"/>
      <c r="BW138" s="41"/>
      <c r="BX138" s="41"/>
      <c r="BY138" s="34"/>
      <c r="BZ138" s="34"/>
      <c r="CA138" s="34"/>
      <c r="CB138" s="34"/>
      <c r="CC138" s="34"/>
      <c r="CD138" s="34"/>
      <c r="CE138" s="34"/>
      <c r="CF138" s="41"/>
      <c r="CG138" s="41"/>
      <c r="CH138" s="34"/>
      <c r="CI138" s="34"/>
      <c r="CJ138" s="34"/>
      <c r="CK138" s="34"/>
      <c r="CL138" s="34"/>
      <c r="CM138" s="41"/>
      <c r="CN138" s="41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</row>
    <row r="139" spans="1:106" ht="24.75" thickBot="1" x14ac:dyDescent="0.25">
      <c r="A139" s="82">
        <v>41535</v>
      </c>
      <c r="B139" s="81" t="s">
        <v>2</v>
      </c>
      <c r="C139" s="81" t="s">
        <v>0</v>
      </c>
      <c r="D139" s="81">
        <v>15.2</v>
      </c>
      <c r="E139" s="81">
        <v>0.42</v>
      </c>
      <c r="F139" s="85">
        <f t="shared" si="123"/>
        <v>2</v>
      </c>
      <c r="G139" s="85">
        <f t="shared" si="124"/>
        <v>9</v>
      </c>
      <c r="H139" s="67">
        <f t="shared" si="125"/>
        <v>2013</v>
      </c>
      <c r="I139" s="2" t="str">
        <f t="shared" si="122"/>
        <v>Fall</v>
      </c>
      <c r="J139" s="67"/>
      <c r="K139" s="3" t="str">
        <f t="shared" si="126"/>
        <v/>
      </c>
      <c r="L139" s="20" t="str">
        <f t="shared" si="127"/>
        <v/>
      </c>
      <c r="M139" s="6" t="str">
        <f t="shared" si="128"/>
        <v/>
      </c>
      <c r="N139" s="3" t="str">
        <f t="shared" si="129"/>
        <v/>
      </c>
      <c r="O139" s="20" t="str">
        <f t="shared" si="130"/>
        <v/>
      </c>
      <c r="P139" s="6">
        <f t="shared" si="131"/>
        <v>15.2</v>
      </c>
      <c r="Q139" s="3" t="str">
        <f t="shared" si="132"/>
        <v/>
      </c>
      <c r="R139" s="20" t="str">
        <f t="shared" si="133"/>
        <v/>
      </c>
      <c r="S139" s="6" t="str">
        <f t="shared" si="134"/>
        <v/>
      </c>
      <c r="T139" s="3" t="str">
        <f t="shared" si="135"/>
        <v/>
      </c>
      <c r="U139" s="20" t="str">
        <f t="shared" si="136"/>
        <v/>
      </c>
      <c r="V139" s="6" t="str">
        <f t="shared" si="137"/>
        <v/>
      </c>
      <c r="W139" s="3" t="str">
        <f t="shared" si="138"/>
        <v/>
      </c>
      <c r="X139" s="20" t="str">
        <f t="shared" si="139"/>
        <v/>
      </c>
      <c r="Y139" s="6" t="str">
        <f t="shared" si="140"/>
        <v/>
      </c>
      <c r="Z139" s="3" t="str">
        <f t="shared" si="141"/>
        <v/>
      </c>
      <c r="AA139" s="20" t="str">
        <f t="shared" si="142"/>
        <v/>
      </c>
      <c r="AB139" s="6" t="str">
        <f t="shared" si="143"/>
        <v/>
      </c>
      <c r="AC139" s="3" t="str">
        <f t="shared" si="144"/>
        <v/>
      </c>
      <c r="AD139" s="20" t="str">
        <f t="shared" si="145"/>
        <v/>
      </c>
      <c r="AE139" s="6" t="str">
        <f t="shared" si="146"/>
        <v/>
      </c>
      <c r="AF139" s="8"/>
      <c r="AG139" s="3" t="str">
        <f t="shared" si="153"/>
        <v/>
      </c>
      <c r="AH139" s="20" t="str">
        <f t="shared" si="154"/>
        <v/>
      </c>
      <c r="AI139" s="6" t="str">
        <f t="shared" si="155"/>
        <v/>
      </c>
      <c r="AJ139" s="3" t="str">
        <f t="shared" si="156"/>
        <v/>
      </c>
      <c r="AK139" s="20" t="str">
        <f t="shared" si="157"/>
        <v/>
      </c>
      <c r="AL139" s="6">
        <f t="shared" si="158"/>
        <v>0.42</v>
      </c>
      <c r="AM139" s="3" t="str">
        <f t="shared" si="159"/>
        <v/>
      </c>
      <c r="AN139" s="20" t="str">
        <f t="shared" si="160"/>
        <v/>
      </c>
      <c r="AO139" s="6" t="str">
        <f t="shared" si="161"/>
        <v/>
      </c>
      <c r="AP139" s="3" t="str">
        <f t="shared" si="162"/>
        <v/>
      </c>
      <c r="AQ139" s="20" t="str">
        <f t="shared" si="163"/>
        <v/>
      </c>
      <c r="AR139" s="6" t="str">
        <f t="shared" si="164"/>
        <v/>
      </c>
      <c r="AS139" s="3" t="str">
        <f t="shared" si="165"/>
        <v/>
      </c>
      <c r="AT139" s="20" t="str">
        <f t="shared" si="166"/>
        <v/>
      </c>
      <c r="AU139" s="6" t="str">
        <f t="shared" si="167"/>
        <v/>
      </c>
      <c r="AV139" s="3" t="str">
        <f t="shared" si="147"/>
        <v/>
      </c>
      <c r="AW139" s="20" t="str">
        <f t="shared" si="148"/>
        <v/>
      </c>
      <c r="AX139" s="6" t="str">
        <f t="shared" si="149"/>
        <v/>
      </c>
      <c r="AY139" s="3" t="str">
        <f t="shared" si="150"/>
        <v/>
      </c>
      <c r="AZ139" s="20" t="str">
        <f t="shared" si="151"/>
        <v/>
      </c>
      <c r="BA139" s="6" t="str">
        <f t="shared" si="152"/>
        <v/>
      </c>
      <c r="BB139" s="8"/>
      <c r="BC139" s="34"/>
      <c r="BD139" s="34"/>
      <c r="BE139" s="34"/>
      <c r="BF139" s="34"/>
      <c r="BG139" s="34"/>
      <c r="BH139" s="34"/>
      <c r="BI139" s="41"/>
      <c r="BJ139" s="41"/>
      <c r="BK139" s="34"/>
      <c r="BL139" s="34"/>
      <c r="BM139" s="34"/>
      <c r="BN139" s="34"/>
      <c r="BO139" s="34"/>
      <c r="BP139" s="41"/>
      <c r="BQ139" s="41"/>
      <c r="BR139" s="34"/>
      <c r="BS139" s="34"/>
      <c r="BT139" s="34"/>
      <c r="BU139" s="34"/>
      <c r="BV139" s="34"/>
      <c r="BW139" s="41"/>
      <c r="BX139" s="41"/>
      <c r="BY139" s="34"/>
      <c r="BZ139" s="34"/>
      <c r="CA139" s="34"/>
      <c r="CB139" s="34"/>
      <c r="CC139" s="34"/>
      <c r="CD139" s="34"/>
      <c r="CE139" s="34"/>
      <c r="CF139" s="41"/>
      <c r="CG139" s="41"/>
      <c r="CH139" s="34"/>
      <c r="CI139" s="34"/>
      <c r="CJ139" s="34"/>
      <c r="CK139" s="34"/>
      <c r="CL139" s="34"/>
      <c r="CM139" s="41"/>
      <c r="CN139" s="41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</row>
    <row r="140" spans="1:106" ht="24.75" thickBot="1" x14ac:dyDescent="0.25">
      <c r="A140" s="82">
        <v>41404</v>
      </c>
      <c r="B140" s="81" t="s">
        <v>2</v>
      </c>
      <c r="C140" s="81" t="s">
        <v>0</v>
      </c>
      <c r="D140" s="81">
        <v>17.399999999999999</v>
      </c>
      <c r="E140" s="81">
        <v>3.86</v>
      </c>
      <c r="F140" s="85">
        <f t="shared" si="123"/>
        <v>2</v>
      </c>
      <c r="G140" s="85">
        <f t="shared" si="124"/>
        <v>5</v>
      </c>
      <c r="H140" s="67">
        <f t="shared" si="125"/>
        <v>2013</v>
      </c>
      <c r="I140" s="2" t="str">
        <f t="shared" si="122"/>
        <v>Spring</v>
      </c>
      <c r="J140" s="67"/>
      <c r="K140" s="3" t="str">
        <f t="shared" si="126"/>
        <v/>
      </c>
      <c r="L140" s="20" t="str">
        <f t="shared" si="127"/>
        <v/>
      </c>
      <c r="M140" s="6" t="str">
        <f t="shared" si="128"/>
        <v/>
      </c>
      <c r="N140" s="3">
        <f t="shared" si="129"/>
        <v>17.399999999999999</v>
      </c>
      <c r="O140" s="20" t="str">
        <f t="shared" si="130"/>
        <v/>
      </c>
      <c r="P140" s="6" t="str">
        <f t="shared" si="131"/>
        <v/>
      </c>
      <c r="Q140" s="3" t="str">
        <f t="shared" si="132"/>
        <v/>
      </c>
      <c r="R140" s="20" t="str">
        <f t="shared" si="133"/>
        <v/>
      </c>
      <c r="S140" s="6" t="str">
        <f t="shared" si="134"/>
        <v/>
      </c>
      <c r="T140" s="3" t="str">
        <f t="shared" si="135"/>
        <v/>
      </c>
      <c r="U140" s="20" t="str">
        <f t="shared" si="136"/>
        <v/>
      </c>
      <c r="V140" s="6" t="str">
        <f t="shared" si="137"/>
        <v/>
      </c>
      <c r="W140" s="3" t="str">
        <f t="shared" si="138"/>
        <v/>
      </c>
      <c r="X140" s="20" t="str">
        <f t="shared" si="139"/>
        <v/>
      </c>
      <c r="Y140" s="6" t="str">
        <f t="shared" si="140"/>
        <v/>
      </c>
      <c r="Z140" s="3" t="str">
        <f t="shared" si="141"/>
        <v/>
      </c>
      <c r="AA140" s="20" t="str">
        <f t="shared" si="142"/>
        <v/>
      </c>
      <c r="AB140" s="6" t="str">
        <f t="shared" si="143"/>
        <v/>
      </c>
      <c r="AC140" s="3" t="str">
        <f t="shared" si="144"/>
        <v/>
      </c>
      <c r="AD140" s="20" t="str">
        <f t="shared" si="145"/>
        <v/>
      </c>
      <c r="AE140" s="6" t="str">
        <f t="shared" si="146"/>
        <v/>
      </c>
      <c r="AF140" s="8"/>
      <c r="AG140" s="3" t="str">
        <f t="shared" si="153"/>
        <v/>
      </c>
      <c r="AH140" s="20" t="str">
        <f t="shared" si="154"/>
        <v/>
      </c>
      <c r="AI140" s="6" t="str">
        <f t="shared" si="155"/>
        <v/>
      </c>
      <c r="AJ140" s="3">
        <f t="shared" si="156"/>
        <v>3.86</v>
      </c>
      <c r="AK140" s="20" t="str">
        <f t="shared" si="157"/>
        <v/>
      </c>
      <c r="AL140" s="6" t="str">
        <f t="shared" si="158"/>
        <v/>
      </c>
      <c r="AM140" s="3" t="str">
        <f t="shared" si="159"/>
        <v/>
      </c>
      <c r="AN140" s="20" t="str">
        <f t="shared" si="160"/>
        <v/>
      </c>
      <c r="AO140" s="6" t="str">
        <f t="shared" si="161"/>
        <v/>
      </c>
      <c r="AP140" s="3" t="str">
        <f t="shared" si="162"/>
        <v/>
      </c>
      <c r="AQ140" s="20" t="str">
        <f t="shared" si="163"/>
        <v/>
      </c>
      <c r="AR140" s="6" t="str">
        <f t="shared" si="164"/>
        <v/>
      </c>
      <c r="AS140" s="3" t="str">
        <f t="shared" si="165"/>
        <v/>
      </c>
      <c r="AT140" s="20" t="str">
        <f t="shared" si="166"/>
        <v/>
      </c>
      <c r="AU140" s="6" t="str">
        <f t="shared" si="167"/>
        <v/>
      </c>
      <c r="AV140" s="3" t="str">
        <f t="shared" si="147"/>
        <v/>
      </c>
      <c r="AW140" s="20" t="str">
        <f t="shared" si="148"/>
        <v/>
      </c>
      <c r="AX140" s="6" t="str">
        <f t="shared" si="149"/>
        <v/>
      </c>
      <c r="AY140" s="3" t="str">
        <f t="shared" si="150"/>
        <v/>
      </c>
      <c r="AZ140" s="20" t="str">
        <f t="shared" si="151"/>
        <v/>
      </c>
      <c r="BA140" s="6" t="str">
        <f t="shared" si="152"/>
        <v/>
      </c>
      <c r="BB140" s="8"/>
      <c r="BC140" s="34"/>
      <c r="BD140" s="34"/>
      <c r="BE140" s="34"/>
      <c r="BF140" s="34"/>
      <c r="BG140" s="34"/>
      <c r="BH140" s="34"/>
      <c r="BI140" s="41"/>
      <c r="BJ140" s="41"/>
      <c r="BK140" s="34"/>
      <c r="BL140" s="34"/>
      <c r="BM140" s="34"/>
      <c r="BN140" s="34"/>
      <c r="BO140" s="34"/>
      <c r="BP140" s="41"/>
      <c r="BQ140" s="41"/>
      <c r="BR140" s="34"/>
      <c r="BS140" s="34"/>
      <c r="BT140" s="34"/>
      <c r="BU140" s="34"/>
      <c r="BV140" s="34"/>
      <c r="BW140" s="41"/>
      <c r="BX140" s="41"/>
      <c r="BY140" s="34"/>
      <c r="BZ140" s="34"/>
      <c r="CA140" s="34"/>
      <c r="CB140" s="34"/>
      <c r="CC140" s="34"/>
      <c r="CD140" s="34"/>
      <c r="CE140" s="34"/>
      <c r="CF140" s="41"/>
      <c r="CG140" s="41"/>
      <c r="CH140" s="34"/>
      <c r="CI140" s="34"/>
      <c r="CJ140" s="34"/>
      <c r="CK140" s="34"/>
      <c r="CL140" s="34"/>
      <c r="CM140" s="41"/>
      <c r="CN140" s="41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</row>
    <row r="141" spans="1:106" ht="24.75" thickBot="1" x14ac:dyDescent="0.25">
      <c r="A141" s="82">
        <v>41194</v>
      </c>
      <c r="B141" s="81" t="s">
        <v>2</v>
      </c>
      <c r="C141" s="81" t="s">
        <v>0</v>
      </c>
      <c r="D141" s="81" t="s">
        <v>24</v>
      </c>
      <c r="E141" s="81" t="s">
        <v>24</v>
      </c>
      <c r="F141" s="85">
        <f t="shared" si="123"/>
        <v>2</v>
      </c>
      <c r="G141" s="85">
        <f t="shared" si="124"/>
        <v>10</v>
      </c>
      <c r="H141" s="67">
        <f t="shared" si="125"/>
        <v>2012</v>
      </c>
      <c r="I141" s="2" t="str">
        <f t="shared" si="122"/>
        <v>Fall</v>
      </c>
      <c r="J141" s="67"/>
      <c r="K141" s="3" t="str">
        <f t="shared" si="126"/>
        <v/>
      </c>
      <c r="L141" s="20" t="str">
        <f t="shared" si="127"/>
        <v/>
      </c>
      <c r="M141" s="6" t="str">
        <f t="shared" si="128"/>
        <v/>
      </c>
      <c r="N141" s="3" t="str">
        <f t="shared" si="129"/>
        <v/>
      </c>
      <c r="O141" s="20" t="str">
        <f t="shared" si="130"/>
        <v/>
      </c>
      <c r="P141" s="6" t="str">
        <f t="shared" si="131"/>
        <v>NS</v>
      </c>
      <c r="Q141" s="3" t="str">
        <f t="shared" si="132"/>
        <v/>
      </c>
      <c r="R141" s="20" t="str">
        <f t="shared" si="133"/>
        <v/>
      </c>
      <c r="S141" s="6" t="str">
        <f t="shared" si="134"/>
        <v/>
      </c>
      <c r="T141" s="3" t="str">
        <f t="shared" si="135"/>
        <v/>
      </c>
      <c r="U141" s="20" t="str">
        <f t="shared" si="136"/>
        <v/>
      </c>
      <c r="V141" s="6" t="str">
        <f t="shared" si="137"/>
        <v/>
      </c>
      <c r="W141" s="3" t="str">
        <f t="shared" si="138"/>
        <v/>
      </c>
      <c r="X141" s="20" t="str">
        <f t="shared" si="139"/>
        <v/>
      </c>
      <c r="Y141" s="6" t="str">
        <f t="shared" si="140"/>
        <v/>
      </c>
      <c r="Z141" s="3" t="str">
        <f t="shared" si="141"/>
        <v/>
      </c>
      <c r="AA141" s="20" t="str">
        <f t="shared" si="142"/>
        <v/>
      </c>
      <c r="AB141" s="6" t="str">
        <f t="shared" si="143"/>
        <v/>
      </c>
      <c r="AC141" s="3" t="str">
        <f t="shared" si="144"/>
        <v/>
      </c>
      <c r="AD141" s="20" t="str">
        <f t="shared" si="145"/>
        <v/>
      </c>
      <c r="AE141" s="6" t="str">
        <f t="shared" si="146"/>
        <v/>
      </c>
      <c r="AF141" s="8"/>
      <c r="AG141" s="3" t="str">
        <f t="shared" si="153"/>
        <v/>
      </c>
      <c r="AH141" s="20" t="str">
        <f t="shared" si="154"/>
        <v/>
      </c>
      <c r="AI141" s="6" t="str">
        <f t="shared" si="155"/>
        <v/>
      </c>
      <c r="AJ141" s="3" t="str">
        <f t="shared" si="156"/>
        <v/>
      </c>
      <c r="AK141" s="20" t="str">
        <f t="shared" si="157"/>
        <v/>
      </c>
      <c r="AL141" s="6" t="str">
        <f t="shared" si="158"/>
        <v>NS</v>
      </c>
      <c r="AM141" s="3" t="str">
        <f t="shared" si="159"/>
        <v/>
      </c>
      <c r="AN141" s="20" t="str">
        <f t="shared" si="160"/>
        <v/>
      </c>
      <c r="AO141" s="6" t="str">
        <f t="shared" si="161"/>
        <v/>
      </c>
      <c r="AP141" s="3" t="str">
        <f t="shared" si="162"/>
        <v/>
      </c>
      <c r="AQ141" s="20" t="str">
        <f t="shared" si="163"/>
        <v/>
      </c>
      <c r="AR141" s="6" t="str">
        <f t="shared" si="164"/>
        <v/>
      </c>
      <c r="AS141" s="3" t="str">
        <f t="shared" si="165"/>
        <v/>
      </c>
      <c r="AT141" s="20" t="str">
        <f t="shared" si="166"/>
        <v/>
      </c>
      <c r="AU141" s="6" t="str">
        <f t="shared" si="167"/>
        <v/>
      </c>
      <c r="AV141" s="3" t="str">
        <f t="shared" si="147"/>
        <v/>
      </c>
      <c r="AW141" s="20" t="str">
        <f t="shared" si="148"/>
        <v/>
      </c>
      <c r="AX141" s="6" t="str">
        <f t="shared" si="149"/>
        <v/>
      </c>
      <c r="AY141" s="3" t="str">
        <f t="shared" si="150"/>
        <v/>
      </c>
      <c r="AZ141" s="20" t="str">
        <f t="shared" si="151"/>
        <v/>
      </c>
      <c r="BA141" s="6" t="str">
        <f t="shared" si="152"/>
        <v/>
      </c>
      <c r="BB141" s="8"/>
      <c r="BC141" s="34"/>
      <c r="BD141" s="34"/>
      <c r="BE141" s="34"/>
      <c r="BF141" s="34"/>
      <c r="BG141" s="34"/>
      <c r="BH141" s="34"/>
      <c r="BI141" s="41"/>
      <c r="BJ141" s="41"/>
      <c r="BK141" s="34"/>
      <c r="BL141" s="34"/>
      <c r="BM141" s="34"/>
      <c r="BN141" s="34"/>
      <c r="BO141" s="34"/>
      <c r="BP141" s="41"/>
      <c r="BQ141" s="41"/>
      <c r="BR141" s="34"/>
      <c r="BS141" s="34"/>
      <c r="BT141" s="34"/>
      <c r="BU141" s="34"/>
      <c r="BV141" s="34"/>
      <c r="BW141" s="41"/>
      <c r="BX141" s="41"/>
      <c r="BY141" s="34"/>
      <c r="BZ141" s="34"/>
      <c r="CA141" s="34"/>
      <c r="CB141" s="34"/>
      <c r="CC141" s="34"/>
      <c r="CD141" s="34"/>
      <c r="CE141" s="34"/>
      <c r="CF141" s="41"/>
      <c r="CG141" s="41"/>
      <c r="CH141" s="34"/>
      <c r="CI141" s="34"/>
      <c r="CJ141" s="34"/>
      <c r="CK141" s="34"/>
      <c r="CL141" s="34"/>
      <c r="CM141" s="41"/>
      <c r="CN141" s="41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</row>
    <row r="142" spans="1:106" ht="24.75" thickBot="1" x14ac:dyDescent="0.25">
      <c r="A142" s="82">
        <v>41184</v>
      </c>
      <c r="B142" s="81" t="s">
        <v>2</v>
      </c>
      <c r="C142" s="81" t="s">
        <v>0</v>
      </c>
      <c r="D142" s="81">
        <v>11.7</v>
      </c>
      <c r="E142" s="81">
        <v>0.5</v>
      </c>
      <c r="F142" s="85">
        <f t="shared" si="123"/>
        <v>2</v>
      </c>
      <c r="G142" s="85">
        <f t="shared" si="124"/>
        <v>10</v>
      </c>
      <c r="H142" s="67">
        <f t="shared" si="125"/>
        <v>2012</v>
      </c>
      <c r="I142" s="2" t="str">
        <f t="shared" si="122"/>
        <v>Fall</v>
      </c>
      <c r="J142" s="67"/>
      <c r="K142" s="3" t="str">
        <f t="shared" si="126"/>
        <v/>
      </c>
      <c r="L142" s="20" t="str">
        <f t="shared" si="127"/>
        <v/>
      </c>
      <c r="M142" s="6" t="str">
        <f t="shared" si="128"/>
        <v/>
      </c>
      <c r="N142" s="3" t="str">
        <f t="shared" si="129"/>
        <v/>
      </c>
      <c r="O142" s="20" t="str">
        <f t="shared" si="130"/>
        <v/>
      </c>
      <c r="P142" s="6">
        <f t="shared" si="131"/>
        <v>11.7</v>
      </c>
      <c r="Q142" s="3" t="str">
        <f t="shared" si="132"/>
        <v/>
      </c>
      <c r="R142" s="20" t="str">
        <f t="shared" si="133"/>
        <v/>
      </c>
      <c r="S142" s="6" t="str">
        <f t="shared" si="134"/>
        <v/>
      </c>
      <c r="T142" s="3" t="str">
        <f t="shared" si="135"/>
        <v/>
      </c>
      <c r="U142" s="20" t="str">
        <f t="shared" si="136"/>
        <v/>
      </c>
      <c r="V142" s="6" t="str">
        <f t="shared" si="137"/>
        <v/>
      </c>
      <c r="W142" s="3" t="str">
        <f t="shared" si="138"/>
        <v/>
      </c>
      <c r="X142" s="20" t="str">
        <f t="shared" si="139"/>
        <v/>
      </c>
      <c r="Y142" s="6" t="str">
        <f t="shared" si="140"/>
        <v/>
      </c>
      <c r="Z142" s="3" t="str">
        <f t="shared" si="141"/>
        <v/>
      </c>
      <c r="AA142" s="20" t="str">
        <f t="shared" si="142"/>
        <v/>
      </c>
      <c r="AB142" s="6" t="str">
        <f t="shared" si="143"/>
        <v/>
      </c>
      <c r="AC142" s="3" t="str">
        <f t="shared" si="144"/>
        <v/>
      </c>
      <c r="AD142" s="20" t="str">
        <f t="shared" si="145"/>
        <v/>
      </c>
      <c r="AE142" s="6" t="str">
        <f t="shared" si="146"/>
        <v/>
      </c>
      <c r="AF142" s="8"/>
      <c r="AG142" s="3" t="str">
        <f t="shared" si="153"/>
        <v/>
      </c>
      <c r="AH142" s="20" t="str">
        <f t="shared" si="154"/>
        <v/>
      </c>
      <c r="AI142" s="6" t="str">
        <f t="shared" si="155"/>
        <v/>
      </c>
      <c r="AJ142" s="3" t="str">
        <f t="shared" si="156"/>
        <v/>
      </c>
      <c r="AK142" s="20" t="str">
        <f t="shared" si="157"/>
        <v/>
      </c>
      <c r="AL142" s="6">
        <f t="shared" si="158"/>
        <v>0.5</v>
      </c>
      <c r="AM142" s="3" t="str">
        <f t="shared" si="159"/>
        <v/>
      </c>
      <c r="AN142" s="20" t="str">
        <f t="shared" si="160"/>
        <v/>
      </c>
      <c r="AO142" s="6" t="str">
        <f t="shared" si="161"/>
        <v/>
      </c>
      <c r="AP142" s="3" t="str">
        <f t="shared" si="162"/>
        <v/>
      </c>
      <c r="AQ142" s="20" t="str">
        <f t="shared" si="163"/>
        <v/>
      </c>
      <c r="AR142" s="6" t="str">
        <f t="shared" si="164"/>
        <v/>
      </c>
      <c r="AS142" s="3" t="str">
        <f t="shared" si="165"/>
        <v/>
      </c>
      <c r="AT142" s="20" t="str">
        <f t="shared" si="166"/>
        <v/>
      </c>
      <c r="AU142" s="6" t="str">
        <f t="shared" si="167"/>
        <v/>
      </c>
      <c r="AV142" s="3" t="str">
        <f t="shared" si="147"/>
        <v/>
      </c>
      <c r="AW142" s="20" t="str">
        <f t="shared" si="148"/>
        <v/>
      </c>
      <c r="AX142" s="6" t="str">
        <f t="shared" si="149"/>
        <v/>
      </c>
      <c r="AY142" s="3" t="str">
        <f t="shared" si="150"/>
        <v/>
      </c>
      <c r="AZ142" s="20" t="str">
        <f t="shared" si="151"/>
        <v/>
      </c>
      <c r="BA142" s="6" t="str">
        <f t="shared" si="152"/>
        <v/>
      </c>
      <c r="BB142" s="8"/>
      <c r="BC142" s="34"/>
      <c r="BD142" s="34"/>
      <c r="BE142" s="34"/>
      <c r="BF142" s="34"/>
      <c r="BG142" s="34"/>
      <c r="BH142" s="34"/>
      <c r="BI142" s="41"/>
      <c r="BJ142" s="41"/>
      <c r="BK142" s="34"/>
      <c r="BL142" s="34"/>
      <c r="BM142" s="34"/>
      <c r="BN142" s="34"/>
      <c r="BO142" s="34"/>
      <c r="BP142" s="41"/>
      <c r="BQ142" s="41"/>
      <c r="BR142" s="34"/>
      <c r="BS142" s="34"/>
      <c r="BT142" s="34"/>
      <c r="BU142" s="34"/>
      <c r="BV142" s="34"/>
      <c r="BW142" s="41"/>
      <c r="BX142" s="41"/>
      <c r="BY142" s="34"/>
      <c r="BZ142" s="34"/>
      <c r="CA142" s="34"/>
      <c r="CB142" s="34"/>
      <c r="CC142" s="34"/>
      <c r="CD142" s="34"/>
      <c r="CE142" s="34"/>
      <c r="CF142" s="41"/>
      <c r="CG142" s="41"/>
      <c r="CH142" s="34"/>
      <c r="CI142" s="34"/>
      <c r="CJ142" s="34"/>
      <c r="CK142" s="34"/>
      <c r="CL142" s="34"/>
      <c r="CM142" s="41"/>
      <c r="CN142" s="41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</row>
    <row r="143" spans="1:106" ht="24.75" thickBot="1" x14ac:dyDescent="0.25">
      <c r="A143" s="82">
        <v>41110</v>
      </c>
      <c r="B143" s="81" t="s">
        <v>2</v>
      </c>
      <c r="C143" s="81" t="s">
        <v>0</v>
      </c>
      <c r="D143" s="81" t="s">
        <v>24</v>
      </c>
      <c r="E143" s="81" t="s">
        <v>24</v>
      </c>
      <c r="F143" s="85">
        <f t="shared" si="123"/>
        <v>2</v>
      </c>
      <c r="G143" s="85">
        <f t="shared" si="124"/>
        <v>7</v>
      </c>
      <c r="H143" s="67">
        <f t="shared" si="125"/>
        <v>2012</v>
      </c>
      <c r="I143" s="2" t="str">
        <f t="shared" si="122"/>
        <v>Summer</v>
      </c>
      <c r="J143" s="67"/>
      <c r="K143" s="3" t="str">
        <f t="shared" si="126"/>
        <v/>
      </c>
      <c r="L143" s="20" t="str">
        <f t="shared" si="127"/>
        <v/>
      </c>
      <c r="M143" s="6" t="str">
        <f t="shared" si="128"/>
        <v/>
      </c>
      <c r="N143" s="3" t="str">
        <f t="shared" si="129"/>
        <v/>
      </c>
      <c r="O143" s="20" t="str">
        <f t="shared" si="130"/>
        <v>NS</v>
      </c>
      <c r="P143" s="6" t="str">
        <f t="shared" si="131"/>
        <v/>
      </c>
      <c r="Q143" s="3" t="str">
        <f t="shared" si="132"/>
        <v/>
      </c>
      <c r="R143" s="20" t="str">
        <f t="shared" si="133"/>
        <v/>
      </c>
      <c r="S143" s="6" t="str">
        <f t="shared" si="134"/>
        <v/>
      </c>
      <c r="T143" s="3" t="str">
        <f t="shared" si="135"/>
        <v/>
      </c>
      <c r="U143" s="20" t="str">
        <f t="shared" si="136"/>
        <v/>
      </c>
      <c r="V143" s="6" t="str">
        <f t="shared" si="137"/>
        <v/>
      </c>
      <c r="W143" s="3" t="str">
        <f t="shared" si="138"/>
        <v/>
      </c>
      <c r="X143" s="20" t="str">
        <f t="shared" si="139"/>
        <v/>
      </c>
      <c r="Y143" s="6" t="str">
        <f t="shared" si="140"/>
        <v/>
      </c>
      <c r="Z143" s="3" t="str">
        <f t="shared" si="141"/>
        <v/>
      </c>
      <c r="AA143" s="20" t="str">
        <f t="shared" si="142"/>
        <v/>
      </c>
      <c r="AB143" s="6" t="str">
        <f t="shared" si="143"/>
        <v/>
      </c>
      <c r="AC143" s="3" t="str">
        <f t="shared" si="144"/>
        <v/>
      </c>
      <c r="AD143" s="20" t="str">
        <f t="shared" si="145"/>
        <v/>
      </c>
      <c r="AE143" s="6" t="str">
        <f t="shared" si="146"/>
        <v/>
      </c>
      <c r="AF143" s="8"/>
      <c r="AG143" s="3" t="str">
        <f t="shared" si="153"/>
        <v/>
      </c>
      <c r="AH143" s="20" t="str">
        <f t="shared" si="154"/>
        <v/>
      </c>
      <c r="AI143" s="6" t="str">
        <f t="shared" si="155"/>
        <v/>
      </c>
      <c r="AJ143" s="3" t="str">
        <f t="shared" si="156"/>
        <v/>
      </c>
      <c r="AK143" s="20" t="str">
        <f t="shared" si="157"/>
        <v>NS</v>
      </c>
      <c r="AL143" s="6" t="str">
        <f t="shared" si="158"/>
        <v/>
      </c>
      <c r="AM143" s="3" t="str">
        <f t="shared" si="159"/>
        <v/>
      </c>
      <c r="AN143" s="20" t="str">
        <f t="shared" si="160"/>
        <v/>
      </c>
      <c r="AO143" s="6" t="str">
        <f t="shared" si="161"/>
        <v/>
      </c>
      <c r="AP143" s="3" t="str">
        <f t="shared" si="162"/>
        <v/>
      </c>
      <c r="AQ143" s="20" t="str">
        <f t="shared" si="163"/>
        <v/>
      </c>
      <c r="AR143" s="6" t="str">
        <f t="shared" si="164"/>
        <v/>
      </c>
      <c r="AS143" s="3" t="str">
        <f t="shared" si="165"/>
        <v/>
      </c>
      <c r="AT143" s="20" t="str">
        <f t="shared" si="166"/>
        <v/>
      </c>
      <c r="AU143" s="6" t="str">
        <f t="shared" si="167"/>
        <v/>
      </c>
      <c r="AV143" s="3" t="str">
        <f t="shared" si="147"/>
        <v/>
      </c>
      <c r="AW143" s="20" t="str">
        <f t="shared" si="148"/>
        <v/>
      </c>
      <c r="AX143" s="6" t="str">
        <f t="shared" si="149"/>
        <v/>
      </c>
      <c r="AY143" s="3" t="str">
        <f t="shared" si="150"/>
        <v/>
      </c>
      <c r="AZ143" s="20" t="str">
        <f t="shared" si="151"/>
        <v/>
      </c>
      <c r="BA143" s="6" t="str">
        <f t="shared" si="152"/>
        <v/>
      </c>
      <c r="BB143" s="8"/>
      <c r="BC143" s="34"/>
      <c r="BD143" s="34"/>
      <c r="BE143" s="34"/>
      <c r="BF143" s="34"/>
      <c r="BG143" s="34"/>
      <c r="BH143" s="34"/>
      <c r="BI143" s="41"/>
      <c r="BJ143" s="41"/>
      <c r="BK143" s="34"/>
      <c r="BL143" s="34"/>
      <c r="BM143" s="34"/>
      <c r="BN143" s="34"/>
      <c r="BO143" s="34"/>
      <c r="BP143" s="41"/>
      <c r="BQ143" s="41"/>
      <c r="BR143" s="34"/>
      <c r="BS143" s="34"/>
      <c r="BT143" s="34"/>
      <c r="BU143" s="34"/>
      <c r="BV143" s="34"/>
      <c r="BW143" s="41"/>
      <c r="BX143" s="41"/>
      <c r="BY143" s="34"/>
      <c r="BZ143" s="34"/>
      <c r="CA143" s="34"/>
      <c r="CB143" s="34"/>
      <c r="CC143" s="34"/>
      <c r="CD143" s="34"/>
      <c r="CE143" s="34"/>
      <c r="CF143" s="41"/>
      <c r="CG143" s="41"/>
      <c r="CH143" s="34"/>
      <c r="CI143" s="34"/>
      <c r="CJ143" s="34"/>
      <c r="CK143" s="34"/>
      <c r="CL143" s="34"/>
      <c r="CM143" s="41"/>
      <c r="CN143" s="41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</row>
    <row r="144" spans="1:106" ht="24.75" thickBot="1" x14ac:dyDescent="0.25">
      <c r="A144" s="82">
        <v>41040</v>
      </c>
      <c r="B144" s="81" t="s">
        <v>2</v>
      </c>
      <c r="C144" s="81" t="s">
        <v>0</v>
      </c>
      <c r="D144" s="81">
        <v>14</v>
      </c>
      <c r="E144" s="81">
        <v>4.1100000000000003</v>
      </c>
      <c r="F144" s="85">
        <f t="shared" si="123"/>
        <v>2</v>
      </c>
      <c r="G144" s="85">
        <f t="shared" si="124"/>
        <v>5</v>
      </c>
      <c r="H144" s="67">
        <f t="shared" si="125"/>
        <v>2012</v>
      </c>
      <c r="I144" s="2" t="str">
        <f t="shared" si="122"/>
        <v>Spring</v>
      </c>
      <c r="J144" s="67"/>
      <c r="K144" s="3" t="str">
        <f t="shared" si="126"/>
        <v/>
      </c>
      <c r="L144" s="20" t="str">
        <f t="shared" si="127"/>
        <v/>
      </c>
      <c r="M144" s="6" t="str">
        <f t="shared" si="128"/>
        <v/>
      </c>
      <c r="N144" s="3">
        <f t="shared" si="129"/>
        <v>14</v>
      </c>
      <c r="O144" s="20" t="str">
        <f t="shared" si="130"/>
        <v/>
      </c>
      <c r="P144" s="6" t="str">
        <f t="shared" si="131"/>
        <v/>
      </c>
      <c r="Q144" s="3" t="str">
        <f t="shared" si="132"/>
        <v/>
      </c>
      <c r="R144" s="20" t="str">
        <f t="shared" si="133"/>
        <v/>
      </c>
      <c r="S144" s="6" t="str">
        <f t="shared" si="134"/>
        <v/>
      </c>
      <c r="T144" s="3" t="str">
        <f t="shared" si="135"/>
        <v/>
      </c>
      <c r="U144" s="20" t="str">
        <f t="shared" si="136"/>
        <v/>
      </c>
      <c r="V144" s="6" t="str">
        <f t="shared" si="137"/>
        <v/>
      </c>
      <c r="W144" s="3" t="str">
        <f t="shared" si="138"/>
        <v/>
      </c>
      <c r="X144" s="20" t="str">
        <f t="shared" si="139"/>
        <v/>
      </c>
      <c r="Y144" s="6" t="str">
        <f t="shared" si="140"/>
        <v/>
      </c>
      <c r="Z144" s="3" t="str">
        <f t="shared" si="141"/>
        <v/>
      </c>
      <c r="AA144" s="20" t="str">
        <f t="shared" si="142"/>
        <v/>
      </c>
      <c r="AB144" s="6" t="str">
        <f t="shared" si="143"/>
        <v/>
      </c>
      <c r="AC144" s="3" t="str">
        <f t="shared" si="144"/>
        <v/>
      </c>
      <c r="AD144" s="20" t="str">
        <f t="shared" si="145"/>
        <v/>
      </c>
      <c r="AE144" s="6" t="str">
        <f t="shared" si="146"/>
        <v/>
      </c>
      <c r="AF144" s="8"/>
      <c r="AG144" s="3" t="str">
        <f t="shared" si="153"/>
        <v/>
      </c>
      <c r="AH144" s="20" t="str">
        <f t="shared" si="154"/>
        <v/>
      </c>
      <c r="AI144" s="6" t="str">
        <f t="shared" si="155"/>
        <v/>
      </c>
      <c r="AJ144" s="3">
        <f t="shared" si="156"/>
        <v>4.1100000000000003</v>
      </c>
      <c r="AK144" s="20" t="str">
        <f t="shared" si="157"/>
        <v/>
      </c>
      <c r="AL144" s="6" t="str">
        <f t="shared" si="158"/>
        <v/>
      </c>
      <c r="AM144" s="3" t="str">
        <f t="shared" si="159"/>
        <v/>
      </c>
      <c r="AN144" s="20" t="str">
        <f t="shared" si="160"/>
        <v/>
      </c>
      <c r="AO144" s="6" t="str">
        <f t="shared" si="161"/>
        <v/>
      </c>
      <c r="AP144" s="3" t="str">
        <f t="shared" si="162"/>
        <v/>
      </c>
      <c r="AQ144" s="20" t="str">
        <f t="shared" si="163"/>
        <v/>
      </c>
      <c r="AR144" s="6" t="str">
        <f t="shared" si="164"/>
        <v/>
      </c>
      <c r="AS144" s="3" t="str">
        <f t="shared" si="165"/>
        <v/>
      </c>
      <c r="AT144" s="20" t="str">
        <f t="shared" si="166"/>
        <v/>
      </c>
      <c r="AU144" s="6" t="str">
        <f t="shared" si="167"/>
        <v/>
      </c>
      <c r="AV144" s="3" t="str">
        <f t="shared" si="147"/>
        <v/>
      </c>
      <c r="AW144" s="20" t="str">
        <f t="shared" si="148"/>
        <v/>
      </c>
      <c r="AX144" s="6" t="str">
        <f t="shared" si="149"/>
        <v/>
      </c>
      <c r="AY144" s="3" t="str">
        <f t="shared" si="150"/>
        <v/>
      </c>
      <c r="AZ144" s="20" t="str">
        <f t="shared" si="151"/>
        <v/>
      </c>
      <c r="BA144" s="6" t="str">
        <f t="shared" si="152"/>
        <v/>
      </c>
      <c r="BB144" s="8"/>
      <c r="BC144" s="34"/>
      <c r="BD144" s="34"/>
      <c r="BE144" s="34"/>
      <c r="BF144" s="34"/>
      <c r="BG144" s="34"/>
      <c r="BH144" s="34"/>
      <c r="BI144" s="41"/>
      <c r="BJ144" s="41"/>
      <c r="BK144" s="34"/>
      <c r="BL144" s="34"/>
      <c r="BM144" s="34"/>
      <c r="BN144" s="34"/>
      <c r="BO144" s="34"/>
      <c r="BP144" s="41"/>
      <c r="BQ144" s="41"/>
      <c r="BR144" s="34"/>
      <c r="BS144" s="34"/>
      <c r="BT144" s="34"/>
      <c r="BU144" s="34"/>
      <c r="BV144" s="34"/>
      <c r="BW144" s="41"/>
      <c r="BX144" s="41"/>
      <c r="BY144" s="34"/>
      <c r="BZ144" s="34"/>
      <c r="CA144" s="34"/>
      <c r="CB144" s="34"/>
      <c r="CC144" s="34"/>
      <c r="CD144" s="34"/>
      <c r="CE144" s="34"/>
      <c r="CF144" s="41"/>
      <c r="CG144" s="41"/>
      <c r="CH144" s="34"/>
      <c r="CI144" s="34"/>
      <c r="CJ144" s="34"/>
      <c r="CK144" s="34"/>
      <c r="CL144" s="34"/>
      <c r="CM144" s="41"/>
      <c r="CN144" s="41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</row>
    <row r="145" spans="1:106" ht="24.75" thickBot="1" x14ac:dyDescent="0.25">
      <c r="A145" s="82">
        <v>40825</v>
      </c>
      <c r="B145" s="81" t="s">
        <v>2</v>
      </c>
      <c r="C145" s="81" t="s">
        <v>0</v>
      </c>
      <c r="D145" s="81">
        <v>14.8</v>
      </c>
      <c r="E145" s="81">
        <v>3.24</v>
      </c>
      <c r="F145" s="85">
        <f t="shared" si="123"/>
        <v>2</v>
      </c>
      <c r="G145" s="85">
        <f t="shared" si="124"/>
        <v>10</v>
      </c>
      <c r="H145" s="67">
        <f t="shared" si="125"/>
        <v>2011</v>
      </c>
      <c r="I145" s="2" t="str">
        <f t="shared" si="122"/>
        <v>Fall</v>
      </c>
      <c r="J145" s="67"/>
      <c r="K145" s="3" t="str">
        <f t="shared" si="126"/>
        <v/>
      </c>
      <c r="L145" s="20" t="str">
        <f t="shared" si="127"/>
        <v/>
      </c>
      <c r="M145" s="6" t="str">
        <f t="shared" si="128"/>
        <v/>
      </c>
      <c r="N145" s="3" t="str">
        <f t="shared" si="129"/>
        <v/>
      </c>
      <c r="O145" s="20" t="str">
        <f t="shared" si="130"/>
        <v/>
      </c>
      <c r="P145" s="6">
        <f t="shared" si="131"/>
        <v>14.8</v>
      </c>
      <c r="Q145" s="3" t="str">
        <f t="shared" si="132"/>
        <v/>
      </c>
      <c r="R145" s="20" t="str">
        <f t="shared" si="133"/>
        <v/>
      </c>
      <c r="S145" s="6" t="str">
        <f t="shared" si="134"/>
        <v/>
      </c>
      <c r="T145" s="3" t="str">
        <f t="shared" si="135"/>
        <v/>
      </c>
      <c r="U145" s="20" t="str">
        <f t="shared" si="136"/>
        <v/>
      </c>
      <c r="V145" s="6" t="str">
        <f t="shared" si="137"/>
        <v/>
      </c>
      <c r="W145" s="3" t="str">
        <f t="shared" si="138"/>
        <v/>
      </c>
      <c r="X145" s="20" t="str">
        <f t="shared" si="139"/>
        <v/>
      </c>
      <c r="Y145" s="6" t="str">
        <f t="shared" si="140"/>
        <v/>
      </c>
      <c r="Z145" s="3" t="str">
        <f t="shared" si="141"/>
        <v/>
      </c>
      <c r="AA145" s="20" t="str">
        <f t="shared" si="142"/>
        <v/>
      </c>
      <c r="AB145" s="6" t="str">
        <f t="shared" si="143"/>
        <v/>
      </c>
      <c r="AC145" s="3" t="str">
        <f t="shared" si="144"/>
        <v/>
      </c>
      <c r="AD145" s="20" t="str">
        <f t="shared" si="145"/>
        <v/>
      </c>
      <c r="AE145" s="6" t="str">
        <f t="shared" si="146"/>
        <v/>
      </c>
      <c r="AF145" s="8"/>
      <c r="AG145" s="3" t="str">
        <f t="shared" si="153"/>
        <v/>
      </c>
      <c r="AH145" s="20" t="str">
        <f t="shared" si="154"/>
        <v/>
      </c>
      <c r="AI145" s="6" t="str">
        <f t="shared" si="155"/>
        <v/>
      </c>
      <c r="AJ145" s="3" t="str">
        <f t="shared" si="156"/>
        <v/>
      </c>
      <c r="AK145" s="20" t="str">
        <f t="shared" si="157"/>
        <v/>
      </c>
      <c r="AL145" s="6">
        <f t="shared" si="158"/>
        <v>3.24</v>
      </c>
      <c r="AM145" s="3" t="str">
        <f t="shared" si="159"/>
        <v/>
      </c>
      <c r="AN145" s="20" t="str">
        <f t="shared" si="160"/>
        <v/>
      </c>
      <c r="AO145" s="6" t="str">
        <f t="shared" si="161"/>
        <v/>
      </c>
      <c r="AP145" s="3" t="str">
        <f t="shared" si="162"/>
        <v/>
      </c>
      <c r="AQ145" s="20" t="str">
        <f t="shared" si="163"/>
        <v/>
      </c>
      <c r="AR145" s="6" t="str">
        <f t="shared" si="164"/>
        <v/>
      </c>
      <c r="AS145" s="3" t="str">
        <f t="shared" si="165"/>
        <v/>
      </c>
      <c r="AT145" s="20" t="str">
        <f t="shared" si="166"/>
        <v/>
      </c>
      <c r="AU145" s="6" t="str">
        <f t="shared" si="167"/>
        <v/>
      </c>
      <c r="AV145" s="3" t="str">
        <f t="shared" si="147"/>
        <v/>
      </c>
      <c r="AW145" s="20" t="str">
        <f t="shared" si="148"/>
        <v/>
      </c>
      <c r="AX145" s="6" t="str">
        <f t="shared" si="149"/>
        <v/>
      </c>
      <c r="AY145" s="3" t="str">
        <f t="shared" si="150"/>
        <v/>
      </c>
      <c r="AZ145" s="20" t="str">
        <f t="shared" si="151"/>
        <v/>
      </c>
      <c r="BA145" s="6" t="str">
        <f t="shared" si="152"/>
        <v/>
      </c>
      <c r="BB145" s="8"/>
      <c r="BC145" s="34"/>
      <c r="BD145" s="34"/>
      <c r="BE145" s="34"/>
      <c r="BF145" s="34"/>
      <c r="BG145" s="34"/>
      <c r="BH145" s="34"/>
      <c r="BI145" s="41"/>
      <c r="BJ145" s="41"/>
      <c r="BK145" s="34"/>
      <c r="BL145" s="34"/>
      <c r="BM145" s="34"/>
      <c r="BN145" s="34"/>
      <c r="BO145" s="34"/>
      <c r="BP145" s="41"/>
      <c r="BQ145" s="41"/>
      <c r="BR145" s="34"/>
      <c r="BS145" s="34"/>
      <c r="BT145" s="34"/>
      <c r="BU145" s="34"/>
      <c r="BV145" s="34"/>
      <c r="BW145" s="41"/>
      <c r="BX145" s="41"/>
      <c r="BY145" s="34"/>
      <c r="BZ145" s="34"/>
      <c r="CA145" s="34"/>
      <c r="CB145" s="34"/>
      <c r="CC145" s="34"/>
      <c r="CD145" s="34"/>
      <c r="CE145" s="34"/>
      <c r="CF145" s="41"/>
      <c r="CG145" s="41"/>
      <c r="CH145" s="34"/>
      <c r="CI145" s="34"/>
      <c r="CJ145" s="34"/>
      <c r="CK145" s="34"/>
      <c r="CL145" s="34"/>
      <c r="CM145" s="41"/>
      <c r="CN145" s="41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</row>
    <row r="146" spans="1:106" ht="24.75" thickBot="1" x14ac:dyDescent="0.25">
      <c r="A146" s="82">
        <v>40739</v>
      </c>
      <c r="B146" s="81" t="s">
        <v>2</v>
      </c>
      <c r="C146" s="81" t="s">
        <v>0</v>
      </c>
      <c r="D146" s="81">
        <v>19.100000000000001</v>
      </c>
      <c r="E146" s="81">
        <v>0.62</v>
      </c>
      <c r="F146" s="85">
        <f t="shared" si="123"/>
        <v>2</v>
      </c>
      <c r="G146" s="85">
        <f t="shared" si="124"/>
        <v>7</v>
      </c>
      <c r="H146" s="67">
        <f t="shared" si="125"/>
        <v>2011</v>
      </c>
      <c r="I146" s="2" t="str">
        <f t="shared" si="122"/>
        <v>Summer</v>
      </c>
      <c r="J146" s="67"/>
      <c r="K146" s="3" t="str">
        <f t="shared" si="126"/>
        <v/>
      </c>
      <c r="L146" s="20" t="str">
        <f t="shared" si="127"/>
        <v/>
      </c>
      <c r="M146" s="6" t="str">
        <f t="shared" si="128"/>
        <v/>
      </c>
      <c r="N146" s="3" t="str">
        <f t="shared" si="129"/>
        <v/>
      </c>
      <c r="O146" s="20">
        <f t="shared" si="130"/>
        <v>19.100000000000001</v>
      </c>
      <c r="P146" s="6" t="str">
        <f t="shared" si="131"/>
        <v/>
      </c>
      <c r="Q146" s="3" t="str">
        <f t="shared" si="132"/>
        <v/>
      </c>
      <c r="R146" s="20" t="str">
        <f t="shared" si="133"/>
        <v/>
      </c>
      <c r="S146" s="6" t="str">
        <f t="shared" si="134"/>
        <v/>
      </c>
      <c r="T146" s="3" t="str">
        <f t="shared" si="135"/>
        <v/>
      </c>
      <c r="U146" s="20" t="str">
        <f t="shared" si="136"/>
        <v/>
      </c>
      <c r="V146" s="6" t="str">
        <f t="shared" si="137"/>
        <v/>
      </c>
      <c r="W146" s="3" t="str">
        <f t="shared" si="138"/>
        <v/>
      </c>
      <c r="X146" s="20" t="str">
        <f t="shared" si="139"/>
        <v/>
      </c>
      <c r="Y146" s="6" t="str">
        <f t="shared" si="140"/>
        <v/>
      </c>
      <c r="Z146" s="3" t="str">
        <f t="shared" si="141"/>
        <v/>
      </c>
      <c r="AA146" s="20" t="str">
        <f t="shared" si="142"/>
        <v/>
      </c>
      <c r="AB146" s="6" t="str">
        <f t="shared" si="143"/>
        <v/>
      </c>
      <c r="AC146" s="3" t="str">
        <f t="shared" si="144"/>
        <v/>
      </c>
      <c r="AD146" s="20" t="str">
        <f t="shared" si="145"/>
        <v/>
      </c>
      <c r="AE146" s="6" t="str">
        <f t="shared" si="146"/>
        <v/>
      </c>
      <c r="AF146" s="8"/>
      <c r="AG146" s="3" t="str">
        <f t="shared" si="153"/>
        <v/>
      </c>
      <c r="AH146" s="20" t="str">
        <f t="shared" si="154"/>
        <v/>
      </c>
      <c r="AI146" s="6" t="str">
        <f t="shared" si="155"/>
        <v/>
      </c>
      <c r="AJ146" s="3" t="str">
        <f t="shared" si="156"/>
        <v/>
      </c>
      <c r="AK146" s="20">
        <f t="shared" si="157"/>
        <v>0.62</v>
      </c>
      <c r="AL146" s="6" t="str">
        <f t="shared" si="158"/>
        <v/>
      </c>
      <c r="AM146" s="3" t="str">
        <f t="shared" si="159"/>
        <v/>
      </c>
      <c r="AN146" s="20" t="str">
        <f t="shared" si="160"/>
        <v/>
      </c>
      <c r="AO146" s="6" t="str">
        <f t="shared" si="161"/>
        <v/>
      </c>
      <c r="AP146" s="3" t="str">
        <f t="shared" si="162"/>
        <v/>
      </c>
      <c r="AQ146" s="20" t="str">
        <f t="shared" si="163"/>
        <v/>
      </c>
      <c r="AR146" s="6" t="str">
        <f t="shared" si="164"/>
        <v/>
      </c>
      <c r="AS146" s="3" t="str">
        <f t="shared" si="165"/>
        <v/>
      </c>
      <c r="AT146" s="20" t="str">
        <f t="shared" si="166"/>
        <v/>
      </c>
      <c r="AU146" s="6" t="str">
        <f t="shared" si="167"/>
        <v/>
      </c>
      <c r="AV146" s="3" t="str">
        <f t="shared" si="147"/>
        <v/>
      </c>
      <c r="AW146" s="20" t="str">
        <f t="shared" si="148"/>
        <v/>
      </c>
      <c r="AX146" s="6" t="str">
        <f t="shared" si="149"/>
        <v/>
      </c>
      <c r="AY146" s="3" t="str">
        <f t="shared" si="150"/>
        <v/>
      </c>
      <c r="AZ146" s="20" t="str">
        <f t="shared" si="151"/>
        <v/>
      </c>
      <c r="BA146" s="6" t="str">
        <f t="shared" si="152"/>
        <v/>
      </c>
      <c r="BB146" s="8"/>
      <c r="BC146" s="34"/>
      <c r="BD146" s="34"/>
      <c r="BE146" s="34"/>
      <c r="BF146" s="34"/>
      <c r="BG146" s="34"/>
      <c r="BH146" s="34"/>
      <c r="BI146" s="41"/>
      <c r="BJ146" s="41"/>
      <c r="BK146" s="34"/>
      <c r="BL146" s="34"/>
      <c r="BM146" s="34"/>
      <c r="BN146" s="34"/>
      <c r="BO146" s="34"/>
      <c r="BP146" s="41"/>
      <c r="BQ146" s="41"/>
      <c r="BR146" s="34"/>
      <c r="BS146" s="34"/>
      <c r="BT146" s="34"/>
      <c r="BU146" s="34"/>
      <c r="BV146" s="34"/>
      <c r="BW146" s="41"/>
      <c r="BX146" s="41"/>
      <c r="BY146" s="34"/>
      <c r="BZ146" s="34"/>
      <c r="CA146" s="34"/>
      <c r="CB146" s="34"/>
      <c r="CC146" s="34"/>
      <c r="CD146" s="34"/>
      <c r="CE146" s="34"/>
      <c r="CF146" s="41"/>
      <c r="CG146" s="41"/>
      <c r="CH146" s="34"/>
      <c r="CI146" s="34"/>
      <c r="CJ146" s="34"/>
      <c r="CK146" s="34"/>
      <c r="CL146" s="34"/>
      <c r="CM146" s="41"/>
      <c r="CN146" s="41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</row>
    <row r="147" spans="1:106" ht="24.75" thickBot="1" x14ac:dyDescent="0.25">
      <c r="A147" s="82">
        <v>40738</v>
      </c>
      <c r="B147" s="81" t="s">
        <v>2</v>
      </c>
      <c r="C147" s="81" t="s">
        <v>0</v>
      </c>
      <c r="D147" s="81" t="s">
        <v>3</v>
      </c>
      <c r="E147" s="81" t="s">
        <v>3</v>
      </c>
      <c r="F147" s="85">
        <f t="shared" si="123"/>
        <v>2</v>
      </c>
      <c r="G147" s="85">
        <f t="shared" si="124"/>
        <v>7</v>
      </c>
      <c r="H147" s="67">
        <f t="shared" si="125"/>
        <v>2011</v>
      </c>
      <c r="I147" s="2" t="str">
        <f t="shared" si="122"/>
        <v>Summer</v>
      </c>
      <c r="J147" s="67"/>
      <c r="K147" s="3" t="str">
        <f t="shared" si="126"/>
        <v/>
      </c>
      <c r="L147" s="20" t="str">
        <f t="shared" si="127"/>
        <v/>
      </c>
      <c r="M147" s="6" t="str">
        <f t="shared" si="128"/>
        <v/>
      </c>
      <c r="N147" s="3" t="str">
        <f t="shared" si="129"/>
        <v/>
      </c>
      <c r="O147" s="20" t="str">
        <f t="shared" si="130"/>
        <v>ns</v>
      </c>
      <c r="P147" s="6" t="str">
        <f t="shared" si="131"/>
        <v/>
      </c>
      <c r="Q147" s="3" t="str">
        <f t="shared" si="132"/>
        <v/>
      </c>
      <c r="R147" s="20" t="str">
        <f t="shared" si="133"/>
        <v/>
      </c>
      <c r="S147" s="6" t="str">
        <f t="shared" si="134"/>
        <v/>
      </c>
      <c r="T147" s="3" t="str">
        <f t="shared" si="135"/>
        <v/>
      </c>
      <c r="U147" s="20" t="str">
        <f t="shared" si="136"/>
        <v/>
      </c>
      <c r="V147" s="6" t="str">
        <f t="shared" si="137"/>
        <v/>
      </c>
      <c r="W147" s="3" t="str">
        <f t="shared" si="138"/>
        <v/>
      </c>
      <c r="X147" s="20" t="str">
        <f t="shared" si="139"/>
        <v/>
      </c>
      <c r="Y147" s="6" t="str">
        <f t="shared" si="140"/>
        <v/>
      </c>
      <c r="Z147" s="3" t="str">
        <f t="shared" si="141"/>
        <v/>
      </c>
      <c r="AA147" s="20" t="str">
        <f t="shared" si="142"/>
        <v/>
      </c>
      <c r="AB147" s="6" t="str">
        <f t="shared" si="143"/>
        <v/>
      </c>
      <c r="AC147" s="3" t="str">
        <f t="shared" si="144"/>
        <v/>
      </c>
      <c r="AD147" s="20" t="str">
        <f t="shared" si="145"/>
        <v/>
      </c>
      <c r="AE147" s="6" t="str">
        <f t="shared" si="146"/>
        <v/>
      </c>
      <c r="AF147" s="8"/>
      <c r="AG147" s="3" t="str">
        <f t="shared" si="153"/>
        <v/>
      </c>
      <c r="AH147" s="20" t="str">
        <f t="shared" si="154"/>
        <v/>
      </c>
      <c r="AI147" s="6" t="str">
        <f t="shared" si="155"/>
        <v/>
      </c>
      <c r="AJ147" s="3" t="str">
        <f t="shared" si="156"/>
        <v/>
      </c>
      <c r="AK147" s="20" t="str">
        <f t="shared" si="157"/>
        <v>ns</v>
      </c>
      <c r="AL147" s="6" t="str">
        <f t="shared" si="158"/>
        <v/>
      </c>
      <c r="AM147" s="3" t="str">
        <f t="shared" si="159"/>
        <v/>
      </c>
      <c r="AN147" s="20" t="str">
        <f t="shared" si="160"/>
        <v/>
      </c>
      <c r="AO147" s="6" t="str">
        <f t="shared" si="161"/>
        <v/>
      </c>
      <c r="AP147" s="3" t="str">
        <f t="shared" si="162"/>
        <v/>
      </c>
      <c r="AQ147" s="20" t="str">
        <f t="shared" si="163"/>
        <v/>
      </c>
      <c r="AR147" s="6" t="str">
        <f t="shared" si="164"/>
        <v/>
      </c>
      <c r="AS147" s="3" t="str">
        <f t="shared" si="165"/>
        <v/>
      </c>
      <c r="AT147" s="20" t="str">
        <f t="shared" si="166"/>
        <v/>
      </c>
      <c r="AU147" s="6" t="str">
        <f t="shared" si="167"/>
        <v/>
      </c>
      <c r="AV147" s="3" t="str">
        <f t="shared" si="147"/>
        <v/>
      </c>
      <c r="AW147" s="20" t="str">
        <f t="shared" si="148"/>
        <v/>
      </c>
      <c r="AX147" s="6" t="str">
        <f t="shared" si="149"/>
        <v/>
      </c>
      <c r="AY147" s="3" t="str">
        <f t="shared" si="150"/>
        <v/>
      </c>
      <c r="AZ147" s="20" t="str">
        <f t="shared" si="151"/>
        <v/>
      </c>
      <c r="BA147" s="6" t="str">
        <f t="shared" si="152"/>
        <v/>
      </c>
      <c r="BB147" s="8"/>
      <c r="BC147" s="34"/>
      <c r="BD147" s="34"/>
      <c r="BE147" s="34"/>
      <c r="BF147" s="34"/>
      <c r="BG147" s="34"/>
      <c r="BH147" s="34"/>
      <c r="BI147" s="41"/>
      <c r="BJ147" s="41"/>
      <c r="BK147" s="34"/>
      <c r="BL147" s="34"/>
      <c r="BM147" s="34"/>
      <c r="BN147" s="34"/>
      <c r="BO147" s="34"/>
      <c r="BP147" s="41"/>
      <c r="BQ147" s="41"/>
      <c r="BR147" s="34"/>
      <c r="BS147" s="34"/>
      <c r="BT147" s="34"/>
      <c r="BU147" s="34"/>
      <c r="BV147" s="34"/>
      <c r="BW147" s="41"/>
      <c r="BX147" s="41"/>
      <c r="BY147" s="34"/>
      <c r="BZ147" s="34"/>
      <c r="CA147" s="34"/>
      <c r="CB147" s="34"/>
      <c r="CC147" s="34"/>
      <c r="CD147" s="34"/>
      <c r="CE147" s="34"/>
      <c r="CF147" s="41"/>
      <c r="CG147" s="41"/>
      <c r="CH147" s="34"/>
      <c r="CI147" s="34"/>
      <c r="CJ147" s="34"/>
      <c r="CK147" s="34"/>
      <c r="CL147" s="34"/>
      <c r="CM147" s="41"/>
      <c r="CN147" s="41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</row>
    <row r="148" spans="1:106" ht="24.75" thickBot="1" x14ac:dyDescent="0.25">
      <c r="A148" s="82">
        <v>40678</v>
      </c>
      <c r="B148" s="81" t="s">
        <v>2</v>
      </c>
      <c r="C148" s="81" t="s">
        <v>0</v>
      </c>
      <c r="D148" s="81">
        <v>9.4</v>
      </c>
      <c r="E148" s="81">
        <v>2.4300000000000002</v>
      </c>
      <c r="F148" s="85">
        <f t="shared" si="123"/>
        <v>2</v>
      </c>
      <c r="G148" s="85">
        <f t="shared" si="124"/>
        <v>5</v>
      </c>
      <c r="H148" s="67">
        <f t="shared" si="125"/>
        <v>2011</v>
      </c>
      <c r="I148" s="2" t="str">
        <f t="shared" si="122"/>
        <v>Spring</v>
      </c>
      <c r="J148" s="67"/>
      <c r="K148" s="3" t="str">
        <f t="shared" si="126"/>
        <v/>
      </c>
      <c r="L148" s="20" t="str">
        <f t="shared" si="127"/>
        <v/>
      </c>
      <c r="M148" s="6" t="str">
        <f t="shared" si="128"/>
        <v/>
      </c>
      <c r="N148" s="3">
        <f t="shared" si="129"/>
        <v>9.4</v>
      </c>
      <c r="O148" s="20" t="str">
        <f t="shared" si="130"/>
        <v/>
      </c>
      <c r="P148" s="6" t="str">
        <f t="shared" si="131"/>
        <v/>
      </c>
      <c r="Q148" s="3" t="str">
        <f t="shared" si="132"/>
        <v/>
      </c>
      <c r="R148" s="20" t="str">
        <f t="shared" si="133"/>
        <v/>
      </c>
      <c r="S148" s="6" t="str">
        <f t="shared" si="134"/>
        <v/>
      </c>
      <c r="T148" s="3" t="str">
        <f t="shared" si="135"/>
        <v/>
      </c>
      <c r="U148" s="20" t="str">
        <f t="shared" si="136"/>
        <v/>
      </c>
      <c r="V148" s="6" t="str">
        <f t="shared" si="137"/>
        <v/>
      </c>
      <c r="W148" s="3" t="str">
        <f t="shared" si="138"/>
        <v/>
      </c>
      <c r="X148" s="20" t="str">
        <f t="shared" si="139"/>
        <v/>
      </c>
      <c r="Y148" s="6" t="str">
        <f t="shared" si="140"/>
        <v/>
      </c>
      <c r="Z148" s="3" t="str">
        <f t="shared" si="141"/>
        <v/>
      </c>
      <c r="AA148" s="20" t="str">
        <f t="shared" si="142"/>
        <v/>
      </c>
      <c r="AB148" s="6" t="str">
        <f t="shared" si="143"/>
        <v/>
      </c>
      <c r="AC148" s="3" t="str">
        <f t="shared" si="144"/>
        <v/>
      </c>
      <c r="AD148" s="20" t="str">
        <f t="shared" si="145"/>
        <v/>
      </c>
      <c r="AE148" s="6" t="str">
        <f t="shared" si="146"/>
        <v/>
      </c>
      <c r="AF148" s="8"/>
      <c r="AG148" s="3" t="str">
        <f t="shared" si="153"/>
        <v/>
      </c>
      <c r="AH148" s="20" t="str">
        <f t="shared" si="154"/>
        <v/>
      </c>
      <c r="AI148" s="6" t="str">
        <f t="shared" si="155"/>
        <v/>
      </c>
      <c r="AJ148" s="3">
        <f t="shared" si="156"/>
        <v>2.4300000000000002</v>
      </c>
      <c r="AK148" s="20" t="str">
        <f t="shared" si="157"/>
        <v/>
      </c>
      <c r="AL148" s="6" t="str">
        <f t="shared" si="158"/>
        <v/>
      </c>
      <c r="AM148" s="3" t="str">
        <f t="shared" si="159"/>
        <v/>
      </c>
      <c r="AN148" s="20" t="str">
        <f t="shared" si="160"/>
        <v/>
      </c>
      <c r="AO148" s="6" t="str">
        <f t="shared" si="161"/>
        <v/>
      </c>
      <c r="AP148" s="3" t="str">
        <f t="shared" si="162"/>
        <v/>
      </c>
      <c r="AQ148" s="20" t="str">
        <f t="shared" si="163"/>
        <v/>
      </c>
      <c r="AR148" s="6" t="str">
        <f t="shared" si="164"/>
        <v/>
      </c>
      <c r="AS148" s="3" t="str">
        <f t="shared" si="165"/>
        <v/>
      </c>
      <c r="AT148" s="20" t="str">
        <f t="shared" si="166"/>
        <v/>
      </c>
      <c r="AU148" s="6" t="str">
        <f t="shared" si="167"/>
        <v/>
      </c>
      <c r="AV148" s="3" t="str">
        <f t="shared" si="147"/>
        <v/>
      </c>
      <c r="AW148" s="20" t="str">
        <f t="shared" si="148"/>
        <v/>
      </c>
      <c r="AX148" s="6" t="str">
        <f t="shared" si="149"/>
        <v/>
      </c>
      <c r="AY148" s="3" t="str">
        <f t="shared" si="150"/>
        <v/>
      </c>
      <c r="AZ148" s="20" t="str">
        <f t="shared" si="151"/>
        <v/>
      </c>
      <c r="BA148" s="6" t="str">
        <f t="shared" si="152"/>
        <v/>
      </c>
      <c r="BB148" s="8"/>
      <c r="BC148" s="34"/>
      <c r="BD148" s="34"/>
      <c r="BE148" s="34"/>
      <c r="BF148" s="34"/>
      <c r="BG148" s="34"/>
      <c r="BH148" s="34"/>
      <c r="BI148" s="41"/>
      <c r="BJ148" s="41"/>
      <c r="BK148" s="34"/>
      <c r="BL148" s="34"/>
      <c r="BM148" s="34"/>
      <c r="BN148" s="34"/>
      <c r="BO148" s="34"/>
      <c r="BP148" s="41"/>
      <c r="BQ148" s="41"/>
      <c r="BR148" s="34"/>
      <c r="BS148" s="34"/>
      <c r="BT148" s="34"/>
      <c r="BU148" s="34"/>
      <c r="BV148" s="34"/>
      <c r="BW148" s="41"/>
      <c r="BX148" s="41"/>
      <c r="BY148" s="34"/>
      <c r="BZ148" s="34"/>
      <c r="CA148" s="34"/>
      <c r="CB148" s="34"/>
      <c r="CC148" s="34"/>
      <c r="CD148" s="34"/>
      <c r="CE148" s="34"/>
      <c r="CF148" s="41"/>
      <c r="CG148" s="41"/>
      <c r="CH148" s="34"/>
      <c r="CI148" s="34"/>
      <c r="CJ148" s="34"/>
      <c r="CK148" s="34"/>
      <c r="CL148" s="34"/>
      <c r="CM148" s="41"/>
      <c r="CN148" s="41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</row>
    <row r="149" spans="1:106" ht="24.75" thickBot="1" x14ac:dyDescent="0.25">
      <c r="A149" s="82">
        <v>40675</v>
      </c>
      <c r="B149" s="81" t="s">
        <v>2</v>
      </c>
      <c r="C149" s="81" t="s">
        <v>0</v>
      </c>
      <c r="D149" s="81" t="s">
        <v>3</v>
      </c>
      <c r="E149" s="81" t="s">
        <v>3</v>
      </c>
      <c r="F149" s="85">
        <f t="shared" si="123"/>
        <v>2</v>
      </c>
      <c r="G149" s="85">
        <f t="shared" si="124"/>
        <v>5</v>
      </c>
      <c r="H149" s="67">
        <f t="shared" si="125"/>
        <v>2011</v>
      </c>
      <c r="I149" s="2" t="str">
        <f t="shared" si="122"/>
        <v>Spring</v>
      </c>
      <c r="J149" s="67"/>
      <c r="K149" s="3" t="str">
        <f t="shared" si="126"/>
        <v/>
      </c>
      <c r="L149" s="20" t="str">
        <f t="shared" si="127"/>
        <v/>
      </c>
      <c r="M149" s="6" t="str">
        <f t="shared" si="128"/>
        <v/>
      </c>
      <c r="N149" s="3" t="str">
        <f t="shared" si="129"/>
        <v>ns</v>
      </c>
      <c r="O149" s="20" t="str">
        <f t="shared" si="130"/>
        <v/>
      </c>
      <c r="P149" s="6" t="str">
        <f t="shared" si="131"/>
        <v/>
      </c>
      <c r="Q149" s="3" t="str">
        <f t="shared" si="132"/>
        <v/>
      </c>
      <c r="R149" s="20" t="str">
        <f t="shared" si="133"/>
        <v/>
      </c>
      <c r="S149" s="6" t="str">
        <f t="shared" si="134"/>
        <v/>
      </c>
      <c r="T149" s="3" t="str">
        <f t="shared" si="135"/>
        <v/>
      </c>
      <c r="U149" s="20" t="str">
        <f t="shared" si="136"/>
        <v/>
      </c>
      <c r="V149" s="6" t="str">
        <f t="shared" si="137"/>
        <v/>
      </c>
      <c r="W149" s="3" t="str">
        <f t="shared" si="138"/>
        <v/>
      </c>
      <c r="X149" s="20" t="str">
        <f t="shared" si="139"/>
        <v/>
      </c>
      <c r="Y149" s="6" t="str">
        <f t="shared" si="140"/>
        <v/>
      </c>
      <c r="Z149" s="3" t="str">
        <f t="shared" si="141"/>
        <v/>
      </c>
      <c r="AA149" s="20" t="str">
        <f t="shared" si="142"/>
        <v/>
      </c>
      <c r="AB149" s="6" t="str">
        <f t="shared" si="143"/>
        <v/>
      </c>
      <c r="AC149" s="3" t="str">
        <f t="shared" si="144"/>
        <v/>
      </c>
      <c r="AD149" s="20" t="str">
        <f t="shared" si="145"/>
        <v/>
      </c>
      <c r="AE149" s="6" t="str">
        <f t="shared" si="146"/>
        <v/>
      </c>
      <c r="AF149" s="8"/>
      <c r="AG149" s="3" t="str">
        <f t="shared" si="153"/>
        <v/>
      </c>
      <c r="AH149" s="20" t="str">
        <f t="shared" si="154"/>
        <v/>
      </c>
      <c r="AI149" s="6" t="str">
        <f t="shared" si="155"/>
        <v/>
      </c>
      <c r="AJ149" s="3" t="str">
        <f t="shared" si="156"/>
        <v>ns</v>
      </c>
      <c r="AK149" s="20" t="str">
        <f t="shared" si="157"/>
        <v/>
      </c>
      <c r="AL149" s="6" t="str">
        <f t="shared" si="158"/>
        <v/>
      </c>
      <c r="AM149" s="3" t="str">
        <f t="shared" si="159"/>
        <v/>
      </c>
      <c r="AN149" s="20" t="str">
        <f t="shared" si="160"/>
        <v/>
      </c>
      <c r="AO149" s="6" t="str">
        <f t="shared" si="161"/>
        <v/>
      </c>
      <c r="AP149" s="3" t="str">
        <f t="shared" si="162"/>
        <v/>
      </c>
      <c r="AQ149" s="20" t="str">
        <f t="shared" si="163"/>
        <v/>
      </c>
      <c r="AR149" s="6" t="str">
        <f t="shared" si="164"/>
        <v/>
      </c>
      <c r="AS149" s="3" t="str">
        <f t="shared" si="165"/>
        <v/>
      </c>
      <c r="AT149" s="20" t="str">
        <f t="shared" si="166"/>
        <v/>
      </c>
      <c r="AU149" s="6" t="str">
        <f t="shared" si="167"/>
        <v/>
      </c>
      <c r="AV149" s="3" t="str">
        <f t="shared" si="147"/>
        <v/>
      </c>
      <c r="AW149" s="20" t="str">
        <f t="shared" si="148"/>
        <v/>
      </c>
      <c r="AX149" s="6" t="str">
        <f t="shared" si="149"/>
        <v/>
      </c>
      <c r="AY149" s="3" t="str">
        <f t="shared" si="150"/>
        <v/>
      </c>
      <c r="AZ149" s="20" t="str">
        <f t="shared" si="151"/>
        <v/>
      </c>
      <c r="BA149" s="6" t="str">
        <f t="shared" si="152"/>
        <v/>
      </c>
      <c r="BB149" s="8"/>
      <c r="BC149" s="34"/>
      <c r="BD149" s="34"/>
      <c r="BE149" s="34"/>
      <c r="BF149" s="34"/>
      <c r="BG149" s="34"/>
      <c r="BH149" s="34"/>
      <c r="BI149" s="41"/>
      <c r="BJ149" s="41"/>
      <c r="BK149" s="34"/>
      <c r="BL149" s="34"/>
      <c r="BM149" s="34"/>
      <c r="BN149" s="34"/>
      <c r="BO149" s="34"/>
      <c r="BP149" s="41"/>
      <c r="BQ149" s="41"/>
      <c r="BR149" s="34"/>
      <c r="BS149" s="34"/>
      <c r="BT149" s="34"/>
      <c r="BU149" s="34"/>
      <c r="BV149" s="34"/>
      <c r="BW149" s="41"/>
      <c r="BX149" s="41"/>
      <c r="BY149" s="34"/>
      <c r="BZ149" s="34"/>
      <c r="CA149" s="34"/>
      <c r="CB149" s="34"/>
      <c r="CC149" s="34"/>
      <c r="CD149" s="34"/>
      <c r="CE149" s="34"/>
      <c r="CF149" s="41"/>
      <c r="CG149" s="41"/>
      <c r="CH149" s="34"/>
      <c r="CI149" s="34"/>
      <c r="CJ149" s="34"/>
      <c r="CK149" s="34"/>
      <c r="CL149" s="34"/>
      <c r="CM149" s="41"/>
      <c r="CN149" s="41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</row>
    <row r="150" spans="1:106" ht="24.75" thickBot="1" x14ac:dyDescent="0.25">
      <c r="A150" s="82">
        <v>40467</v>
      </c>
      <c r="B150" s="81" t="s">
        <v>2</v>
      </c>
      <c r="C150" s="81" t="s">
        <v>0</v>
      </c>
      <c r="D150" s="81" t="s">
        <v>24</v>
      </c>
      <c r="E150" s="81" t="s">
        <v>24</v>
      </c>
      <c r="F150" s="85">
        <f t="shared" si="123"/>
        <v>2</v>
      </c>
      <c r="G150" s="85">
        <f t="shared" si="124"/>
        <v>10</v>
      </c>
      <c r="H150" s="67">
        <f t="shared" si="125"/>
        <v>2010</v>
      </c>
      <c r="I150" s="2" t="str">
        <f t="shared" si="122"/>
        <v>Fall</v>
      </c>
      <c r="J150" s="67"/>
      <c r="K150" s="3" t="str">
        <f t="shared" si="126"/>
        <v/>
      </c>
      <c r="L150" s="20" t="str">
        <f t="shared" si="127"/>
        <v/>
      </c>
      <c r="M150" s="6" t="str">
        <f t="shared" si="128"/>
        <v/>
      </c>
      <c r="N150" s="3" t="str">
        <f t="shared" si="129"/>
        <v/>
      </c>
      <c r="O150" s="20" t="str">
        <f t="shared" si="130"/>
        <v/>
      </c>
      <c r="P150" s="6" t="str">
        <f t="shared" si="131"/>
        <v>NS</v>
      </c>
      <c r="Q150" s="3" t="str">
        <f t="shared" si="132"/>
        <v/>
      </c>
      <c r="R150" s="20" t="str">
        <f t="shared" si="133"/>
        <v/>
      </c>
      <c r="S150" s="6" t="str">
        <f t="shared" si="134"/>
        <v/>
      </c>
      <c r="T150" s="3" t="str">
        <f t="shared" si="135"/>
        <v/>
      </c>
      <c r="U150" s="20" t="str">
        <f t="shared" si="136"/>
        <v/>
      </c>
      <c r="V150" s="6" t="str">
        <f t="shared" si="137"/>
        <v/>
      </c>
      <c r="W150" s="3" t="str">
        <f t="shared" si="138"/>
        <v/>
      </c>
      <c r="X150" s="20" t="str">
        <f t="shared" si="139"/>
        <v/>
      </c>
      <c r="Y150" s="6" t="str">
        <f t="shared" si="140"/>
        <v/>
      </c>
      <c r="Z150" s="3" t="str">
        <f t="shared" si="141"/>
        <v/>
      </c>
      <c r="AA150" s="20" t="str">
        <f t="shared" si="142"/>
        <v/>
      </c>
      <c r="AB150" s="6" t="str">
        <f t="shared" si="143"/>
        <v/>
      </c>
      <c r="AC150" s="3" t="str">
        <f t="shared" si="144"/>
        <v/>
      </c>
      <c r="AD150" s="20" t="str">
        <f t="shared" si="145"/>
        <v/>
      </c>
      <c r="AE150" s="6" t="str">
        <f t="shared" si="146"/>
        <v/>
      </c>
      <c r="AF150" s="8"/>
      <c r="AG150" s="3" t="str">
        <f t="shared" si="153"/>
        <v/>
      </c>
      <c r="AH150" s="20" t="str">
        <f t="shared" si="154"/>
        <v/>
      </c>
      <c r="AI150" s="6" t="str">
        <f t="shared" si="155"/>
        <v/>
      </c>
      <c r="AJ150" s="3" t="str">
        <f t="shared" si="156"/>
        <v/>
      </c>
      <c r="AK150" s="20" t="str">
        <f t="shared" si="157"/>
        <v/>
      </c>
      <c r="AL150" s="6" t="str">
        <f t="shared" si="158"/>
        <v>NS</v>
      </c>
      <c r="AM150" s="3" t="str">
        <f t="shared" si="159"/>
        <v/>
      </c>
      <c r="AN150" s="20" t="str">
        <f t="shared" si="160"/>
        <v/>
      </c>
      <c r="AO150" s="6" t="str">
        <f t="shared" si="161"/>
        <v/>
      </c>
      <c r="AP150" s="3" t="str">
        <f t="shared" si="162"/>
        <v/>
      </c>
      <c r="AQ150" s="20" t="str">
        <f t="shared" si="163"/>
        <v/>
      </c>
      <c r="AR150" s="6" t="str">
        <f t="shared" si="164"/>
        <v/>
      </c>
      <c r="AS150" s="3" t="str">
        <f t="shared" si="165"/>
        <v/>
      </c>
      <c r="AT150" s="20" t="str">
        <f t="shared" si="166"/>
        <v/>
      </c>
      <c r="AU150" s="6" t="str">
        <f t="shared" si="167"/>
        <v/>
      </c>
      <c r="AV150" s="3" t="str">
        <f t="shared" si="147"/>
        <v/>
      </c>
      <c r="AW150" s="20" t="str">
        <f t="shared" si="148"/>
        <v/>
      </c>
      <c r="AX150" s="6" t="str">
        <f t="shared" si="149"/>
        <v/>
      </c>
      <c r="AY150" s="3" t="str">
        <f t="shared" si="150"/>
        <v/>
      </c>
      <c r="AZ150" s="20" t="str">
        <f t="shared" si="151"/>
        <v/>
      </c>
      <c r="BA150" s="6" t="str">
        <f t="shared" si="152"/>
        <v/>
      </c>
      <c r="BB150" s="8"/>
      <c r="BC150" s="34"/>
      <c r="BD150" s="34"/>
      <c r="BE150" s="34"/>
      <c r="BF150" s="34"/>
      <c r="BG150" s="34"/>
      <c r="BH150" s="34"/>
      <c r="BI150" s="41"/>
      <c r="BJ150" s="41"/>
      <c r="BK150" s="34"/>
      <c r="BL150" s="34"/>
      <c r="BM150" s="34"/>
      <c r="BN150" s="34"/>
      <c r="BO150" s="34"/>
      <c r="BP150" s="41"/>
      <c r="BQ150" s="41"/>
      <c r="BR150" s="34"/>
      <c r="BS150" s="34"/>
      <c r="BT150" s="34"/>
      <c r="BU150" s="34"/>
      <c r="BV150" s="34"/>
      <c r="BW150" s="41"/>
      <c r="BX150" s="41"/>
      <c r="BY150" s="34"/>
      <c r="BZ150" s="34"/>
      <c r="CA150" s="34"/>
      <c r="CB150" s="34"/>
      <c r="CC150" s="34"/>
      <c r="CD150" s="34"/>
      <c r="CE150" s="34"/>
      <c r="CF150" s="41"/>
      <c r="CG150" s="41"/>
      <c r="CH150" s="34"/>
      <c r="CI150" s="34"/>
      <c r="CJ150" s="34"/>
      <c r="CK150" s="34"/>
      <c r="CL150" s="34"/>
      <c r="CM150" s="41"/>
      <c r="CN150" s="41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</row>
    <row r="151" spans="1:106" ht="24.75" thickBot="1" x14ac:dyDescent="0.25">
      <c r="A151" s="82">
        <v>40460</v>
      </c>
      <c r="B151" s="81" t="s">
        <v>2</v>
      </c>
      <c r="C151" s="81" t="s">
        <v>0</v>
      </c>
      <c r="D151" s="81">
        <v>12.1</v>
      </c>
      <c r="E151" s="81">
        <v>1</v>
      </c>
      <c r="F151" s="85">
        <f t="shared" si="123"/>
        <v>2</v>
      </c>
      <c r="G151" s="85">
        <f t="shared" si="124"/>
        <v>10</v>
      </c>
      <c r="H151" s="67">
        <f t="shared" si="125"/>
        <v>2010</v>
      </c>
      <c r="I151" s="2" t="str">
        <f t="shared" si="122"/>
        <v>Fall</v>
      </c>
      <c r="J151" s="67"/>
      <c r="K151" s="3" t="str">
        <f t="shared" si="126"/>
        <v/>
      </c>
      <c r="L151" s="20" t="str">
        <f t="shared" si="127"/>
        <v/>
      </c>
      <c r="M151" s="6" t="str">
        <f t="shared" si="128"/>
        <v/>
      </c>
      <c r="N151" s="3" t="str">
        <f t="shared" si="129"/>
        <v/>
      </c>
      <c r="O151" s="20" t="str">
        <f t="shared" si="130"/>
        <v/>
      </c>
      <c r="P151" s="6">
        <f t="shared" si="131"/>
        <v>12.1</v>
      </c>
      <c r="Q151" s="3" t="str">
        <f t="shared" si="132"/>
        <v/>
      </c>
      <c r="R151" s="20" t="str">
        <f t="shared" si="133"/>
        <v/>
      </c>
      <c r="S151" s="6" t="str">
        <f t="shared" si="134"/>
        <v/>
      </c>
      <c r="T151" s="3" t="str">
        <f t="shared" si="135"/>
        <v/>
      </c>
      <c r="U151" s="20" t="str">
        <f t="shared" si="136"/>
        <v/>
      </c>
      <c r="V151" s="6" t="str">
        <f t="shared" si="137"/>
        <v/>
      </c>
      <c r="W151" s="3" t="str">
        <f t="shared" si="138"/>
        <v/>
      </c>
      <c r="X151" s="20" t="str">
        <f t="shared" si="139"/>
        <v/>
      </c>
      <c r="Y151" s="6" t="str">
        <f t="shared" si="140"/>
        <v/>
      </c>
      <c r="Z151" s="3" t="str">
        <f t="shared" si="141"/>
        <v/>
      </c>
      <c r="AA151" s="20" t="str">
        <f t="shared" si="142"/>
        <v/>
      </c>
      <c r="AB151" s="6" t="str">
        <f t="shared" si="143"/>
        <v/>
      </c>
      <c r="AC151" s="3" t="str">
        <f t="shared" si="144"/>
        <v/>
      </c>
      <c r="AD151" s="20" t="str">
        <f t="shared" si="145"/>
        <v/>
      </c>
      <c r="AE151" s="6" t="str">
        <f t="shared" si="146"/>
        <v/>
      </c>
      <c r="AF151" s="8"/>
      <c r="AG151" s="3" t="str">
        <f t="shared" si="153"/>
        <v/>
      </c>
      <c r="AH151" s="20" t="str">
        <f t="shared" si="154"/>
        <v/>
      </c>
      <c r="AI151" s="6" t="str">
        <f t="shared" si="155"/>
        <v/>
      </c>
      <c r="AJ151" s="3" t="str">
        <f t="shared" si="156"/>
        <v/>
      </c>
      <c r="AK151" s="20" t="str">
        <f t="shared" si="157"/>
        <v/>
      </c>
      <c r="AL151" s="6">
        <f t="shared" si="158"/>
        <v>1</v>
      </c>
      <c r="AM151" s="3" t="str">
        <f t="shared" si="159"/>
        <v/>
      </c>
      <c r="AN151" s="20" t="str">
        <f t="shared" si="160"/>
        <v/>
      </c>
      <c r="AO151" s="6" t="str">
        <f t="shared" si="161"/>
        <v/>
      </c>
      <c r="AP151" s="3" t="str">
        <f t="shared" si="162"/>
        <v/>
      </c>
      <c r="AQ151" s="20" t="str">
        <f t="shared" si="163"/>
        <v/>
      </c>
      <c r="AR151" s="6" t="str">
        <f t="shared" si="164"/>
        <v/>
      </c>
      <c r="AS151" s="3" t="str">
        <f t="shared" si="165"/>
        <v/>
      </c>
      <c r="AT151" s="20" t="str">
        <f t="shared" si="166"/>
        <v/>
      </c>
      <c r="AU151" s="6" t="str">
        <f t="shared" si="167"/>
        <v/>
      </c>
      <c r="AV151" s="3" t="str">
        <f t="shared" si="147"/>
        <v/>
      </c>
      <c r="AW151" s="20" t="str">
        <f t="shared" si="148"/>
        <v/>
      </c>
      <c r="AX151" s="6" t="str">
        <f t="shared" si="149"/>
        <v/>
      </c>
      <c r="AY151" s="3" t="str">
        <f t="shared" si="150"/>
        <v/>
      </c>
      <c r="AZ151" s="20" t="str">
        <f t="shared" si="151"/>
        <v/>
      </c>
      <c r="BA151" s="6" t="str">
        <f t="shared" si="152"/>
        <v/>
      </c>
      <c r="BB151" s="8"/>
      <c r="BC151" s="34"/>
      <c r="BD151" s="34"/>
      <c r="BE151" s="34"/>
      <c r="BF151" s="34"/>
      <c r="BG151" s="34"/>
      <c r="BH151" s="34"/>
      <c r="BI151" s="41"/>
      <c r="BJ151" s="41"/>
      <c r="BK151" s="34"/>
      <c r="BL151" s="34"/>
      <c r="BM151" s="34"/>
      <c r="BN151" s="34"/>
      <c r="BO151" s="34"/>
      <c r="BP151" s="41"/>
      <c r="BQ151" s="41"/>
      <c r="BR151" s="34"/>
      <c r="BS151" s="34"/>
      <c r="BT151" s="34"/>
      <c r="BU151" s="34"/>
      <c r="BV151" s="34"/>
      <c r="BW151" s="41"/>
      <c r="BX151" s="41"/>
      <c r="BY151" s="34"/>
      <c r="BZ151" s="34"/>
      <c r="CA151" s="34"/>
      <c r="CB151" s="34"/>
      <c r="CC151" s="34"/>
      <c r="CD151" s="34"/>
      <c r="CE151" s="34"/>
      <c r="CF151" s="41"/>
      <c r="CG151" s="41"/>
      <c r="CH151" s="34"/>
      <c r="CI151" s="34"/>
      <c r="CJ151" s="34"/>
      <c r="CK151" s="34"/>
      <c r="CL151" s="34"/>
      <c r="CM151" s="41"/>
      <c r="CN151" s="41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</row>
    <row r="152" spans="1:106" ht="24.75" thickBot="1" x14ac:dyDescent="0.25">
      <c r="A152" s="82">
        <v>40312</v>
      </c>
      <c r="B152" s="81" t="s">
        <v>2</v>
      </c>
      <c r="C152" s="81" t="s">
        <v>0</v>
      </c>
      <c r="D152" s="81">
        <v>10.9</v>
      </c>
      <c r="E152" s="81">
        <v>10.8</v>
      </c>
      <c r="F152" s="85">
        <f t="shared" si="123"/>
        <v>2</v>
      </c>
      <c r="G152" s="85">
        <f t="shared" si="124"/>
        <v>5</v>
      </c>
      <c r="H152" s="67">
        <f t="shared" si="125"/>
        <v>2010</v>
      </c>
      <c r="I152" s="2" t="str">
        <f t="shared" si="122"/>
        <v>Spring</v>
      </c>
      <c r="J152" s="67"/>
      <c r="K152" s="3" t="str">
        <f t="shared" si="126"/>
        <v/>
      </c>
      <c r="L152" s="20" t="str">
        <f t="shared" si="127"/>
        <v/>
      </c>
      <c r="M152" s="6" t="str">
        <f t="shared" si="128"/>
        <v/>
      </c>
      <c r="N152" s="3">
        <f t="shared" si="129"/>
        <v>10.9</v>
      </c>
      <c r="O152" s="20" t="str">
        <f t="shared" si="130"/>
        <v/>
      </c>
      <c r="P152" s="6" t="str">
        <f t="shared" si="131"/>
        <v/>
      </c>
      <c r="Q152" s="3" t="str">
        <f t="shared" si="132"/>
        <v/>
      </c>
      <c r="R152" s="20" t="str">
        <f t="shared" si="133"/>
        <v/>
      </c>
      <c r="S152" s="6" t="str">
        <f t="shared" si="134"/>
        <v/>
      </c>
      <c r="T152" s="3" t="str">
        <f t="shared" si="135"/>
        <v/>
      </c>
      <c r="U152" s="20" t="str">
        <f t="shared" si="136"/>
        <v/>
      </c>
      <c r="V152" s="6" t="str">
        <f t="shared" si="137"/>
        <v/>
      </c>
      <c r="W152" s="3" t="str">
        <f t="shared" si="138"/>
        <v/>
      </c>
      <c r="X152" s="20" t="str">
        <f t="shared" si="139"/>
        <v/>
      </c>
      <c r="Y152" s="6" t="str">
        <f t="shared" si="140"/>
        <v/>
      </c>
      <c r="Z152" s="3" t="str">
        <f t="shared" si="141"/>
        <v/>
      </c>
      <c r="AA152" s="20" t="str">
        <f t="shared" si="142"/>
        <v/>
      </c>
      <c r="AB152" s="6" t="str">
        <f t="shared" si="143"/>
        <v/>
      </c>
      <c r="AC152" s="3" t="str">
        <f t="shared" si="144"/>
        <v/>
      </c>
      <c r="AD152" s="20" t="str">
        <f t="shared" si="145"/>
        <v/>
      </c>
      <c r="AE152" s="6" t="str">
        <f t="shared" si="146"/>
        <v/>
      </c>
      <c r="AF152" s="8"/>
      <c r="AG152" s="3" t="str">
        <f t="shared" si="153"/>
        <v/>
      </c>
      <c r="AH152" s="20" t="str">
        <f t="shared" si="154"/>
        <v/>
      </c>
      <c r="AI152" s="6" t="str">
        <f t="shared" si="155"/>
        <v/>
      </c>
      <c r="AJ152" s="3">
        <f t="shared" si="156"/>
        <v>10.8</v>
      </c>
      <c r="AK152" s="20" t="str">
        <f t="shared" si="157"/>
        <v/>
      </c>
      <c r="AL152" s="6" t="str">
        <f t="shared" si="158"/>
        <v/>
      </c>
      <c r="AM152" s="3" t="str">
        <f t="shared" si="159"/>
        <v/>
      </c>
      <c r="AN152" s="20" t="str">
        <f t="shared" si="160"/>
        <v/>
      </c>
      <c r="AO152" s="6" t="str">
        <f t="shared" si="161"/>
        <v/>
      </c>
      <c r="AP152" s="3" t="str">
        <f t="shared" si="162"/>
        <v/>
      </c>
      <c r="AQ152" s="20" t="str">
        <f t="shared" si="163"/>
        <v/>
      </c>
      <c r="AR152" s="6" t="str">
        <f t="shared" si="164"/>
        <v/>
      </c>
      <c r="AS152" s="3" t="str">
        <f t="shared" si="165"/>
        <v/>
      </c>
      <c r="AT152" s="20" t="str">
        <f t="shared" si="166"/>
        <v/>
      </c>
      <c r="AU152" s="6" t="str">
        <f t="shared" si="167"/>
        <v/>
      </c>
      <c r="AV152" s="3" t="str">
        <f t="shared" si="147"/>
        <v/>
      </c>
      <c r="AW152" s="20" t="str">
        <f t="shared" si="148"/>
        <v/>
      </c>
      <c r="AX152" s="6" t="str">
        <f t="shared" si="149"/>
        <v/>
      </c>
      <c r="AY152" s="3" t="str">
        <f t="shared" si="150"/>
        <v/>
      </c>
      <c r="AZ152" s="20" t="str">
        <f t="shared" si="151"/>
        <v/>
      </c>
      <c r="BA152" s="6" t="str">
        <f t="shared" si="152"/>
        <v/>
      </c>
      <c r="BB152" s="8"/>
      <c r="BC152" s="34"/>
      <c r="BD152" s="34"/>
      <c r="BE152" s="34"/>
      <c r="BF152" s="34"/>
      <c r="BG152" s="34"/>
      <c r="BH152" s="34"/>
      <c r="BI152" s="41"/>
      <c r="BJ152" s="41"/>
      <c r="BK152" s="34"/>
      <c r="BL152" s="34"/>
      <c r="BM152" s="34"/>
      <c r="BN152" s="34"/>
      <c r="BO152" s="34"/>
      <c r="BP152" s="41"/>
      <c r="BQ152" s="41"/>
      <c r="BR152" s="34"/>
      <c r="BS152" s="34"/>
      <c r="BT152" s="34"/>
      <c r="BU152" s="34"/>
      <c r="BV152" s="34"/>
      <c r="BW152" s="41"/>
      <c r="BX152" s="41"/>
      <c r="BY152" s="34"/>
      <c r="BZ152" s="34"/>
      <c r="CA152" s="34"/>
      <c r="CB152" s="34"/>
      <c r="CC152" s="34"/>
      <c r="CD152" s="34"/>
      <c r="CE152" s="34"/>
      <c r="CF152" s="41"/>
      <c r="CG152" s="41"/>
      <c r="CH152" s="34"/>
      <c r="CI152" s="34"/>
      <c r="CJ152" s="34"/>
      <c r="CK152" s="34"/>
      <c r="CL152" s="34"/>
      <c r="CM152" s="41"/>
      <c r="CN152" s="41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</row>
    <row r="153" spans="1:106" ht="24.75" thickBot="1" x14ac:dyDescent="0.25">
      <c r="A153" s="82">
        <v>40096</v>
      </c>
      <c r="B153" s="81" t="s">
        <v>2</v>
      </c>
      <c r="C153" s="81" t="s">
        <v>0</v>
      </c>
      <c r="D153" s="81">
        <v>6.8</v>
      </c>
      <c r="E153" s="81">
        <v>0.67</v>
      </c>
      <c r="F153" s="85">
        <f t="shared" si="123"/>
        <v>2</v>
      </c>
      <c r="G153" s="85">
        <f t="shared" si="124"/>
        <v>10</v>
      </c>
      <c r="H153" s="67">
        <f t="shared" si="125"/>
        <v>2009</v>
      </c>
      <c r="I153" s="2" t="str">
        <f t="shared" si="122"/>
        <v>Fall</v>
      </c>
      <c r="J153" s="67"/>
      <c r="K153" s="3" t="str">
        <f t="shared" si="126"/>
        <v/>
      </c>
      <c r="L153" s="20" t="str">
        <f t="shared" si="127"/>
        <v/>
      </c>
      <c r="M153" s="6" t="str">
        <f t="shared" si="128"/>
        <v/>
      </c>
      <c r="N153" s="3" t="str">
        <f t="shared" si="129"/>
        <v/>
      </c>
      <c r="O153" s="20" t="str">
        <f t="shared" si="130"/>
        <v/>
      </c>
      <c r="P153" s="6">
        <f t="shared" si="131"/>
        <v>6.8</v>
      </c>
      <c r="Q153" s="3" t="str">
        <f t="shared" si="132"/>
        <v/>
      </c>
      <c r="R153" s="20" t="str">
        <f t="shared" si="133"/>
        <v/>
      </c>
      <c r="S153" s="6" t="str">
        <f t="shared" si="134"/>
        <v/>
      </c>
      <c r="T153" s="3" t="str">
        <f t="shared" si="135"/>
        <v/>
      </c>
      <c r="U153" s="20" t="str">
        <f t="shared" si="136"/>
        <v/>
      </c>
      <c r="V153" s="6" t="str">
        <f t="shared" si="137"/>
        <v/>
      </c>
      <c r="W153" s="3" t="str">
        <f t="shared" si="138"/>
        <v/>
      </c>
      <c r="X153" s="20" t="str">
        <f t="shared" si="139"/>
        <v/>
      </c>
      <c r="Y153" s="6" t="str">
        <f t="shared" si="140"/>
        <v/>
      </c>
      <c r="Z153" s="3" t="str">
        <f t="shared" si="141"/>
        <v/>
      </c>
      <c r="AA153" s="20" t="str">
        <f t="shared" si="142"/>
        <v/>
      </c>
      <c r="AB153" s="6" t="str">
        <f t="shared" si="143"/>
        <v/>
      </c>
      <c r="AC153" s="3" t="str">
        <f t="shared" si="144"/>
        <v/>
      </c>
      <c r="AD153" s="20" t="str">
        <f t="shared" si="145"/>
        <v/>
      </c>
      <c r="AE153" s="6" t="str">
        <f t="shared" si="146"/>
        <v/>
      </c>
      <c r="AF153" s="8"/>
      <c r="AG153" s="3" t="str">
        <f t="shared" si="153"/>
        <v/>
      </c>
      <c r="AH153" s="20" t="str">
        <f t="shared" si="154"/>
        <v/>
      </c>
      <c r="AI153" s="6" t="str">
        <f t="shared" si="155"/>
        <v/>
      </c>
      <c r="AJ153" s="3" t="str">
        <f t="shared" si="156"/>
        <v/>
      </c>
      <c r="AK153" s="20" t="str">
        <f t="shared" si="157"/>
        <v/>
      </c>
      <c r="AL153" s="6">
        <f t="shared" si="158"/>
        <v>0.67</v>
      </c>
      <c r="AM153" s="3" t="str">
        <f t="shared" si="159"/>
        <v/>
      </c>
      <c r="AN153" s="20" t="str">
        <f t="shared" si="160"/>
        <v/>
      </c>
      <c r="AO153" s="6" t="str">
        <f t="shared" si="161"/>
        <v/>
      </c>
      <c r="AP153" s="3" t="str">
        <f t="shared" si="162"/>
        <v/>
      </c>
      <c r="AQ153" s="20" t="str">
        <f t="shared" si="163"/>
        <v/>
      </c>
      <c r="AR153" s="6" t="str">
        <f t="shared" si="164"/>
        <v/>
      </c>
      <c r="AS153" s="3" t="str">
        <f t="shared" si="165"/>
        <v/>
      </c>
      <c r="AT153" s="20" t="str">
        <f t="shared" si="166"/>
        <v/>
      </c>
      <c r="AU153" s="6" t="str">
        <f t="shared" si="167"/>
        <v/>
      </c>
      <c r="AV153" s="3" t="str">
        <f t="shared" si="147"/>
        <v/>
      </c>
      <c r="AW153" s="20" t="str">
        <f t="shared" si="148"/>
        <v/>
      </c>
      <c r="AX153" s="6" t="str">
        <f t="shared" si="149"/>
        <v/>
      </c>
      <c r="AY153" s="3" t="str">
        <f t="shared" si="150"/>
        <v/>
      </c>
      <c r="AZ153" s="20" t="str">
        <f t="shared" si="151"/>
        <v/>
      </c>
      <c r="BA153" s="6" t="str">
        <f t="shared" si="152"/>
        <v/>
      </c>
      <c r="BB153" s="8"/>
      <c r="BC153" s="34"/>
      <c r="BD153" s="34"/>
      <c r="BE153" s="34"/>
      <c r="BF153" s="34"/>
      <c r="BG153" s="34"/>
      <c r="BH153" s="34"/>
      <c r="BI153" s="41"/>
      <c r="BJ153" s="41"/>
      <c r="BK153" s="34"/>
      <c r="BL153" s="34"/>
      <c r="BM153" s="34"/>
      <c r="BN153" s="34"/>
      <c r="BO153" s="34"/>
      <c r="BP153" s="41"/>
      <c r="BQ153" s="41"/>
      <c r="BR153" s="34"/>
      <c r="BS153" s="34"/>
      <c r="BT153" s="34"/>
      <c r="BU153" s="34"/>
      <c r="BV153" s="34"/>
      <c r="BW153" s="41"/>
      <c r="BX153" s="41"/>
      <c r="BY153" s="34"/>
      <c r="BZ153" s="34"/>
      <c r="CA153" s="34"/>
      <c r="CB153" s="34"/>
      <c r="CC153" s="34"/>
      <c r="CD153" s="34"/>
      <c r="CE153" s="34"/>
      <c r="CF153" s="41"/>
      <c r="CG153" s="41"/>
      <c r="CH153" s="34"/>
      <c r="CI153" s="34"/>
      <c r="CJ153" s="34"/>
      <c r="CK153" s="34"/>
      <c r="CL153" s="34"/>
      <c r="CM153" s="41"/>
      <c r="CN153" s="41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</row>
    <row r="154" spans="1:106" ht="24.75" thickBot="1" x14ac:dyDescent="0.25">
      <c r="A154" s="82">
        <v>39943</v>
      </c>
      <c r="B154" s="81" t="s">
        <v>2</v>
      </c>
      <c r="C154" s="81" t="s">
        <v>0</v>
      </c>
      <c r="D154" s="81">
        <v>10.3</v>
      </c>
      <c r="E154" s="81">
        <v>2.23</v>
      </c>
      <c r="F154" s="85">
        <f t="shared" si="123"/>
        <v>2</v>
      </c>
      <c r="G154" s="85">
        <f t="shared" si="124"/>
        <v>5</v>
      </c>
      <c r="H154" s="67">
        <f t="shared" si="125"/>
        <v>2009</v>
      </c>
      <c r="I154" s="2" t="str">
        <f t="shared" si="122"/>
        <v>Spring</v>
      </c>
      <c r="J154" s="67"/>
      <c r="K154" s="3" t="str">
        <f t="shared" si="126"/>
        <v/>
      </c>
      <c r="L154" s="20" t="str">
        <f t="shared" si="127"/>
        <v/>
      </c>
      <c r="M154" s="6" t="str">
        <f t="shared" si="128"/>
        <v/>
      </c>
      <c r="N154" s="3">
        <f t="shared" si="129"/>
        <v>10.3</v>
      </c>
      <c r="O154" s="20" t="str">
        <f t="shared" si="130"/>
        <v/>
      </c>
      <c r="P154" s="6" t="str">
        <f t="shared" si="131"/>
        <v/>
      </c>
      <c r="Q154" s="3" t="str">
        <f t="shared" si="132"/>
        <v/>
      </c>
      <c r="R154" s="20" t="str">
        <f t="shared" si="133"/>
        <v/>
      </c>
      <c r="S154" s="6" t="str">
        <f t="shared" si="134"/>
        <v/>
      </c>
      <c r="T154" s="3" t="str">
        <f t="shared" si="135"/>
        <v/>
      </c>
      <c r="U154" s="20" t="str">
        <f t="shared" si="136"/>
        <v/>
      </c>
      <c r="V154" s="6" t="str">
        <f t="shared" si="137"/>
        <v/>
      </c>
      <c r="W154" s="3" t="str">
        <f t="shared" si="138"/>
        <v/>
      </c>
      <c r="X154" s="20" t="str">
        <f t="shared" si="139"/>
        <v/>
      </c>
      <c r="Y154" s="6" t="str">
        <f t="shared" si="140"/>
        <v/>
      </c>
      <c r="Z154" s="3" t="str">
        <f t="shared" si="141"/>
        <v/>
      </c>
      <c r="AA154" s="20" t="str">
        <f t="shared" si="142"/>
        <v/>
      </c>
      <c r="AB154" s="6" t="str">
        <f t="shared" si="143"/>
        <v/>
      </c>
      <c r="AC154" s="3" t="str">
        <f t="shared" si="144"/>
        <v/>
      </c>
      <c r="AD154" s="20" t="str">
        <f t="shared" si="145"/>
        <v/>
      </c>
      <c r="AE154" s="6" t="str">
        <f t="shared" si="146"/>
        <v/>
      </c>
      <c r="AF154" s="8"/>
      <c r="AG154" s="3" t="str">
        <f t="shared" si="153"/>
        <v/>
      </c>
      <c r="AH154" s="20" t="str">
        <f t="shared" si="154"/>
        <v/>
      </c>
      <c r="AI154" s="6" t="str">
        <f t="shared" si="155"/>
        <v/>
      </c>
      <c r="AJ154" s="3">
        <f t="shared" si="156"/>
        <v>2.23</v>
      </c>
      <c r="AK154" s="20" t="str">
        <f t="shared" si="157"/>
        <v/>
      </c>
      <c r="AL154" s="6" t="str">
        <f t="shared" si="158"/>
        <v/>
      </c>
      <c r="AM154" s="3" t="str">
        <f t="shared" si="159"/>
        <v/>
      </c>
      <c r="AN154" s="20" t="str">
        <f t="shared" si="160"/>
        <v/>
      </c>
      <c r="AO154" s="6" t="str">
        <f t="shared" si="161"/>
        <v/>
      </c>
      <c r="AP154" s="3" t="str">
        <f t="shared" si="162"/>
        <v/>
      </c>
      <c r="AQ154" s="20" t="str">
        <f t="shared" si="163"/>
        <v/>
      </c>
      <c r="AR154" s="6" t="str">
        <f t="shared" si="164"/>
        <v/>
      </c>
      <c r="AS154" s="3" t="str">
        <f t="shared" si="165"/>
        <v/>
      </c>
      <c r="AT154" s="20" t="str">
        <f t="shared" si="166"/>
        <v/>
      </c>
      <c r="AU154" s="6" t="str">
        <f t="shared" si="167"/>
        <v/>
      </c>
      <c r="AV154" s="3" t="str">
        <f t="shared" si="147"/>
        <v/>
      </c>
      <c r="AW154" s="20" t="str">
        <f t="shared" si="148"/>
        <v/>
      </c>
      <c r="AX154" s="6" t="str">
        <f t="shared" si="149"/>
        <v/>
      </c>
      <c r="AY154" s="3" t="str">
        <f t="shared" si="150"/>
        <v/>
      </c>
      <c r="AZ154" s="20" t="str">
        <f t="shared" si="151"/>
        <v/>
      </c>
      <c r="BA154" s="6" t="str">
        <f t="shared" si="152"/>
        <v/>
      </c>
      <c r="BB154" s="8"/>
      <c r="BC154" s="34"/>
      <c r="BD154" s="34"/>
      <c r="BE154" s="34"/>
      <c r="BF154" s="34"/>
      <c r="BG154" s="34"/>
      <c r="BH154" s="34"/>
      <c r="BI154" s="41"/>
      <c r="BJ154" s="41"/>
      <c r="BK154" s="34"/>
      <c r="BL154" s="34"/>
      <c r="BM154" s="34"/>
      <c r="BN154" s="34"/>
      <c r="BO154" s="34"/>
      <c r="BP154" s="41"/>
      <c r="BQ154" s="41"/>
      <c r="BR154" s="34"/>
      <c r="BS154" s="34"/>
      <c r="BT154" s="34"/>
      <c r="BU154" s="34"/>
      <c r="BV154" s="34"/>
      <c r="BW154" s="41"/>
      <c r="BX154" s="41"/>
      <c r="BY154" s="34"/>
      <c r="BZ154" s="34"/>
      <c r="CA154" s="34"/>
      <c r="CB154" s="34"/>
      <c r="CC154" s="34"/>
      <c r="CD154" s="34"/>
      <c r="CE154" s="34"/>
      <c r="CF154" s="41"/>
      <c r="CG154" s="41"/>
      <c r="CH154" s="34"/>
      <c r="CI154" s="34"/>
      <c r="CJ154" s="34"/>
      <c r="CK154" s="34"/>
      <c r="CL154" s="34"/>
      <c r="CM154" s="41"/>
      <c r="CN154" s="41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</row>
    <row r="155" spans="1:106" ht="24.75" thickBot="1" x14ac:dyDescent="0.25">
      <c r="A155" s="82">
        <v>39732</v>
      </c>
      <c r="B155" s="81" t="s">
        <v>2</v>
      </c>
      <c r="C155" s="81" t="s">
        <v>0</v>
      </c>
      <c r="D155" s="81">
        <v>9.9</v>
      </c>
      <c r="E155" s="81" t="s">
        <v>78</v>
      </c>
      <c r="F155" s="85">
        <f t="shared" si="123"/>
        <v>2</v>
      </c>
      <c r="G155" s="85">
        <f t="shared" si="124"/>
        <v>10</v>
      </c>
      <c r="H155" s="67">
        <f t="shared" si="125"/>
        <v>2008</v>
      </c>
      <c r="I155" s="2" t="str">
        <f t="shared" si="122"/>
        <v>Fall</v>
      </c>
      <c r="J155" s="67"/>
      <c r="K155" s="3" t="str">
        <f t="shared" si="126"/>
        <v/>
      </c>
      <c r="L155" s="20" t="str">
        <f t="shared" si="127"/>
        <v/>
      </c>
      <c r="M155" s="6" t="str">
        <f t="shared" si="128"/>
        <v/>
      </c>
      <c r="N155" s="3" t="str">
        <f t="shared" si="129"/>
        <v/>
      </c>
      <c r="O155" s="20" t="str">
        <f t="shared" si="130"/>
        <v/>
      </c>
      <c r="P155" s="6">
        <f t="shared" si="131"/>
        <v>9.9</v>
      </c>
      <c r="Q155" s="3" t="str">
        <f t="shared" si="132"/>
        <v/>
      </c>
      <c r="R155" s="20" t="str">
        <f t="shared" si="133"/>
        <v/>
      </c>
      <c r="S155" s="6" t="str">
        <f t="shared" si="134"/>
        <v/>
      </c>
      <c r="T155" s="3" t="str">
        <f t="shared" si="135"/>
        <v/>
      </c>
      <c r="U155" s="20" t="str">
        <f t="shared" si="136"/>
        <v/>
      </c>
      <c r="V155" s="6" t="str">
        <f t="shared" si="137"/>
        <v/>
      </c>
      <c r="W155" s="3" t="str">
        <f t="shared" si="138"/>
        <v/>
      </c>
      <c r="X155" s="20" t="str">
        <f t="shared" si="139"/>
        <v/>
      </c>
      <c r="Y155" s="6" t="str">
        <f t="shared" si="140"/>
        <v/>
      </c>
      <c r="Z155" s="3" t="str">
        <f t="shared" si="141"/>
        <v/>
      </c>
      <c r="AA155" s="20" t="str">
        <f t="shared" si="142"/>
        <v/>
      </c>
      <c r="AB155" s="6" t="str">
        <f t="shared" si="143"/>
        <v/>
      </c>
      <c r="AC155" s="3" t="str">
        <f t="shared" si="144"/>
        <v/>
      </c>
      <c r="AD155" s="20" t="str">
        <f t="shared" si="145"/>
        <v/>
      </c>
      <c r="AE155" s="6" t="str">
        <f t="shared" si="146"/>
        <v/>
      </c>
      <c r="AF155" s="8"/>
      <c r="AG155" s="3" t="str">
        <f t="shared" si="153"/>
        <v/>
      </c>
      <c r="AH155" s="20" t="str">
        <f t="shared" si="154"/>
        <v/>
      </c>
      <c r="AI155" s="6" t="str">
        <f t="shared" si="155"/>
        <v/>
      </c>
      <c r="AJ155" s="3" t="str">
        <f t="shared" si="156"/>
        <v/>
      </c>
      <c r="AK155" s="20" t="str">
        <f t="shared" si="157"/>
        <v/>
      </c>
      <c r="AL155" s="6" t="str">
        <f t="shared" si="158"/>
        <v>n/s</v>
      </c>
      <c r="AM155" s="3" t="str">
        <f t="shared" si="159"/>
        <v/>
      </c>
      <c r="AN155" s="20" t="str">
        <f t="shared" si="160"/>
        <v/>
      </c>
      <c r="AO155" s="6" t="str">
        <f t="shared" si="161"/>
        <v/>
      </c>
      <c r="AP155" s="3" t="str">
        <f t="shared" si="162"/>
        <v/>
      </c>
      <c r="AQ155" s="20" t="str">
        <f t="shared" si="163"/>
        <v/>
      </c>
      <c r="AR155" s="6" t="str">
        <f t="shared" si="164"/>
        <v/>
      </c>
      <c r="AS155" s="3" t="str">
        <f t="shared" si="165"/>
        <v/>
      </c>
      <c r="AT155" s="20" t="str">
        <f t="shared" si="166"/>
        <v/>
      </c>
      <c r="AU155" s="6" t="str">
        <f t="shared" si="167"/>
        <v/>
      </c>
      <c r="AV155" s="3" t="str">
        <f t="shared" si="147"/>
        <v/>
      </c>
      <c r="AW155" s="20" t="str">
        <f t="shared" si="148"/>
        <v/>
      </c>
      <c r="AX155" s="6" t="str">
        <f t="shared" si="149"/>
        <v/>
      </c>
      <c r="AY155" s="3" t="str">
        <f t="shared" si="150"/>
        <v/>
      </c>
      <c r="AZ155" s="20" t="str">
        <f t="shared" si="151"/>
        <v/>
      </c>
      <c r="BA155" s="6" t="str">
        <f t="shared" si="152"/>
        <v/>
      </c>
      <c r="BB155" s="8"/>
      <c r="BC155" s="34"/>
      <c r="BD155" s="34"/>
      <c r="BE155" s="34"/>
      <c r="BF155" s="34"/>
      <c r="BG155" s="34"/>
      <c r="BH155" s="34"/>
      <c r="BI155" s="41"/>
      <c r="BJ155" s="41"/>
      <c r="BK155" s="34"/>
      <c r="BL155" s="34"/>
      <c r="BM155" s="34"/>
      <c r="BN155" s="34"/>
      <c r="BO155" s="34"/>
      <c r="BP155" s="41"/>
      <c r="BQ155" s="41"/>
      <c r="BR155" s="34"/>
      <c r="BS155" s="34"/>
      <c r="BT155" s="34"/>
      <c r="BU155" s="34"/>
      <c r="BV155" s="34"/>
      <c r="BW155" s="41"/>
      <c r="BX155" s="41"/>
      <c r="BY155" s="34"/>
      <c r="BZ155" s="34"/>
      <c r="CA155" s="34"/>
      <c r="CB155" s="34"/>
      <c r="CC155" s="34"/>
      <c r="CD155" s="34"/>
      <c r="CE155" s="34"/>
      <c r="CF155" s="41"/>
      <c r="CG155" s="41"/>
      <c r="CH155" s="34"/>
      <c r="CI155" s="34"/>
      <c r="CJ155" s="34"/>
      <c r="CK155" s="34"/>
      <c r="CL155" s="34"/>
      <c r="CM155" s="41"/>
      <c r="CN155" s="41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</row>
    <row r="156" spans="1:106" ht="24.75" thickBot="1" x14ac:dyDescent="0.25">
      <c r="A156" s="82">
        <v>39657</v>
      </c>
      <c r="B156" s="81" t="s">
        <v>2</v>
      </c>
      <c r="C156" s="81" t="s">
        <v>0</v>
      </c>
      <c r="D156" s="81">
        <v>19.100000000000001</v>
      </c>
      <c r="E156" s="81">
        <v>0</v>
      </c>
      <c r="F156" s="85">
        <f t="shared" si="123"/>
        <v>2</v>
      </c>
      <c r="G156" s="85">
        <f t="shared" si="124"/>
        <v>7</v>
      </c>
      <c r="H156" s="67">
        <f t="shared" si="125"/>
        <v>2008</v>
      </c>
      <c r="I156" s="2" t="str">
        <f t="shared" si="122"/>
        <v>Summer</v>
      </c>
      <c r="J156" s="67"/>
      <c r="K156" s="3" t="str">
        <f t="shared" si="126"/>
        <v/>
      </c>
      <c r="L156" s="20" t="str">
        <f t="shared" si="127"/>
        <v/>
      </c>
      <c r="M156" s="6" t="str">
        <f t="shared" si="128"/>
        <v/>
      </c>
      <c r="N156" s="3" t="str">
        <f t="shared" si="129"/>
        <v/>
      </c>
      <c r="O156" s="20">
        <f t="shared" si="130"/>
        <v>19.100000000000001</v>
      </c>
      <c r="P156" s="6" t="str">
        <f t="shared" si="131"/>
        <v/>
      </c>
      <c r="Q156" s="3" t="str">
        <f t="shared" si="132"/>
        <v/>
      </c>
      <c r="R156" s="20" t="str">
        <f t="shared" si="133"/>
        <v/>
      </c>
      <c r="S156" s="6" t="str">
        <f t="shared" si="134"/>
        <v/>
      </c>
      <c r="T156" s="3" t="str">
        <f t="shared" si="135"/>
        <v/>
      </c>
      <c r="U156" s="20" t="str">
        <f t="shared" si="136"/>
        <v/>
      </c>
      <c r="V156" s="6" t="str">
        <f t="shared" si="137"/>
        <v/>
      </c>
      <c r="W156" s="3" t="str">
        <f t="shared" si="138"/>
        <v/>
      </c>
      <c r="X156" s="20" t="str">
        <f t="shared" si="139"/>
        <v/>
      </c>
      <c r="Y156" s="6" t="str">
        <f t="shared" si="140"/>
        <v/>
      </c>
      <c r="Z156" s="3" t="str">
        <f t="shared" si="141"/>
        <v/>
      </c>
      <c r="AA156" s="20" t="str">
        <f t="shared" si="142"/>
        <v/>
      </c>
      <c r="AB156" s="6" t="str">
        <f t="shared" si="143"/>
        <v/>
      </c>
      <c r="AC156" s="3" t="str">
        <f t="shared" si="144"/>
        <v/>
      </c>
      <c r="AD156" s="20" t="str">
        <f t="shared" si="145"/>
        <v/>
      </c>
      <c r="AE156" s="6" t="str">
        <f t="shared" si="146"/>
        <v/>
      </c>
      <c r="AF156" s="8"/>
      <c r="AG156" s="3" t="str">
        <f t="shared" si="153"/>
        <v/>
      </c>
      <c r="AH156" s="20" t="str">
        <f t="shared" si="154"/>
        <v/>
      </c>
      <c r="AI156" s="6" t="str">
        <f t="shared" si="155"/>
        <v/>
      </c>
      <c r="AJ156" s="3" t="str">
        <f t="shared" si="156"/>
        <v/>
      </c>
      <c r="AK156" s="20">
        <f t="shared" si="157"/>
        <v>0</v>
      </c>
      <c r="AL156" s="6" t="str">
        <f t="shared" si="158"/>
        <v/>
      </c>
      <c r="AM156" s="3" t="str">
        <f t="shared" si="159"/>
        <v/>
      </c>
      <c r="AN156" s="20" t="str">
        <f t="shared" si="160"/>
        <v/>
      </c>
      <c r="AO156" s="6" t="str">
        <f t="shared" si="161"/>
        <v/>
      </c>
      <c r="AP156" s="3" t="str">
        <f t="shared" si="162"/>
        <v/>
      </c>
      <c r="AQ156" s="20" t="str">
        <f t="shared" si="163"/>
        <v/>
      </c>
      <c r="AR156" s="6" t="str">
        <f t="shared" si="164"/>
        <v/>
      </c>
      <c r="AS156" s="3" t="str">
        <f t="shared" si="165"/>
        <v/>
      </c>
      <c r="AT156" s="20" t="str">
        <f t="shared" si="166"/>
        <v/>
      </c>
      <c r="AU156" s="6" t="str">
        <f t="shared" si="167"/>
        <v/>
      </c>
      <c r="AV156" s="3" t="str">
        <f t="shared" si="147"/>
        <v/>
      </c>
      <c r="AW156" s="20" t="str">
        <f t="shared" si="148"/>
        <v/>
      </c>
      <c r="AX156" s="6" t="str">
        <f t="shared" si="149"/>
        <v/>
      </c>
      <c r="AY156" s="3" t="str">
        <f t="shared" si="150"/>
        <v/>
      </c>
      <c r="AZ156" s="20" t="str">
        <f t="shared" si="151"/>
        <v/>
      </c>
      <c r="BA156" s="6" t="str">
        <f t="shared" si="152"/>
        <v/>
      </c>
      <c r="BB156" s="8"/>
      <c r="BC156" s="34"/>
      <c r="BD156" s="34"/>
      <c r="BE156" s="34"/>
      <c r="BF156" s="34"/>
      <c r="BG156" s="34"/>
      <c r="BH156" s="34"/>
      <c r="BI156" s="41"/>
      <c r="BJ156" s="41"/>
      <c r="BK156" s="34"/>
      <c r="BL156" s="34"/>
      <c r="BM156" s="34"/>
      <c r="BN156" s="34"/>
      <c r="BO156" s="34"/>
      <c r="BP156" s="41"/>
      <c r="BQ156" s="41"/>
      <c r="BR156" s="34"/>
      <c r="BS156" s="34"/>
      <c r="BT156" s="34"/>
      <c r="BU156" s="34"/>
      <c r="BV156" s="34"/>
      <c r="BW156" s="41"/>
      <c r="BX156" s="41"/>
      <c r="BY156" s="34"/>
      <c r="BZ156" s="34"/>
      <c r="CA156" s="34"/>
      <c r="CB156" s="34"/>
      <c r="CC156" s="34"/>
      <c r="CD156" s="34"/>
      <c r="CE156" s="34"/>
      <c r="CF156" s="41"/>
      <c r="CG156" s="41"/>
      <c r="CH156" s="34"/>
      <c r="CI156" s="34"/>
      <c r="CJ156" s="34"/>
      <c r="CK156" s="34"/>
      <c r="CL156" s="34"/>
      <c r="CM156" s="41"/>
      <c r="CN156" s="41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</row>
    <row r="157" spans="1:106" ht="24.75" thickBot="1" x14ac:dyDescent="0.25">
      <c r="A157" s="82">
        <v>39578</v>
      </c>
      <c r="B157" s="81" t="s">
        <v>2</v>
      </c>
      <c r="C157" s="81" t="s">
        <v>0</v>
      </c>
      <c r="D157" s="81">
        <v>9.8000000000000007</v>
      </c>
      <c r="E157" s="81">
        <v>1.08</v>
      </c>
      <c r="F157" s="85">
        <f t="shared" si="123"/>
        <v>2</v>
      </c>
      <c r="G157" s="85">
        <f t="shared" si="124"/>
        <v>5</v>
      </c>
      <c r="H157" s="67">
        <f t="shared" si="125"/>
        <v>2008</v>
      </c>
      <c r="I157" s="2" t="str">
        <f t="shared" si="122"/>
        <v>Spring</v>
      </c>
      <c r="J157" s="67"/>
      <c r="K157" s="3" t="str">
        <f t="shared" si="126"/>
        <v/>
      </c>
      <c r="L157" s="20" t="str">
        <f t="shared" si="127"/>
        <v/>
      </c>
      <c r="M157" s="6" t="str">
        <f t="shared" si="128"/>
        <v/>
      </c>
      <c r="N157" s="3">
        <f t="shared" si="129"/>
        <v>9.8000000000000007</v>
      </c>
      <c r="O157" s="20" t="str">
        <f t="shared" si="130"/>
        <v/>
      </c>
      <c r="P157" s="6" t="str">
        <f t="shared" si="131"/>
        <v/>
      </c>
      <c r="Q157" s="3" t="str">
        <f t="shared" si="132"/>
        <v/>
      </c>
      <c r="R157" s="20" t="str">
        <f t="shared" si="133"/>
        <v/>
      </c>
      <c r="S157" s="6" t="str">
        <f t="shared" si="134"/>
        <v/>
      </c>
      <c r="T157" s="3" t="str">
        <f t="shared" si="135"/>
        <v/>
      </c>
      <c r="U157" s="20" t="str">
        <f t="shared" si="136"/>
        <v/>
      </c>
      <c r="V157" s="6" t="str">
        <f t="shared" si="137"/>
        <v/>
      </c>
      <c r="W157" s="3" t="str">
        <f t="shared" si="138"/>
        <v/>
      </c>
      <c r="X157" s="20" t="str">
        <f t="shared" si="139"/>
        <v/>
      </c>
      <c r="Y157" s="6" t="str">
        <f t="shared" si="140"/>
        <v/>
      </c>
      <c r="Z157" s="3" t="str">
        <f t="shared" si="141"/>
        <v/>
      </c>
      <c r="AA157" s="20" t="str">
        <f t="shared" si="142"/>
        <v/>
      </c>
      <c r="AB157" s="6" t="str">
        <f t="shared" si="143"/>
        <v/>
      </c>
      <c r="AC157" s="3" t="str">
        <f t="shared" si="144"/>
        <v/>
      </c>
      <c r="AD157" s="20" t="str">
        <f t="shared" si="145"/>
        <v/>
      </c>
      <c r="AE157" s="6" t="str">
        <f t="shared" si="146"/>
        <v/>
      </c>
      <c r="AF157" s="8"/>
      <c r="AG157" s="3" t="str">
        <f t="shared" si="153"/>
        <v/>
      </c>
      <c r="AH157" s="20" t="str">
        <f t="shared" si="154"/>
        <v/>
      </c>
      <c r="AI157" s="6" t="str">
        <f t="shared" si="155"/>
        <v/>
      </c>
      <c r="AJ157" s="3">
        <f t="shared" si="156"/>
        <v>1.08</v>
      </c>
      <c r="AK157" s="20" t="str">
        <f t="shared" si="157"/>
        <v/>
      </c>
      <c r="AL157" s="6" t="str">
        <f t="shared" si="158"/>
        <v/>
      </c>
      <c r="AM157" s="3" t="str">
        <f t="shared" si="159"/>
        <v/>
      </c>
      <c r="AN157" s="20" t="str">
        <f t="shared" si="160"/>
        <v/>
      </c>
      <c r="AO157" s="6" t="str">
        <f t="shared" si="161"/>
        <v/>
      </c>
      <c r="AP157" s="3" t="str">
        <f t="shared" si="162"/>
        <v/>
      </c>
      <c r="AQ157" s="20" t="str">
        <f t="shared" si="163"/>
        <v/>
      </c>
      <c r="AR157" s="6" t="str">
        <f t="shared" si="164"/>
        <v/>
      </c>
      <c r="AS157" s="3" t="str">
        <f t="shared" si="165"/>
        <v/>
      </c>
      <c r="AT157" s="20" t="str">
        <f t="shared" si="166"/>
        <v/>
      </c>
      <c r="AU157" s="6" t="str">
        <f t="shared" si="167"/>
        <v/>
      </c>
      <c r="AV157" s="3" t="str">
        <f t="shared" si="147"/>
        <v/>
      </c>
      <c r="AW157" s="20" t="str">
        <f t="shared" si="148"/>
        <v/>
      </c>
      <c r="AX157" s="6" t="str">
        <f t="shared" si="149"/>
        <v/>
      </c>
      <c r="AY157" s="3" t="str">
        <f t="shared" si="150"/>
        <v/>
      </c>
      <c r="AZ157" s="20" t="str">
        <f t="shared" si="151"/>
        <v/>
      </c>
      <c r="BA157" s="6" t="str">
        <f t="shared" si="152"/>
        <v/>
      </c>
      <c r="BB157" s="8"/>
      <c r="BC157" s="34"/>
      <c r="BD157" s="34"/>
      <c r="BE157" s="34"/>
      <c r="BF157" s="34"/>
      <c r="BG157" s="34"/>
      <c r="BH157" s="34"/>
      <c r="BI157" s="41"/>
      <c r="BJ157" s="41"/>
      <c r="BK157" s="34"/>
      <c r="BL157" s="34"/>
      <c r="BM157" s="34"/>
      <c r="BN157" s="34"/>
      <c r="BO157" s="34"/>
      <c r="BP157" s="41"/>
      <c r="BQ157" s="41"/>
      <c r="BR157" s="34"/>
      <c r="BS157" s="34"/>
      <c r="BT157" s="34"/>
      <c r="BU157" s="34"/>
      <c r="BV157" s="34"/>
      <c r="BW157" s="41"/>
      <c r="BX157" s="41"/>
      <c r="BY157" s="34"/>
      <c r="BZ157" s="34"/>
      <c r="CA157" s="34"/>
      <c r="CB157" s="34"/>
      <c r="CC157" s="34"/>
      <c r="CD157" s="34"/>
      <c r="CE157" s="34"/>
      <c r="CF157" s="41"/>
      <c r="CG157" s="41"/>
      <c r="CH157" s="34"/>
      <c r="CI157" s="34"/>
      <c r="CJ157" s="34"/>
      <c r="CK157" s="34"/>
      <c r="CL157" s="34"/>
      <c r="CM157" s="41"/>
      <c r="CN157" s="41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</row>
    <row r="158" spans="1:106" ht="24.75" thickBot="1" x14ac:dyDescent="0.25">
      <c r="A158" s="82">
        <v>39348</v>
      </c>
      <c r="B158" s="81" t="s">
        <v>2</v>
      </c>
      <c r="C158" s="81" t="s">
        <v>0</v>
      </c>
      <c r="D158" s="81">
        <v>13.8</v>
      </c>
      <c r="E158" s="81">
        <v>4.12</v>
      </c>
      <c r="F158" s="85">
        <f t="shared" si="123"/>
        <v>2</v>
      </c>
      <c r="G158" s="85">
        <f t="shared" si="124"/>
        <v>9</v>
      </c>
      <c r="H158" s="67">
        <f t="shared" si="125"/>
        <v>2007</v>
      </c>
      <c r="I158" s="2" t="str">
        <f t="shared" si="122"/>
        <v>Fall</v>
      </c>
      <c r="J158" s="67"/>
      <c r="K158" s="3" t="str">
        <f t="shared" si="126"/>
        <v/>
      </c>
      <c r="L158" s="20" t="str">
        <f t="shared" si="127"/>
        <v/>
      </c>
      <c r="M158" s="6" t="str">
        <f t="shared" si="128"/>
        <v/>
      </c>
      <c r="N158" s="3" t="str">
        <f t="shared" si="129"/>
        <v/>
      </c>
      <c r="O158" s="20" t="str">
        <f t="shared" si="130"/>
        <v/>
      </c>
      <c r="P158" s="6">
        <f t="shared" si="131"/>
        <v>13.8</v>
      </c>
      <c r="Q158" s="3" t="str">
        <f t="shared" si="132"/>
        <v/>
      </c>
      <c r="R158" s="20" t="str">
        <f t="shared" si="133"/>
        <v/>
      </c>
      <c r="S158" s="6" t="str">
        <f t="shared" si="134"/>
        <v/>
      </c>
      <c r="T158" s="3" t="str">
        <f t="shared" si="135"/>
        <v/>
      </c>
      <c r="U158" s="20" t="str">
        <f t="shared" si="136"/>
        <v/>
      </c>
      <c r="V158" s="6" t="str">
        <f t="shared" si="137"/>
        <v/>
      </c>
      <c r="W158" s="3" t="str">
        <f t="shared" si="138"/>
        <v/>
      </c>
      <c r="X158" s="20" t="str">
        <f t="shared" si="139"/>
        <v/>
      </c>
      <c r="Y158" s="6" t="str">
        <f t="shared" si="140"/>
        <v/>
      </c>
      <c r="Z158" s="3" t="str">
        <f t="shared" si="141"/>
        <v/>
      </c>
      <c r="AA158" s="20" t="str">
        <f t="shared" si="142"/>
        <v/>
      </c>
      <c r="AB158" s="6" t="str">
        <f t="shared" si="143"/>
        <v/>
      </c>
      <c r="AC158" s="3" t="str">
        <f t="shared" si="144"/>
        <v/>
      </c>
      <c r="AD158" s="20" t="str">
        <f t="shared" si="145"/>
        <v/>
      </c>
      <c r="AE158" s="6" t="str">
        <f t="shared" si="146"/>
        <v/>
      </c>
      <c r="AF158" s="8"/>
      <c r="AG158" s="3" t="str">
        <f t="shared" si="153"/>
        <v/>
      </c>
      <c r="AH158" s="20" t="str">
        <f t="shared" si="154"/>
        <v/>
      </c>
      <c r="AI158" s="6" t="str">
        <f t="shared" si="155"/>
        <v/>
      </c>
      <c r="AJ158" s="3" t="str">
        <f t="shared" si="156"/>
        <v/>
      </c>
      <c r="AK158" s="20" t="str">
        <f t="shared" si="157"/>
        <v/>
      </c>
      <c r="AL158" s="6">
        <f t="shared" si="158"/>
        <v>4.12</v>
      </c>
      <c r="AM158" s="3" t="str">
        <f t="shared" si="159"/>
        <v/>
      </c>
      <c r="AN158" s="20" t="str">
        <f t="shared" si="160"/>
        <v/>
      </c>
      <c r="AO158" s="6" t="str">
        <f t="shared" si="161"/>
        <v/>
      </c>
      <c r="AP158" s="3" t="str">
        <f t="shared" si="162"/>
        <v/>
      </c>
      <c r="AQ158" s="20" t="str">
        <f t="shared" si="163"/>
        <v/>
      </c>
      <c r="AR158" s="6" t="str">
        <f t="shared" si="164"/>
        <v/>
      </c>
      <c r="AS158" s="3" t="str">
        <f t="shared" si="165"/>
        <v/>
      </c>
      <c r="AT158" s="20" t="str">
        <f t="shared" si="166"/>
        <v/>
      </c>
      <c r="AU158" s="6" t="str">
        <f t="shared" si="167"/>
        <v/>
      </c>
      <c r="AV158" s="3" t="str">
        <f t="shared" si="147"/>
        <v/>
      </c>
      <c r="AW158" s="20" t="str">
        <f t="shared" si="148"/>
        <v/>
      </c>
      <c r="AX158" s="6" t="str">
        <f t="shared" si="149"/>
        <v/>
      </c>
      <c r="AY158" s="3" t="str">
        <f t="shared" si="150"/>
        <v/>
      </c>
      <c r="AZ158" s="20" t="str">
        <f t="shared" si="151"/>
        <v/>
      </c>
      <c r="BA158" s="6" t="str">
        <f t="shared" si="152"/>
        <v/>
      </c>
      <c r="BB158" s="8"/>
      <c r="BC158" s="34"/>
      <c r="BD158" s="34"/>
      <c r="BE158" s="34"/>
      <c r="BF158" s="34"/>
      <c r="BG158" s="34"/>
      <c r="BH158" s="34"/>
      <c r="BI158" s="41"/>
      <c r="BJ158" s="41"/>
      <c r="BK158" s="34"/>
      <c r="BL158" s="34"/>
      <c r="BM158" s="34"/>
      <c r="BN158" s="34"/>
      <c r="BO158" s="34"/>
      <c r="BP158" s="41"/>
      <c r="BQ158" s="41"/>
      <c r="BR158" s="34"/>
      <c r="BS158" s="34"/>
      <c r="BT158" s="34"/>
      <c r="BU158" s="34"/>
      <c r="BV158" s="34"/>
      <c r="BW158" s="41"/>
      <c r="BX158" s="41"/>
      <c r="BY158" s="34"/>
      <c r="BZ158" s="34"/>
      <c r="CA158" s="34"/>
      <c r="CB158" s="34"/>
      <c r="CC158" s="34"/>
      <c r="CD158" s="34"/>
      <c r="CE158" s="34"/>
      <c r="CF158" s="41"/>
      <c r="CG158" s="41"/>
      <c r="CH158" s="34"/>
      <c r="CI158" s="34"/>
      <c r="CJ158" s="34"/>
      <c r="CK158" s="34"/>
      <c r="CL158" s="34"/>
      <c r="CM158" s="41"/>
      <c r="CN158" s="41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</row>
    <row r="159" spans="1:106" ht="24.75" thickBot="1" x14ac:dyDescent="0.25">
      <c r="A159" s="82">
        <v>39292</v>
      </c>
      <c r="B159" s="81" t="s">
        <v>2</v>
      </c>
      <c r="C159" s="81" t="s">
        <v>0</v>
      </c>
      <c r="D159" s="81">
        <v>19.7</v>
      </c>
      <c r="E159" s="81">
        <v>0</v>
      </c>
      <c r="F159" s="85">
        <f t="shared" si="123"/>
        <v>2</v>
      </c>
      <c r="G159" s="85">
        <f t="shared" si="124"/>
        <v>7</v>
      </c>
      <c r="H159" s="67">
        <f t="shared" si="125"/>
        <v>2007</v>
      </c>
      <c r="I159" s="2" t="str">
        <f t="shared" si="122"/>
        <v>Summer</v>
      </c>
      <c r="J159" s="67"/>
      <c r="K159" s="3" t="str">
        <f t="shared" si="126"/>
        <v/>
      </c>
      <c r="L159" s="20" t="str">
        <f t="shared" si="127"/>
        <v/>
      </c>
      <c r="M159" s="6" t="str">
        <f t="shared" si="128"/>
        <v/>
      </c>
      <c r="N159" s="3" t="str">
        <f t="shared" si="129"/>
        <v/>
      </c>
      <c r="O159" s="20">
        <f t="shared" si="130"/>
        <v>19.7</v>
      </c>
      <c r="P159" s="6" t="str">
        <f t="shared" si="131"/>
        <v/>
      </c>
      <c r="Q159" s="3" t="str">
        <f t="shared" si="132"/>
        <v/>
      </c>
      <c r="R159" s="20" t="str">
        <f t="shared" si="133"/>
        <v/>
      </c>
      <c r="S159" s="6" t="str">
        <f t="shared" si="134"/>
        <v/>
      </c>
      <c r="T159" s="3" t="str">
        <f t="shared" si="135"/>
        <v/>
      </c>
      <c r="U159" s="20" t="str">
        <f t="shared" si="136"/>
        <v/>
      </c>
      <c r="V159" s="6" t="str">
        <f t="shared" si="137"/>
        <v/>
      </c>
      <c r="W159" s="3" t="str">
        <f t="shared" si="138"/>
        <v/>
      </c>
      <c r="X159" s="20" t="str">
        <f t="shared" si="139"/>
        <v/>
      </c>
      <c r="Y159" s="6" t="str">
        <f t="shared" si="140"/>
        <v/>
      </c>
      <c r="Z159" s="3" t="str">
        <f t="shared" si="141"/>
        <v/>
      </c>
      <c r="AA159" s="20" t="str">
        <f t="shared" si="142"/>
        <v/>
      </c>
      <c r="AB159" s="6" t="str">
        <f t="shared" si="143"/>
        <v/>
      </c>
      <c r="AC159" s="3" t="str">
        <f t="shared" si="144"/>
        <v/>
      </c>
      <c r="AD159" s="20" t="str">
        <f t="shared" si="145"/>
        <v/>
      </c>
      <c r="AE159" s="6" t="str">
        <f t="shared" si="146"/>
        <v/>
      </c>
      <c r="AF159" s="8"/>
      <c r="AG159" s="3" t="str">
        <f t="shared" si="153"/>
        <v/>
      </c>
      <c r="AH159" s="20" t="str">
        <f t="shared" si="154"/>
        <v/>
      </c>
      <c r="AI159" s="6" t="str">
        <f t="shared" si="155"/>
        <v/>
      </c>
      <c r="AJ159" s="3" t="str">
        <f t="shared" si="156"/>
        <v/>
      </c>
      <c r="AK159" s="20">
        <f t="shared" si="157"/>
        <v>0</v>
      </c>
      <c r="AL159" s="6" t="str">
        <f t="shared" si="158"/>
        <v/>
      </c>
      <c r="AM159" s="3" t="str">
        <f t="shared" si="159"/>
        <v/>
      </c>
      <c r="AN159" s="20" t="str">
        <f t="shared" si="160"/>
        <v/>
      </c>
      <c r="AO159" s="6" t="str">
        <f t="shared" si="161"/>
        <v/>
      </c>
      <c r="AP159" s="3" t="str">
        <f t="shared" si="162"/>
        <v/>
      </c>
      <c r="AQ159" s="20" t="str">
        <f t="shared" si="163"/>
        <v/>
      </c>
      <c r="AR159" s="6" t="str">
        <f t="shared" si="164"/>
        <v/>
      </c>
      <c r="AS159" s="3" t="str">
        <f t="shared" si="165"/>
        <v/>
      </c>
      <c r="AT159" s="20" t="str">
        <f t="shared" si="166"/>
        <v/>
      </c>
      <c r="AU159" s="6" t="str">
        <f t="shared" si="167"/>
        <v/>
      </c>
      <c r="AV159" s="3" t="str">
        <f t="shared" si="147"/>
        <v/>
      </c>
      <c r="AW159" s="20" t="str">
        <f t="shared" si="148"/>
        <v/>
      </c>
      <c r="AX159" s="6" t="str">
        <f t="shared" si="149"/>
        <v/>
      </c>
      <c r="AY159" s="3" t="str">
        <f t="shared" si="150"/>
        <v/>
      </c>
      <c r="AZ159" s="20" t="str">
        <f t="shared" si="151"/>
        <v/>
      </c>
      <c r="BA159" s="6" t="str">
        <f t="shared" si="152"/>
        <v/>
      </c>
      <c r="BB159" s="8"/>
      <c r="BC159" s="34"/>
      <c r="BD159" s="34"/>
      <c r="BE159" s="34"/>
      <c r="BF159" s="34"/>
      <c r="BG159" s="34"/>
      <c r="BH159" s="34"/>
      <c r="BI159" s="41"/>
      <c r="BJ159" s="41"/>
      <c r="BK159" s="34"/>
      <c r="BL159" s="34"/>
      <c r="BM159" s="34"/>
      <c r="BN159" s="34"/>
      <c r="BO159" s="34"/>
      <c r="BP159" s="41"/>
      <c r="BQ159" s="41"/>
      <c r="BR159" s="34"/>
      <c r="BS159" s="34"/>
      <c r="BT159" s="34"/>
      <c r="BU159" s="34"/>
      <c r="BV159" s="34"/>
      <c r="BW159" s="41"/>
      <c r="BX159" s="41"/>
      <c r="BY159" s="34"/>
      <c r="BZ159" s="34"/>
      <c r="CA159" s="34"/>
      <c r="CB159" s="34"/>
      <c r="CC159" s="34"/>
      <c r="CD159" s="34"/>
      <c r="CE159" s="34"/>
      <c r="CF159" s="41"/>
      <c r="CG159" s="41"/>
      <c r="CH159" s="34"/>
      <c r="CI159" s="34"/>
      <c r="CJ159" s="34"/>
      <c r="CK159" s="34"/>
      <c r="CL159" s="34"/>
      <c r="CM159" s="41"/>
      <c r="CN159" s="41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</row>
    <row r="160" spans="1:106" ht="24.75" thickBot="1" x14ac:dyDescent="0.25">
      <c r="A160" s="82">
        <v>39208</v>
      </c>
      <c r="B160" s="81" t="s">
        <v>2</v>
      </c>
      <c r="C160" s="81" t="s">
        <v>0</v>
      </c>
      <c r="D160" s="81">
        <v>12.7</v>
      </c>
      <c r="E160" s="81">
        <v>1.9</v>
      </c>
      <c r="F160" s="85">
        <f t="shared" si="123"/>
        <v>2</v>
      </c>
      <c r="G160" s="85">
        <f t="shared" si="124"/>
        <v>5</v>
      </c>
      <c r="H160" s="67">
        <f t="shared" si="125"/>
        <v>2007</v>
      </c>
      <c r="I160" s="2" t="str">
        <f t="shared" si="122"/>
        <v>Spring</v>
      </c>
      <c r="J160" s="67"/>
      <c r="K160" s="3" t="str">
        <f t="shared" si="126"/>
        <v/>
      </c>
      <c r="L160" s="20" t="str">
        <f t="shared" si="127"/>
        <v/>
      </c>
      <c r="M160" s="6" t="str">
        <f t="shared" si="128"/>
        <v/>
      </c>
      <c r="N160" s="3">
        <f t="shared" si="129"/>
        <v>12.7</v>
      </c>
      <c r="O160" s="20" t="str">
        <f t="shared" si="130"/>
        <v/>
      </c>
      <c r="P160" s="6" t="str">
        <f t="shared" si="131"/>
        <v/>
      </c>
      <c r="Q160" s="3" t="str">
        <f t="shared" si="132"/>
        <v/>
      </c>
      <c r="R160" s="20" t="str">
        <f t="shared" si="133"/>
        <v/>
      </c>
      <c r="S160" s="6" t="str">
        <f t="shared" si="134"/>
        <v/>
      </c>
      <c r="T160" s="3" t="str">
        <f t="shared" si="135"/>
        <v/>
      </c>
      <c r="U160" s="20" t="str">
        <f t="shared" si="136"/>
        <v/>
      </c>
      <c r="V160" s="6" t="str">
        <f t="shared" si="137"/>
        <v/>
      </c>
      <c r="W160" s="3" t="str">
        <f t="shared" si="138"/>
        <v/>
      </c>
      <c r="X160" s="20" t="str">
        <f t="shared" si="139"/>
        <v/>
      </c>
      <c r="Y160" s="6" t="str">
        <f t="shared" si="140"/>
        <v/>
      </c>
      <c r="Z160" s="3" t="str">
        <f t="shared" si="141"/>
        <v/>
      </c>
      <c r="AA160" s="20" t="str">
        <f t="shared" si="142"/>
        <v/>
      </c>
      <c r="AB160" s="6" t="str">
        <f t="shared" si="143"/>
        <v/>
      </c>
      <c r="AC160" s="3" t="str">
        <f t="shared" si="144"/>
        <v/>
      </c>
      <c r="AD160" s="20" t="str">
        <f t="shared" si="145"/>
        <v/>
      </c>
      <c r="AE160" s="6" t="str">
        <f t="shared" si="146"/>
        <v/>
      </c>
      <c r="AF160" s="8"/>
      <c r="AG160" s="3" t="str">
        <f t="shared" si="153"/>
        <v/>
      </c>
      <c r="AH160" s="20" t="str">
        <f t="shared" si="154"/>
        <v/>
      </c>
      <c r="AI160" s="6" t="str">
        <f t="shared" si="155"/>
        <v/>
      </c>
      <c r="AJ160" s="3">
        <f t="shared" si="156"/>
        <v>1.9</v>
      </c>
      <c r="AK160" s="20" t="str">
        <f t="shared" si="157"/>
        <v/>
      </c>
      <c r="AL160" s="6" t="str">
        <f t="shared" si="158"/>
        <v/>
      </c>
      <c r="AM160" s="3" t="str">
        <f t="shared" si="159"/>
        <v/>
      </c>
      <c r="AN160" s="20" t="str">
        <f t="shared" si="160"/>
        <v/>
      </c>
      <c r="AO160" s="6" t="str">
        <f t="shared" si="161"/>
        <v/>
      </c>
      <c r="AP160" s="3" t="str">
        <f t="shared" si="162"/>
        <v/>
      </c>
      <c r="AQ160" s="20" t="str">
        <f t="shared" si="163"/>
        <v/>
      </c>
      <c r="AR160" s="6" t="str">
        <f t="shared" si="164"/>
        <v/>
      </c>
      <c r="AS160" s="3" t="str">
        <f t="shared" si="165"/>
        <v/>
      </c>
      <c r="AT160" s="20" t="str">
        <f t="shared" si="166"/>
        <v/>
      </c>
      <c r="AU160" s="6" t="str">
        <f t="shared" si="167"/>
        <v/>
      </c>
      <c r="AV160" s="3" t="str">
        <f t="shared" si="147"/>
        <v/>
      </c>
      <c r="AW160" s="20" t="str">
        <f t="shared" si="148"/>
        <v/>
      </c>
      <c r="AX160" s="6" t="str">
        <f t="shared" si="149"/>
        <v/>
      </c>
      <c r="AY160" s="3" t="str">
        <f t="shared" si="150"/>
        <v/>
      </c>
      <c r="AZ160" s="20" t="str">
        <f t="shared" si="151"/>
        <v/>
      </c>
      <c r="BA160" s="6" t="str">
        <f t="shared" si="152"/>
        <v/>
      </c>
      <c r="BB160" s="8"/>
      <c r="BC160" s="34"/>
      <c r="BD160" s="34"/>
      <c r="BE160" s="34"/>
      <c r="BF160" s="34"/>
      <c r="BG160" s="34"/>
      <c r="BH160" s="34"/>
      <c r="BI160" s="41"/>
      <c r="BJ160" s="41"/>
      <c r="BK160" s="34"/>
      <c r="BL160" s="34"/>
      <c r="BM160" s="34"/>
      <c r="BN160" s="34"/>
      <c r="BO160" s="34"/>
      <c r="BP160" s="41"/>
      <c r="BQ160" s="41"/>
      <c r="BR160" s="34"/>
      <c r="BS160" s="34"/>
      <c r="BT160" s="34"/>
      <c r="BU160" s="34"/>
      <c r="BV160" s="34"/>
      <c r="BW160" s="41"/>
      <c r="BX160" s="41"/>
      <c r="BY160" s="34"/>
      <c r="BZ160" s="34"/>
      <c r="CA160" s="34"/>
      <c r="CB160" s="34"/>
      <c r="CC160" s="34"/>
      <c r="CD160" s="34"/>
      <c r="CE160" s="34"/>
      <c r="CF160" s="41"/>
      <c r="CG160" s="41"/>
      <c r="CH160" s="34"/>
      <c r="CI160" s="34"/>
      <c r="CJ160" s="34"/>
      <c r="CK160" s="34"/>
      <c r="CL160" s="34"/>
      <c r="CM160" s="41"/>
      <c r="CN160" s="41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</row>
    <row r="161" spans="1:106" ht="24.75" thickBot="1" x14ac:dyDescent="0.25">
      <c r="A161" s="82">
        <v>38984</v>
      </c>
      <c r="B161" s="81" t="s">
        <v>2</v>
      </c>
      <c r="C161" s="81" t="s">
        <v>0</v>
      </c>
      <c r="D161" s="81">
        <v>12.5</v>
      </c>
      <c r="E161" s="81">
        <v>0.92</v>
      </c>
      <c r="F161" s="85">
        <f t="shared" si="123"/>
        <v>2</v>
      </c>
      <c r="G161" s="85">
        <f t="shared" si="124"/>
        <v>9</v>
      </c>
      <c r="H161" s="67">
        <f t="shared" si="125"/>
        <v>2006</v>
      </c>
      <c r="I161" s="2" t="str">
        <f t="shared" si="122"/>
        <v>Fall</v>
      </c>
      <c r="J161" s="67"/>
      <c r="K161" s="3" t="str">
        <f t="shared" si="126"/>
        <v/>
      </c>
      <c r="L161" s="20" t="str">
        <f t="shared" si="127"/>
        <v/>
      </c>
      <c r="M161" s="6" t="str">
        <f t="shared" si="128"/>
        <v/>
      </c>
      <c r="N161" s="3" t="str">
        <f t="shared" si="129"/>
        <v/>
      </c>
      <c r="O161" s="20" t="str">
        <f t="shared" si="130"/>
        <v/>
      </c>
      <c r="P161" s="6">
        <f t="shared" si="131"/>
        <v>12.5</v>
      </c>
      <c r="Q161" s="3" t="str">
        <f t="shared" si="132"/>
        <v/>
      </c>
      <c r="R161" s="20" t="str">
        <f t="shared" si="133"/>
        <v/>
      </c>
      <c r="S161" s="6" t="str">
        <f t="shared" si="134"/>
        <v/>
      </c>
      <c r="T161" s="3" t="str">
        <f t="shared" si="135"/>
        <v/>
      </c>
      <c r="U161" s="20" t="str">
        <f t="shared" si="136"/>
        <v/>
      </c>
      <c r="V161" s="6" t="str">
        <f t="shared" si="137"/>
        <v/>
      </c>
      <c r="W161" s="3" t="str">
        <f t="shared" si="138"/>
        <v/>
      </c>
      <c r="X161" s="20" t="str">
        <f t="shared" si="139"/>
        <v/>
      </c>
      <c r="Y161" s="6" t="str">
        <f t="shared" si="140"/>
        <v/>
      </c>
      <c r="Z161" s="3" t="str">
        <f t="shared" si="141"/>
        <v/>
      </c>
      <c r="AA161" s="20" t="str">
        <f t="shared" si="142"/>
        <v/>
      </c>
      <c r="AB161" s="6" t="str">
        <f t="shared" si="143"/>
        <v/>
      </c>
      <c r="AC161" s="3" t="str">
        <f t="shared" si="144"/>
        <v/>
      </c>
      <c r="AD161" s="20" t="str">
        <f t="shared" si="145"/>
        <v/>
      </c>
      <c r="AE161" s="6" t="str">
        <f t="shared" si="146"/>
        <v/>
      </c>
      <c r="AF161" s="8"/>
      <c r="AG161" s="3" t="str">
        <f t="shared" si="153"/>
        <v/>
      </c>
      <c r="AH161" s="20" t="str">
        <f t="shared" si="154"/>
        <v/>
      </c>
      <c r="AI161" s="6" t="str">
        <f t="shared" si="155"/>
        <v/>
      </c>
      <c r="AJ161" s="3" t="str">
        <f t="shared" si="156"/>
        <v/>
      </c>
      <c r="AK161" s="20" t="str">
        <f t="shared" si="157"/>
        <v/>
      </c>
      <c r="AL161" s="6">
        <f t="shared" si="158"/>
        <v>0.92</v>
      </c>
      <c r="AM161" s="3" t="str">
        <f t="shared" si="159"/>
        <v/>
      </c>
      <c r="AN161" s="20" t="str">
        <f t="shared" si="160"/>
        <v/>
      </c>
      <c r="AO161" s="6" t="str">
        <f t="shared" si="161"/>
        <v/>
      </c>
      <c r="AP161" s="3" t="str">
        <f t="shared" si="162"/>
        <v/>
      </c>
      <c r="AQ161" s="20" t="str">
        <f t="shared" si="163"/>
        <v/>
      </c>
      <c r="AR161" s="6" t="str">
        <f t="shared" si="164"/>
        <v/>
      </c>
      <c r="AS161" s="3" t="str">
        <f t="shared" si="165"/>
        <v/>
      </c>
      <c r="AT161" s="20" t="str">
        <f t="shared" si="166"/>
        <v/>
      </c>
      <c r="AU161" s="6" t="str">
        <f t="shared" si="167"/>
        <v/>
      </c>
      <c r="AV161" s="3" t="str">
        <f t="shared" si="147"/>
        <v/>
      </c>
      <c r="AW161" s="20" t="str">
        <f t="shared" si="148"/>
        <v/>
      </c>
      <c r="AX161" s="6" t="str">
        <f t="shared" si="149"/>
        <v/>
      </c>
      <c r="AY161" s="3" t="str">
        <f t="shared" si="150"/>
        <v/>
      </c>
      <c r="AZ161" s="20" t="str">
        <f t="shared" si="151"/>
        <v/>
      </c>
      <c r="BA161" s="6" t="str">
        <f t="shared" si="152"/>
        <v/>
      </c>
      <c r="BB161" s="8"/>
      <c r="BC161" s="34"/>
      <c r="BD161" s="34"/>
      <c r="BE161" s="34"/>
      <c r="BF161" s="34"/>
      <c r="BG161" s="34"/>
      <c r="BH161" s="34"/>
      <c r="BI161" s="41"/>
      <c r="BJ161" s="41"/>
      <c r="BK161" s="34"/>
      <c r="BL161" s="34"/>
      <c r="BM161" s="34"/>
      <c r="BN161" s="34"/>
      <c r="BO161" s="34"/>
      <c r="BP161" s="41"/>
      <c r="BQ161" s="41"/>
      <c r="BR161" s="34"/>
      <c r="BS161" s="34"/>
      <c r="BT161" s="34"/>
      <c r="BU161" s="34"/>
      <c r="BV161" s="34"/>
      <c r="BW161" s="41"/>
      <c r="BX161" s="41"/>
      <c r="BY161" s="34"/>
      <c r="BZ161" s="34"/>
      <c r="CA161" s="34"/>
      <c r="CB161" s="34"/>
      <c r="CC161" s="34"/>
      <c r="CD161" s="34"/>
      <c r="CE161" s="34"/>
      <c r="CF161" s="41"/>
      <c r="CG161" s="41"/>
      <c r="CH161" s="34"/>
      <c r="CI161" s="34"/>
      <c r="CJ161" s="34"/>
      <c r="CK161" s="34"/>
      <c r="CL161" s="34"/>
      <c r="CM161" s="41"/>
      <c r="CN161" s="41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</row>
    <row r="162" spans="1:106" ht="24.75" thickBot="1" x14ac:dyDescent="0.25">
      <c r="A162" s="82">
        <v>38933</v>
      </c>
      <c r="B162" s="81" t="s">
        <v>2</v>
      </c>
      <c r="C162" s="81" t="s">
        <v>0</v>
      </c>
      <c r="D162" s="81">
        <v>20</v>
      </c>
      <c r="E162" s="81">
        <v>0.25</v>
      </c>
      <c r="F162" s="85">
        <f t="shared" si="123"/>
        <v>2</v>
      </c>
      <c r="G162" s="85">
        <f t="shared" si="124"/>
        <v>8</v>
      </c>
      <c r="H162" s="67">
        <f t="shared" si="125"/>
        <v>2006</v>
      </c>
      <c r="I162" s="2" t="str">
        <f t="shared" si="122"/>
        <v>Summer</v>
      </c>
      <c r="J162" s="67"/>
      <c r="K162" s="3" t="str">
        <f t="shared" si="126"/>
        <v/>
      </c>
      <c r="L162" s="20" t="str">
        <f t="shared" si="127"/>
        <v/>
      </c>
      <c r="M162" s="6" t="str">
        <f t="shared" si="128"/>
        <v/>
      </c>
      <c r="N162" s="3" t="str">
        <f t="shared" si="129"/>
        <v/>
      </c>
      <c r="O162" s="20">
        <f t="shared" si="130"/>
        <v>20</v>
      </c>
      <c r="P162" s="6" t="str">
        <f t="shared" si="131"/>
        <v/>
      </c>
      <c r="Q162" s="3" t="str">
        <f t="shared" si="132"/>
        <v/>
      </c>
      <c r="R162" s="20" t="str">
        <f t="shared" si="133"/>
        <v/>
      </c>
      <c r="S162" s="6" t="str">
        <f t="shared" si="134"/>
        <v/>
      </c>
      <c r="T162" s="3" t="str">
        <f t="shared" si="135"/>
        <v/>
      </c>
      <c r="U162" s="20" t="str">
        <f t="shared" si="136"/>
        <v/>
      </c>
      <c r="V162" s="6" t="str">
        <f t="shared" si="137"/>
        <v/>
      </c>
      <c r="W162" s="3" t="str">
        <f t="shared" si="138"/>
        <v/>
      </c>
      <c r="X162" s="20" t="str">
        <f t="shared" si="139"/>
        <v/>
      </c>
      <c r="Y162" s="6" t="str">
        <f t="shared" si="140"/>
        <v/>
      </c>
      <c r="Z162" s="3" t="str">
        <f t="shared" si="141"/>
        <v/>
      </c>
      <c r="AA162" s="20" t="str">
        <f t="shared" si="142"/>
        <v/>
      </c>
      <c r="AB162" s="6" t="str">
        <f t="shared" si="143"/>
        <v/>
      </c>
      <c r="AC162" s="3" t="str">
        <f t="shared" si="144"/>
        <v/>
      </c>
      <c r="AD162" s="20" t="str">
        <f t="shared" si="145"/>
        <v/>
      </c>
      <c r="AE162" s="6" t="str">
        <f t="shared" si="146"/>
        <v/>
      </c>
      <c r="AF162" s="8"/>
      <c r="AG162" s="3" t="str">
        <f t="shared" si="153"/>
        <v/>
      </c>
      <c r="AH162" s="20" t="str">
        <f t="shared" si="154"/>
        <v/>
      </c>
      <c r="AI162" s="6" t="str">
        <f t="shared" si="155"/>
        <v/>
      </c>
      <c r="AJ162" s="3" t="str">
        <f t="shared" si="156"/>
        <v/>
      </c>
      <c r="AK162" s="20">
        <f t="shared" si="157"/>
        <v>0.25</v>
      </c>
      <c r="AL162" s="6" t="str">
        <f t="shared" si="158"/>
        <v/>
      </c>
      <c r="AM162" s="3" t="str">
        <f t="shared" si="159"/>
        <v/>
      </c>
      <c r="AN162" s="20" t="str">
        <f t="shared" si="160"/>
        <v/>
      </c>
      <c r="AO162" s="6" t="str">
        <f t="shared" si="161"/>
        <v/>
      </c>
      <c r="AP162" s="3" t="str">
        <f t="shared" si="162"/>
        <v/>
      </c>
      <c r="AQ162" s="20" t="str">
        <f t="shared" si="163"/>
        <v/>
      </c>
      <c r="AR162" s="6" t="str">
        <f t="shared" si="164"/>
        <v/>
      </c>
      <c r="AS162" s="3" t="str">
        <f t="shared" si="165"/>
        <v/>
      </c>
      <c r="AT162" s="20" t="str">
        <f t="shared" si="166"/>
        <v/>
      </c>
      <c r="AU162" s="6" t="str">
        <f t="shared" si="167"/>
        <v/>
      </c>
      <c r="AV162" s="3" t="str">
        <f t="shared" si="147"/>
        <v/>
      </c>
      <c r="AW162" s="20" t="str">
        <f t="shared" si="148"/>
        <v/>
      </c>
      <c r="AX162" s="6" t="str">
        <f t="shared" si="149"/>
        <v/>
      </c>
      <c r="AY162" s="3" t="str">
        <f t="shared" si="150"/>
        <v/>
      </c>
      <c r="AZ162" s="20" t="str">
        <f t="shared" si="151"/>
        <v/>
      </c>
      <c r="BA162" s="6" t="str">
        <f t="shared" si="152"/>
        <v/>
      </c>
      <c r="BB162" s="8"/>
      <c r="BC162" s="34"/>
      <c r="BD162" s="34"/>
      <c r="BE162" s="34"/>
      <c r="BF162" s="34"/>
      <c r="BG162" s="34"/>
      <c r="BH162" s="34"/>
      <c r="BI162" s="41"/>
      <c r="BJ162" s="41"/>
      <c r="BK162" s="34"/>
      <c r="BL162" s="34"/>
      <c r="BM162" s="34"/>
      <c r="BN162" s="34"/>
      <c r="BO162" s="34"/>
      <c r="BP162" s="41"/>
      <c r="BQ162" s="41"/>
      <c r="BR162" s="34"/>
      <c r="BS162" s="34"/>
      <c r="BT162" s="34"/>
      <c r="BU162" s="34"/>
      <c r="BV162" s="34"/>
      <c r="BW162" s="41"/>
      <c r="BX162" s="41"/>
      <c r="BY162" s="34"/>
      <c r="BZ162" s="34"/>
      <c r="CA162" s="34"/>
      <c r="CB162" s="34"/>
      <c r="CC162" s="34"/>
      <c r="CD162" s="34"/>
      <c r="CE162" s="34"/>
      <c r="CF162" s="41"/>
      <c r="CG162" s="41"/>
      <c r="CH162" s="34"/>
      <c r="CI162" s="34"/>
      <c r="CJ162" s="34"/>
      <c r="CK162" s="34"/>
      <c r="CL162" s="34"/>
      <c r="CM162" s="41"/>
      <c r="CN162" s="41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</row>
    <row r="163" spans="1:106" ht="13.5" thickBot="1" x14ac:dyDescent="0.25">
      <c r="A163" s="82">
        <v>42206</v>
      </c>
      <c r="B163" s="81" t="s">
        <v>13</v>
      </c>
      <c r="C163" s="81" t="s">
        <v>14</v>
      </c>
      <c r="D163" s="81">
        <v>19.399999999999999</v>
      </c>
      <c r="E163" s="81">
        <v>0.48</v>
      </c>
      <c r="F163" s="85">
        <f t="shared" si="123"/>
        <v>1</v>
      </c>
      <c r="G163" s="85">
        <f t="shared" si="124"/>
        <v>7</v>
      </c>
      <c r="H163" s="67">
        <f t="shared" si="125"/>
        <v>2015</v>
      </c>
      <c r="I163" s="2" t="str">
        <f t="shared" si="122"/>
        <v>Summer</v>
      </c>
      <c r="J163" s="67"/>
      <c r="K163" s="3" t="str">
        <f t="shared" si="126"/>
        <v/>
      </c>
      <c r="L163" s="20" t="str">
        <f t="shared" si="127"/>
        <v/>
      </c>
      <c r="M163" s="6" t="str">
        <f t="shared" si="128"/>
        <v/>
      </c>
      <c r="N163" s="3" t="str">
        <f t="shared" si="129"/>
        <v/>
      </c>
      <c r="O163" s="20" t="str">
        <f t="shared" si="130"/>
        <v/>
      </c>
      <c r="P163" s="6" t="str">
        <f t="shared" si="131"/>
        <v/>
      </c>
      <c r="Q163" s="3" t="str">
        <f t="shared" si="132"/>
        <v/>
      </c>
      <c r="R163" s="20">
        <f t="shared" si="133"/>
        <v>19.399999999999999</v>
      </c>
      <c r="S163" s="6" t="str">
        <f t="shared" si="134"/>
        <v/>
      </c>
      <c r="T163" s="3" t="str">
        <f t="shared" si="135"/>
        <v/>
      </c>
      <c r="U163" s="20" t="str">
        <f t="shared" si="136"/>
        <v/>
      </c>
      <c r="V163" s="6" t="str">
        <f t="shared" si="137"/>
        <v/>
      </c>
      <c r="W163" s="3" t="str">
        <f t="shared" si="138"/>
        <v/>
      </c>
      <c r="X163" s="20" t="str">
        <f t="shared" si="139"/>
        <v/>
      </c>
      <c r="Y163" s="6" t="str">
        <f t="shared" si="140"/>
        <v/>
      </c>
      <c r="Z163" s="3" t="str">
        <f t="shared" si="141"/>
        <v/>
      </c>
      <c r="AA163" s="20" t="str">
        <f t="shared" si="142"/>
        <v/>
      </c>
      <c r="AB163" s="6" t="str">
        <f t="shared" si="143"/>
        <v/>
      </c>
      <c r="AC163" s="3" t="str">
        <f t="shared" si="144"/>
        <v/>
      </c>
      <c r="AD163" s="20" t="str">
        <f t="shared" si="145"/>
        <v/>
      </c>
      <c r="AE163" s="6" t="str">
        <f t="shared" si="146"/>
        <v/>
      </c>
      <c r="AF163" s="8"/>
      <c r="AG163" s="3" t="str">
        <f t="shared" si="153"/>
        <v/>
      </c>
      <c r="AH163" s="20" t="str">
        <f t="shared" si="154"/>
        <v/>
      </c>
      <c r="AI163" s="6" t="str">
        <f t="shared" si="155"/>
        <v/>
      </c>
      <c r="AJ163" s="3" t="str">
        <f t="shared" si="156"/>
        <v/>
      </c>
      <c r="AK163" s="20" t="str">
        <f t="shared" si="157"/>
        <v/>
      </c>
      <c r="AL163" s="6" t="str">
        <f t="shared" si="158"/>
        <v/>
      </c>
      <c r="AM163" s="3" t="str">
        <f t="shared" si="159"/>
        <v/>
      </c>
      <c r="AN163" s="20">
        <f t="shared" si="160"/>
        <v>0.48</v>
      </c>
      <c r="AO163" s="6" t="str">
        <f t="shared" si="161"/>
        <v/>
      </c>
      <c r="AP163" s="3" t="str">
        <f t="shared" si="162"/>
        <v/>
      </c>
      <c r="AQ163" s="20" t="str">
        <f t="shared" si="163"/>
        <v/>
      </c>
      <c r="AR163" s="6" t="str">
        <f t="shared" si="164"/>
        <v/>
      </c>
      <c r="AS163" s="3" t="str">
        <f t="shared" si="165"/>
        <v/>
      </c>
      <c r="AT163" s="20" t="str">
        <f t="shared" si="166"/>
        <v/>
      </c>
      <c r="AU163" s="6" t="str">
        <f t="shared" si="167"/>
        <v/>
      </c>
      <c r="AV163" s="3" t="str">
        <f t="shared" si="147"/>
        <v/>
      </c>
      <c r="AW163" s="20" t="str">
        <f t="shared" si="148"/>
        <v/>
      </c>
      <c r="AX163" s="6" t="str">
        <f t="shared" si="149"/>
        <v/>
      </c>
      <c r="AY163" s="3" t="str">
        <f t="shared" si="150"/>
        <v/>
      </c>
      <c r="AZ163" s="20" t="str">
        <f t="shared" si="151"/>
        <v/>
      </c>
      <c r="BA163" s="6" t="str">
        <f t="shared" si="152"/>
        <v/>
      </c>
      <c r="BB163" s="8"/>
      <c r="BC163" s="34"/>
      <c r="BD163" s="34"/>
      <c r="BE163" s="34"/>
      <c r="BF163" s="34"/>
      <c r="BG163" s="34"/>
      <c r="BH163" s="34"/>
      <c r="BI163" s="41"/>
      <c r="BJ163" s="41"/>
      <c r="BK163" s="34"/>
      <c r="BL163" s="34"/>
      <c r="BM163" s="34"/>
      <c r="BN163" s="34"/>
      <c r="BO163" s="34"/>
      <c r="BP163" s="41"/>
      <c r="BQ163" s="41"/>
      <c r="BR163" s="34"/>
      <c r="BS163" s="34"/>
      <c r="BT163" s="34"/>
      <c r="BU163" s="34"/>
      <c r="BV163" s="34"/>
      <c r="BW163" s="41"/>
      <c r="BX163" s="41"/>
      <c r="BY163" s="34"/>
      <c r="BZ163" s="34"/>
      <c r="CA163" s="34"/>
      <c r="CB163" s="34"/>
      <c r="CC163" s="34"/>
      <c r="CD163" s="34"/>
      <c r="CE163" s="34"/>
      <c r="CF163" s="41"/>
      <c r="CG163" s="41"/>
      <c r="CH163" s="34"/>
      <c r="CI163" s="34"/>
      <c r="CJ163" s="34"/>
      <c r="CK163" s="34"/>
      <c r="CL163" s="34"/>
      <c r="CM163" s="41"/>
      <c r="CN163" s="41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</row>
    <row r="164" spans="1:106" ht="13.5" thickBot="1" x14ac:dyDescent="0.25">
      <c r="A164" s="82">
        <v>41912</v>
      </c>
      <c r="B164" s="81" t="s">
        <v>13</v>
      </c>
      <c r="C164" s="81" t="s">
        <v>14</v>
      </c>
      <c r="D164" s="81">
        <v>11.3</v>
      </c>
      <c r="E164" s="81">
        <v>4.3</v>
      </c>
      <c r="F164" s="85">
        <f t="shared" si="123"/>
        <v>1</v>
      </c>
      <c r="G164" s="85">
        <f t="shared" si="124"/>
        <v>9</v>
      </c>
      <c r="H164" s="67">
        <f t="shared" si="125"/>
        <v>2014</v>
      </c>
      <c r="I164" s="2" t="str">
        <f t="shared" si="122"/>
        <v>Fall</v>
      </c>
      <c r="J164" s="67"/>
      <c r="K164" s="3" t="str">
        <f t="shared" si="126"/>
        <v/>
      </c>
      <c r="L164" s="20" t="str">
        <f t="shared" si="127"/>
        <v/>
      </c>
      <c r="M164" s="6" t="str">
        <f t="shared" si="128"/>
        <v/>
      </c>
      <c r="N164" s="3" t="str">
        <f t="shared" si="129"/>
        <v/>
      </c>
      <c r="O164" s="20" t="str">
        <f t="shared" si="130"/>
        <v/>
      </c>
      <c r="P164" s="6" t="str">
        <f t="shared" si="131"/>
        <v/>
      </c>
      <c r="Q164" s="3" t="str">
        <f t="shared" si="132"/>
        <v/>
      </c>
      <c r="R164" s="20" t="str">
        <f t="shared" si="133"/>
        <v/>
      </c>
      <c r="S164" s="6">
        <f t="shared" si="134"/>
        <v>11.3</v>
      </c>
      <c r="T164" s="3" t="str">
        <f t="shared" si="135"/>
        <v/>
      </c>
      <c r="U164" s="20" t="str">
        <f t="shared" si="136"/>
        <v/>
      </c>
      <c r="V164" s="6" t="str">
        <f t="shared" si="137"/>
        <v/>
      </c>
      <c r="W164" s="3" t="str">
        <f t="shared" si="138"/>
        <v/>
      </c>
      <c r="X164" s="20" t="str">
        <f t="shared" si="139"/>
        <v/>
      </c>
      <c r="Y164" s="6" t="str">
        <f t="shared" si="140"/>
        <v/>
      </c>
      <c r="Z164" s="3" t="str">
        <f t="shared" si="141"/>
        <v/>
      </c>
      <c r="AA164" s="20" t="str">
        <f t="shared" si="142"/>
        <v/>
      </c>
      <c r="AB164" s="6" t="str">
        <f t="shared" si="143"/>
        <v/>
      </c>
      <c r="AC164" s="3" t="str">
        <f t="shared" si="144"/>
        <v/>
      </c>
      <c r="AD164" s="20" t="str">
        <f t="shared" si="145"/>
        <v/>
      </c>
      <c r="AE164" s="6" t="str">
        <f t="shared" si="146"/>
        <v/>
      </c>
      <c r="AF164" s="8"/>
      <c r="AG164" s="3" t="str">
        <f t="shared" si="153"/>
        <v/>
      </c>
      <c r="AH164" s="20" t="str">
        <f t="shared" si="154"/>
        <v/>
      </c>
      <c r="AI164" s="6" t="str">
        <f t="shared" si="155"/>
        <v/>
      </c>
      <c r="AJ164" s="3" t="str">
        <f t="shared" si="156"/>
        <v/>
      </c>
      <c r="AK164" s="20" t="str">
        <f t="shared" si="157"/>
        <v/>
      </c>
      <c r="AL164" s="6" t="str">
        <f t="shared" si="158"/>
        <v/>
      </c>
      <c r="AM164" s="3" t="str">
        <f t="shared" si="159"/>
        <v/>
      </c>
      <c r="AN164" s="20" t="str">
        <f t="shared" si="160"/>
        <v/>
      </c>
      <c r="AO164" s="6">
        <f t="shared" si="161"/>
        <v>4.3</v>
      </c>
      <c r="AP164" s="3" t="str">
        <f t="shared" si="162"/>
        <v/>
      </c>
      <c r="AQ164" s="20" t="str">
        <f t="shared" si="163"/>
        <v/>
      </c>
      <c r="AR164" s="6" t="str">
        <f t="shared" si="164"/>
        <v/>
      </c>
      <c r="AS164" s="3" t="str">
        <f t="shared" si="165"/>
        <v/>
      </c>
      <c r="AT164" s="20" t="str">
        <f t="shared" si="166"/>
        <v/>
      </c>
      <c r="AU164" s="6" t="str">
        <f t="shared" si="167"/>
        <v/>
      </c>
      <c r="AV164" s="3" t="str">
        <f t="shared" si="147"/>
        <v/>
      </c>
      <c r="AW164" s="20" t="str">
        <f t="shared" si="148"/>
        <v/>
      </c>
      <c r="AX164" s="6" t="str">
        <f t="shared" si="149"/>
        <v/>
      </c>
      <c r="AY164" s="3" t="str">
        <f t="shared" si="150"/>
        <v/>
      </c>
      <c r="AZ164" s="20" t="str">
        <f t="shared" si="151"/>
        <v/>
      </c>
      <c r="BA164" s="6" t="str">
        <f t="shared" si="152"/>
        <v/>
      </c>
      <c r="BB164" s="8"/>
      <c r="BC164" s="34"/>
      <c r="BD164" s="34"/>
      <c r="BE164" s="34"/>
      <c r="BF164" s="34"/>
      <c r="BG164" s="34"/>
      <c r="BH164" s="34"/>
      <c r="BI164" s="41"/>
      <c r="BJ164" s="41"/>
      <c r="BK164" s="34"/>
      <c r="BL164" s="34"/>
      <c r="BM164" s="34"/>
      <c r="BN164" s="34"/>
      <c r="BO164" s="34"/>
      <c r="BP164" s="41"/>
      <c r="BQ164" s="41"/>
      <c r="BR164" s="34"/>
      <c r="BS164" s="34"/>
      <c r="BT164" s="34"/>
      <c r="BU164" s="34"/>
      <c r="BV164" s="34"/>
      <c r="BW164" s="41"/>
      <c r="BX164" s="41"/>
      <c r="BY164" s="34"/>
      <c r="BZ164" s="34"/>
      <c r="CA164" s="34"/>
      <c r="CB164" s="34"/>
      <c r="CC164" s="34"/>
      <c r="CD164" s="34"/>
      <c r="CE164" s="34"/>
      <c r="CF164" s="41"/>
      <c r="CG164" s="41"/>
      <c r="CH164" s="34"/>
      <c r="CI164" s="34"/>
      <c r="CJ164" s="34"/>
      <c r="CK164" s="34"/>
      <c r="CL164" s="34"/>
      <c r="CM164" s="41"/>
      <c r="CN164" s="41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</row>
    <row r="165" spans="1:106" ht="13.5" thickBot="1" x14ac:dyDescent="0.25">
      <c r="A165" s="82">
        <v>41837</v>
      </c>
      <c r="B165" s="81" t="s">
        <v>13</v>
      </c>
      <c r="C165" s="81" t="s">
        <v>14</v>
      </c>
      <c r="D165" s="81">
        <v>15</v>
      </c>
      <c r="E165" s="81">
        <v>1.19</v>
      </c>
      <c r="F165" s="85">
        <f t="shared" si="123"/>
        <v>1</v>
      </c>
      <c r="G165" s="85">
        <f t="shared" si="124"/>
        <v>7</v>
      </c>
      <c r="H165" s="67">
        <f t="shared" si="125"/>
        <v>2014</v>
      </c>
      <c r="I165" s="2" t="str">
        <f t="shared" si="122"/>
        <v>Summer</v>
      </c>
      <c r="J165" s="67"/>
      <c r="K165" s="3" t="str">
        <f t="shared" si="126"/>
        <v/>
      </c>
      <c r="L165" s="20" t="str">
        <f t="shared" si="127"/>
        <v/>
      </c>
      <c r="M165" s="6" t="str">
        <f t="shared" si="128"/>
        <v/>
      </c>
      <c r="N165" s="3" t="str">
        <f t="shared" si="129"/>
        <v/>
      </c>
      <c r="O165" s="20" t="str">
        <f t="shared" si="130"/>
        <v/>
      </c>
      <c r="P165" s="6" t="str">
        <f t="shared" si="131"/>
        <v/>
      </c>
      <c r="Q165" s="3" t="str">
        <f t="shared" si="132"/>
        <v/>
      </c>
      <c r="R165" s="20">
        <f t="shared" si="133"/>
        <v>15</v>
      </c>
      <c r="S165" s="6" t="str">
        <f t="shared" si="134"/>
        <v/>
      </c>
      <c r="T165" s="3" t="str">
        <f t="shared" si="135"/>
        <v/>
      </c>
      <c r="U165" s="20" t="str">
        <f t="shared" si="136"/>
        <v/>
      </c>
      <c r="V165" s="6" t="str">
        <f t="shared" si="137"/>
        <v/>
      </c>
      <c r="W165" s="3" t="str">
        <f t="shared" si="138"/>
        <v/>
      </c>
      <c r="X165" s="20" t="str">
        <f t="shared" si="139"/>
        <v/>
      </c>
      <c r="Y165" s="6" t="str">
        <f t="shared" si="140"/>
        <v/>
      </c>
      <c r="Z165" s="3" t="str">
        <f t="shared" si="141"/>
        <v/>
      </c>
      <c r="AA165" s="20" t="str">
        <f t="shared" si="142"/>
        <v/>
      </c>
      <c r="AB165" s="6" t="str">
        <f t="shared" si="143"/>
        <v/>
      </c>
      <c r="AC165" s="3" t="str">
        <f t="shared" si="144"/>
        <v/>
      </c>
      <c r="AD165" s="20" t="str">
        <f t="shared" si="145"/>
        <v/>
      </c>
      <c r="AE165" s="6" t="str">
        <f t="shared" si="146"/>
        <v/>
      </c>
      <c r="AF165" s="8"/>
      <c r="AG165" s="3" t="str">
        <f t="shared" si="153"/>
        <v/>
      </c>
      <c r="AH165" s="20" t="str">
        <f t="shared" si="154"/>
        <v/>
      </c>
      <c r="AI165" s="6" t="str">
        <f t="shared" si="155"/>
        <v/>
      </c>
      <c r="AJ165" s="3" t="str">
        <f t="shared" si="156"/>
        <v/>
      </c>
      <c r="AK165" s="20" t="str">
        <f t="shared" si="157"/>
        <v/>
      </c>
      <c r="AL165" s="6" t="str">
        <f t="shared" si="158"/>
        <v/>
      </c>
      <c r="AM165" s="3" t="str">
        <f t="shared" si="159"/>
        <v/>
      </c>
      <c r="AN165" s="20">
        <f t="shared" si="160"/>
        <v>1.19</v>
      </c>
      <c r="AO165" s="6" t="str">
        <f t="shared" si="161"/>
        <v/>
      </c>
      <c r="AP165" s="3" t="str">
        <f t="shared" si="162"/>
        <v/>
      </c>
      <c r="AQ165" s="20" t="str">
        <f t="shared" si="163"/>
        <v/>
      </c>
      <c r="AR165" s="6" t="str">
        <f t="shared" si="164"/>
        <v/>
      </c>
      <c r="AS165" s="3" t="str">
        <f t="shared" si="165"/>
        <v/>
      </c>
      <c r="AT165" s="20" t="str">
        <f t="shared" si="166"/>
        <v/>
      </c>
      <c r="AU165" s="6" t="str">
        <f t="shared" si="167"/>
        <v/>
      </c>
      <c r="AV165" s="3" t="str">
        <f t="shared" si="147"/>
        <v/>
      </c>
      <c r="AW165" s="20" t="str">
        <f t="shared" si="148"/>
        <v/>
      </c>
      <c r="AX165" s="6" t="str">
        <f t="shared" si="149"/>
        <v/>
      </c>
      <c r="AY165" s="3" t="str">
        <f t="shared" si="150"/>
        <v/>
      </c>
      <c r="AZ165" s="20" t="str">
        <f t="shared" si="151"/>
        <v/>
      </c>
      <c r="BA165" s="6" t="str">
        <f t="shared" si="152"/>
        <v/>
      </c>
      <c r="BB165" s="8"/>
      <c r="BC165" s="34"/>
      <c r="BD165" s="34"/>
      <c r="BE165" s="34"/>
      <c r="BF165" s="34"/>
      <c r="BG165" s="34"/>
      <c r="BH165" s="34"/>
      <c r="BI165" s="41"/>
      <c r="BJ165" s="41"/>
      <c r="BK165" s="34"/>
      <c r="BL165" s="34"/>
      <c r="BM165" s="34"/>
      <c r="BN165" s="34"/>
      <c r="BO165" s="34"/>
      <c r="BP165" s="41"/>
      <c r="BQ165" s="41"/>
      <c r="BR165" s="34"/>
      <c r="BS165" s="34"/>
      <c r="BT165" s="34"/>
      <c r="BU165" s="34"/>
      <c r="BV165" s="34"/>
      <c r="BW165" s="41"/>
      <c r="BX165" s="41"/>
      <c r="BY165" s="34"/>
      <c r="BZ165" s="34"/>
      <c r="CA165" s="34"/>
      <c r="CB165" s="34"/>
      <c r="CC165" s="34"/>
      <c r="CD165" s="34"/>
      <c r="CE165" s="34"/>
      <c r="CF165" s="41"/>
      <c r="CG165" s="41"/>
      <c r="CH165" s="34"/>
      <c r="CI165" s="34"/>
      <c r="CJ165" s="34"/>
      <c r="CK165" s="34"/>
      <c r="CL165" s="34"/>
      <c r="CM165" s="41"/>
      <c r="CN165" s="41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</row>
    <row r="166" spans="1:106" ht="13.5" thickBot="1" x14ac:dyDescent="0.25">
      <c r="A166" s="82">
        <v>41766</v>
      </c>
      <c r="B166" s="81" t="s">
        <v>13</v>
      </c>
      <c r="C166" s="81" t="s">
        <v>14</v>
      </c>
      <c r="D166" s="81">
        <v>9.8000000000000007</v>
      </c>
      <c r="E166" s="81">
        <v>42.5</v>
      </c>
      <c r="F166" s="85">
        <f t="shared" si="123"/>
        <v>1</v>
      </c>
      <c r="G166" s="85">
        <f t="shared" si="124"/>
        <v>5</v>
      </c>
      <c r="H166" s="67">
        <f t="shared" si="125"/>
        <v>2014</v>
      </c>
      <c r="I166" s="2" t="str">
        <f t="shared" si="122"/>
        <v>Spring</v>
      </c>
      <c r="J166" s="67"/>
      <c r="K166" s="3" t="str">
        <f t="shared" si="126"/>
        <v/>
      </c>
      <c r="L166" s="20" t="str">
        <f t="shared" si="127"/>
        <v/>
      </c>
      <c r="M166" s="6" t="str">
        <f t="shared" si="128"/>
        <v/>
      </c>
      <c r="N166" s="3" t="str">
        <f t="shared" si="129"/>
        <v/>
      </c>
      <c r="O166" s="20" t="str">
        <f t="shared" si="130"/>
        <v/>
      </c>
      <c r="P166" s="6" t="str">
        <f t="shared" si="131"/>
        <v/>
      </c>
      <c r="Q166" s="3">
        <f t="shared" si="132"/>
        <v>9.8000000000000007</v>
      </c>
      <c r="R166" s="20" t="str">
        <f t="shared" si="133"/>
        <v/>
      </c>
      <c r="S166" s="6" t="str">
        <f t="shared" si="134"/>
        <v/>
      </c>
      <c r="T166" s="3" t="str">
        <f t="shared" si="135"/>
        <v/>
      </c>
      <c r="U166" s="20" t="str">
        <f t="shared" si="136"/>
        <v/>
      </c>
      <c r="V166" s="6" t="str">
        <f t="shared" si="137"/>
        <v/>
      </c>
      <c r="W166" s="3" t="str">
        <f t="shared" si="138"/>
        <v/>
      </c>
      <c r="X166" s="20" t="str">
        <f t="shared" si="139"/>
        <v/>
      </c>
      <c r="Y166" s="6" t="str">
        <f t="shared" si="140"/>
        <v/>
      </c>
      <c r="Z166" s="3" t="str">
        <f t="shared" si="141"/>
        <v/>
      </c>
      <c r="AA166" s="20" t="str">
        <f t="shared" si="142"/>
        <v/>
      </c>
      <c r="AB166" s="6" t="str">
        <f t="shared" si="143"/>
        <v/>
      </c>
      <c r="AC166" s="3" t="str">
        <f t="shared" si="144"/>
        <v/>
      </c>
      <c r="AD166" s="20" t="str">
        <f t="shared" si="145"/>
        <v/>
      </c>
      <c r="AE166" s="6" t="str">
        <f t="shared" si="146"/>
        <v/>
      </c>
      <c r="AF166" s="8"/>
      <c r="AG166" s="3" t="str">
        <f t="shared" si="153"/>
        <v/>
      </c>
      <c r="AH166" s="20" t="str">
        <f t="shared" si="154"/>
        <v/>
      </c>
      <c r="AI166" s="6" t="str">
        <f t="shared" si="155"/>
        <v/>
      </c>
      <c r="AJ166" s="3" t="str">
        <f t="shared" si="156"/>
        <v/>
      </c>
      <c r="AK166" s="20" t="str">
        <f t="shared" si="157"/>
        <v/>
      </c>
      <c r="AL166" s="6" t="str">
        <f t="shared" si="158"/>
        <v/>
      </c>
      <c r="AM166" s="3">
        <f t="shared" si="159"/>
        <v>42.5</v>
      </c>
      <c r="AN166" s="20" t="str">
        <f t="shared" si="160"/>
        <v/>
      </c>
      <c r="AO166" s="6" t="str">
        <f t="shared" si="161"/>
        <v/>
      </c>
      <c r="AP166" s="3" t="str">
        <f t="shared" si="162"/>
        <v/>
      </c>
      <c r="AQ166" s="20" t="str">
        <f t="shared" si="163"/>
        <v/>
      </c>
      <c r="AR166" s="6" t="str">
        <f t="shared" si="164"/>
        <v/>
      </c>
      <c r="AS166" s="3" t="str">
        <f t="shared" si="165"/>
        <v/>
      </c>
      <c r="AT166" s="20" t="str">
        <f t="shared" si="166"/>
        <v/>
      </c>
      <c r="AU166" s="6" t="str">
        <f t="shared" si="167"/>
        <v/>
      </c>
      <c r="AV166" s="3" t="str">
        <f t="shared" si="147"/>
        <v/>
      </c>
      <c r="AW166" s="20" t="str">
        <f t="shared" si="148"/>
        <v/>
      </c>
      <c r="AX166" s="6" t="str">
        <f t="shared" si="149"/>
        <v/>
      </c>
      <c r="AY166" s="3" t="str">
        <f t="shared" si="150"/>
        <v/>
      </c>
      <c r="AZ166" s="20" t="str">
        <f t="shared" si="151"/>
        <v/>
      </c>
      <c r="BA166" s="6" t="str">
        <f t="shared" si="152"/>
        <v/>
      </c>
      <c r="BB166" s="8"/>
      <c r="BC166" s="34"/>
      <c r="BD166" s="34"/>
      <c r="BE166" s="34"/>
      <c r="BF166" s="34"/>
      <c r="BG166" s="34"/>
      <c r="BH166" s="34"/>
      <c r="BI166" s="41"/>
      <c r="BJ166" s="41"/>
      <c r="BK166" s="34"/>
      <c r="BL166" s="34"/>
      <c r="BM166" s="34"/>
      <c r="BN166" s="34"/>
      <c r="BO166" s="34"/>
      <c r="BP166" s="41"/>
      <c r="BQ166" s="41"/>
      <c r="BR166" s="34"/>
      <c r="BS166" s="34"/>
      <c r="BT166" s="34"/>
      <c r="BU166" s="34"/>
      <c r="BV166" s="34"/>
      <c r="BW166" s="41"/>
      <c r="BX166" s="41"/>
      <c r="BY166" s="34"/>
      <c r="BZ166" s="34"/>
      <c r="CA166" s="34"/>
      <c r="CB166" s="34"/>
      <c r="CC166" s="34"/>
      <c r="CD166" s="34"/>
      <c r="CE166" s="34"/>
      <c r="CF166" s="41"/>
      <c r="CG166" s="41"/>
      <c r="CH166" s="34"/>
      <c r="CI166" s="34"/>
      <c r="CJ166" s="34"/>
      <c r="CK166" s="34"/>
      <c r="CL166" s="34"/>
      <c r="CM166" s="41"/>
      <c r="CN166" s="41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</row>
    <row r="167" spans="1:106" ht="13.5" thickBot="1" x14ac:dyDescent="0.25">
      <c r="A167" s="82">
        <v>41542</v>
      </c>
      <c r="B167" s="81" t="s">
        <v>13</v>
      </c>
      <c r="C167" s="81" t="s">
        <v>14</v>
      </c>
      <c r="D167" s="81">
        <v>13.2</v>
      </c>
      <c r="E167" s="81">
        <v>0.94</v>
      </c>
      <c r="F167" s="85">
        <f t="shared" si="123"/>
        <v>1</v>
      </c>
      <c r="G167" s="85">
        <f t="shared" si="124"/>
        <v>9</v>
      </c>
      <c r="H167" s="67">
        <f t="shared" si="125"/>
        <v>2013</v>
      </c>
      <c r="I167" s="2" t="str">
        <f t="shared" si="122"/>
        <v>Fall</v>
      </c>
      <c r="J167" s="67"/>
      <c r="K167" s="3" t="str">
        <f t="shared" si="126"/>
        <v/>
      </c>
      <c r="L167" s="20" t="str">
        <f t="shared" si="127"/>
        <v/>
      </c>
      <c r="M167" s="6" t="str">
        <f t="shared" si="128"/>
        <v/>
      </c>
      <c r="N167" s="3" t="str">
        <f t="shared" si="129"/>
        <v/>
      </c>
      <c r="O167" s="20" t="str">
        <f t="shared" si="130"/>
        <v/>
      </c>
      <c r="P167" s="6" t="str">
        <f t="shared" si="131"/>
        <v/>
      </c>
      <c r="Q167" s="3" t="str">
        <f t="shared" si="132"/>
        <v/>
      </c>
      <c r="R167" s="20" t="str">
        <f t="shared" si="133"/>
        <v/>
      </c>
      <c r="S167" s="6">
        <f t="shared" si="134"/>
        <v>13.2</v>
      </c>
      <c r="T167" s="3" t="str">
        <f t="shared" si="135"/>
        <v/>
      </c>
      <c r="U167" s="20" t="str">
        <f t="shared" si="136"/>
        <v/>
      </c>
      <c r="V167" s="6" t="str">
        <f t="shared" si="137"/>
        <v/>
      </c>
      <c r="W167" s="3" t="str">
        <f t="shared" si="138"/>
        <v/>
      </c>
      <c r="X167" s="20" t="str">
        <f t="shared" si="139"/>
        <v/>
      </c>
      <c r="Y167" s="6" t="str">
        <f t="shared" si="140"/>
        <v/>
      </c>
      <c r="Z167" s="3" t="str">
        <f t="shared" si="141"/>
        <v/>
      </c>
      <c r="AA167" s="20" t="str">
        <f t="shared" si="142"/>
        <v/>
      </c>
      <c r="AB167" s="6" t="str">
        <f t="shared" si="143"/>
        <v/>
      </c>
      <c r="AC167" s="3" t="str">
        <f t="shared" si="144"/>
        <v/>
      </c>
      <c r="AD167" s="20" t="str">
        <f t="shared" si="145"/>
        <v/>
      </c>
      <c r="AE167" s="6" t="str">
        <f t="shared" si="146"/>
        <v/>
      </c>
      <c r="AF167" s="8"/>
      <c r="AG167" s="3" t="str">
        <f t="shared" si="153"/>
        <v/>
      </c>
      <c r="AH167" s="20" t="str">
        <f t="shared" si="154"/>
        <v/>
      </c>
      <c r="AI167" s="6" t="str">
        <f t="shared" si="155"/>
        <v/>
      </c>
      <c r="AJ167" s="3" t="str">
        <f t="shared" si="156"/>
        <v/>
      </c>
      <c r="AK167" s="20" t="str">
        <f t="shared" si="157"/>
        <v/>
      </c>
      <c r="AL167" s="6" t="str">
        <f t="shared" si="158"/>
        <v/>
      </c>
      <c r="AM167" s="3" t="str">
        <f t="shared" si="159"/>
        <v/>
      </c>
      <c r="AN167" s="20" t="str">
        <f t="shared" si="160"/>
        <v/>
      </c>
      <c r="AO167" s="6">
        <f t="shared" si="161"/>
        <v>0.94</v>
      </c>
      <c r="AP167" s="3" t="str">
        <f t="shared" si="162"/>
        <v/>
      </c>
      <c r="AQ167" s="20" t="str">
        <f t="shared" si="163"/>
        <v/>
      </c>
      <c r="AR167" s="6" t="str">
        <f t="shared" si="164"/>
        <v/>
      </c>
      <c r="AS167" s="3" t="str">
        <f t="shared" si="165"/>
        <v/>
      </c>
      <c r="AT167" s="20" t="str">
        <f t="shared" si="166"/>
        <v/>
      </c>
      <c r="AU167" s="6" t="str">
        <f t="shared" si="167"/>
        <v/>
      </c>
      <c r="AV167" s="3" t="str">
        <f t="shared" si="147"/>
        <v/>
      </c>
      <c r="AW167" s="20" t="str">
        <f t="shared" si="148"/>
        <v/>
      </c>
      <c r="AX167" s="6" t="str">
        <f t="shared" si="149"/>
        <v/>
      </c>
      <c r="AY167" s="3" t="str">
        <f t="shared" si="150"/>
        <v/>
      </c>
      <c r="AZ167" s="20" t="str">
        <f t="shared" si="151"/>
        <v/>
      </c>
      <c r="BA167" s="6" t="str">
        <f t="shared" si="152"/>
        <v/>
      </c>
      <c r="BB167" s="8"/>
      <c r="BC167" s="34"/>
      <c r="BD167" s="34"/>
      <c r="BE167" s="34"/>
      <c r="BF167" s="34"/>
      <c r="BG167" s="34"/>
      <c r="BH167" s="34"/>
      <c r="BI167" s="41"/>
      <c r="BJ167" s="41"/>
      <c r="BK167" s="34"/>
      <c r="BL167" s="34"/>
      <c r="BM167" s="34"/>
      <c r="BN167" s="34"/>
      <c r="BO167" s="34"/>
      <c r="BP167" s="41"/>
      <c r="BQ167" s="41"/>
      <c r="BR167" s="34"/>
      <c r="BS167" s="34"/>
      <c r="BT167" s="34"/>
      <c r="BU167" s="34"/>
      <c r="BV167" s="34"/>
      <c r="BW167" s="41"/>
      <c r="BX167" s="41"/>
      <c r="BY167" s="34"/>
      <c r="BZ167" s="34"/>
      <c r="CA167" s="34"/>
      <c r="CB167" s="34"/>
      <c r="CC167" s="34"/>
      <c r="CD167" s="34"/>
      <c r="CE167" s="34"/>
      <c r="CF167" s="41"/>
      <c r="CG167" s="41"/>
      <c r="CH167" s="34"/>
      <c r="CI167" s="34"/>
      <c r="CJ167" s="34"/>
      <c r="CK167" s="34"/>
      <c r="CL167" s="34"/>
      <c r="CM167" s="41"/>
      <c r="CN167" s="41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</row>
    <row r="168" spans="1:106" ht="13.5" thickBot="1" x14ac:dyDescent="0.25">
      <c r="A168" s="82">
        <v>41479</v>
      </c>
      <c r="B168" s="81" t="s">
        <v>13</v>
      </c>
      <c r="C168" s="81" t="s">
        <v>14</v>
      </c>
      <c r="D168" s="81" t="s">
        <v>3</v>
      </c>
      <c r="E168" s="81" t="s">
        <v>3</v>
      </c>
      <c r="F168" s="85">
        <f t="shared" si="123"/>
        <v>1</v>
      </c>
      <c r="G168" s="85">
        <f t="shared" si="124"/>
        <v>7</v>
      </c>
      <c r="H168" s="67">
        <f t="shared" si="125"/>
        <v>2013</v>
      </c>
      <c r="I168" s="2" t="str">
        <f t="shared" si="122"/>
        <v>Summer</v>
      </c>
      <c r="J168" s="67"/>
      <c r="K168" s="3" t="str">
        <f t="shared" si="126"/>
        <v/>
      </c>
      <c r="L168" s="20" t="str">
        <f t="shared" si="127"/>
        <v/>
      </c>
      <c r="M168" s="6" t="str">
        <f t="shared" si="128"/>
        <v/>
      </c>
      <c r="N168" s="3" t="str">
        <f t="shared" si="129"/>
        <v/>
      </c>
      <c r="O168" s="20" t="str">
        <f t="shared" si="130"/>
        <v/>
      </c>
      <c r="P168" s="6" t="str">
        <f t="shared" si="131"/>
        <v/>
      </c>
      <c r="Q168" s="3" t="str">
        <f t="shared" si="132"/>
        <v/>
      </c>
      <c r="R168" s="20" t="str">
        <f t="shared" si="133"/>
        <v>ns</v>
      </c>
      <c r="S168" s="6" t="str">
        <f t="shared" si="134"/>
        <v/>
      </c>
      <c r="T168" s="3" t="str">
        <f t="shared" si="135"/>
        <v/>
      </c>
      <c r="U168" s="20" t="str">
        <f t="shared" si="136"/>
        <v/>
      </c>
      <c r="V168" s="6" t="str">
        <f t="shared" si="137"/>
        <v/>
      </c>
      <c r="W168" s="3" t="str">
        <f t="shared" si="138"/>
        <v/>
      </c>
      <c r="X168" s="20" t="str">
        <f t="shared" si="139"/>
        <v/>
      </c>
      <c r="Y168" s="6" t="str">
        <f t="shared" si="140"/>
        <v/>
      </c>
      <c r="Z168" s="3" t="str">
        <f t="shared" si="141"/>
        <v/>
      </c>
      <c r="AA168" s="20" t="str">
        <f t="shared" si="142"/>
        <v/>
      </c>
      <c r="AB168" s="6" t="str">
        <f t="shared" si="143"/>
        <v/>
      </c>
      <c r="AC168" s="3" t="str">
        <f t="shared" si="144"/>
        <v/>
      </c>
      <c r="AD168" s="20" t="str">
        <f t="shared" si="145"/>
        <v/>
      </c>
      <c r="AE168" s="6" t="str">
        <f t="shared" si="146"/>
        <v/>
      </c>
      <c r="AF168" s="8"/>
      <c r="AG168" s="3" t="str">
        <f t="shared" si="153"/>
        <v/>
      </c>
      <c r="AH168" s="20" t="str">
        <f t="shared" si="154"/>
        <v/>
      </c>
      <c r="AI168" s="6" t="str">
        <f t="shared" si="155"/>
        <v/>
      </c>
      <c r="AJ168" s="3" t="str">
        <f t="shared" si="156"/>
        <v/>
      </c>
      <c r="AK168" s="20" t="str">
        <f t="shared" si="157"/>
        <v/>
      </c>
      <c r="AL168" s="6" t="str">
        <f t="shared" si="158"/>
        <v/>
      </c>
      <c r="AM168" s="3" t="str">
        <f t="shared" si="159"/>
        <v/>
      </c>
      <c r="AN168" s="20" t="str">
        <f t="shared" si="160"/>
        <v>ns</v>
      </c>
      <c r="AO168" s="6" t="str">
        <f t="shared" si="161"/>
        <v/>
      </c>
      <c r="AP168" s="3" t="str">
        <f t="shared" si="162"/>
        <v/>
      </c>
      <c r="AQ168" s="20" t="str">
        <f t="shared" si="163"/>
        <v/>
      </c>
      <c r="AR168" s="6" t="str">
        <f t="shared" si="164"/>
        <v/>
      </c>
      <c r="AS168" s="3" t="str">
        <f t="shared" si="165"/>
        <v/>
      </c>
      <c r="AT168" s="20" t="str">
        <f t="shared" si="166"/>
        <v/>
      </c>
      <c r="AU168" s="6" t="str">
        <f t="shared" si="167"/>
        <v/>
      </c>
      <c r="AV168" s="3" t="str">
        <f t="shared" si="147"/>
        <v/>
      </c>
      <c r="AW168" s="20" t="str">
        <f t="shared" si="148"/>
        <v/>
      </c>
      <c r="AX168" s="6" t="str">
        <f t="shared" si="149"/>
        <v/>
      </c>
      <c r="AY168" s="3" t="str">
        <f t="shared" si="150"/>
        <v/>
      </c>
      <c r="AZ168" s="20" t="str">
        <f t="shared" si="151"/>
        <v/>
      </c>
      <c r="BA168" s="6" t="str">
        <f t="shared" si="152"/>
        <v/>
      </c>
      <c r="BB168" s="8"/>
      <c r="BC168" s="34"/>
      <c r="BD168" s="34"/>
      <c r="BE168" s="34"/>
      <c r="BF168" s="34"/>
      <c r="BG168" s="34"/>
      <c r="BH168" s="34"/>
      <c r="BI168" s="41"/>
      <c r="BJ168" s="41"/>
      <c r="BK168" s="34"/>
      <c r="BL168" s="34"/>
      <c r="BM168" s="34"/>
      <c r="BN168" s="34"/>
      <c r="BO168" s="34"/>
      <c r="BP168" s="41"/>
      <c r="BQ168" s="41"/>
      <c r="BR168" s="34"/>
      <c r="BS168" s="34"/>
      <c r="BT168" s="34"/>
      <c r="BU168" s="34"/>
      <c r="BV168" s="34"/>
      <c r="BW168" s="41"/>
      <c r="BX168" s="41"/>
      <c r="BY168" s="34"/>
      <c r="BZ168" s="34"/>
      <c r="CA168" s="34"/>
      <c r="CB168" s="34"/>
      <c r="CC168" s="34"/>
      <c r="CD168" s="34"/>
      <c r="CE168" s="34"/>
      <c r="CF168" s="41"/>
      <c r="CG168" s="41"/>
      <c r="CH168" s="34"/>
      <c r="CI168" s="34"/>
      <c r="CJ168" s="34"/>
      <c r="CK168" s="34"/>
      <c r="CL168" s="34"/>
      <c r="CM168" s="41"/>
      <c r="CN168" s="41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</row>
    <row r="169" spans="1:106" ht="13.5" thickBot="1" x14ac:dyDescent="0.25">
      <c r="A169" s="82">
        <v>41479</v>
      </c>
      <c r="B169" s="81" t="s">
        <v>13</v>
      </c>
      <c r="C169" s="81" t="s">
        <v>14</v>
      </c>
      <c r="D169" s="81">
        <v>15.6</v>
      </c>
      <c r="E169" s="81">
        <v>0.57999999999999996</v>
      </c>
      <c r="F169" s="85">
        <f t="shared" si="123"/>
        <v>1</v>
      </c>
      <c r="G169" s="85">
        <f t="shared" si="124"/>
        <v>7</v>
      </c>
      <c r="H169" s="67">
        <f t="shared" si="125"/>
        <v>2013</v>
      </c>
      <c r="I169" s="2" t="str">
        <f t="shared" si="122"/>
        <v>Summer</v>
      </c>
      <c r="J169" s="67"/>
      <c r="K169" s="3" t="str">
        <f t="shared" si="126"/>
        <v/>
      </c>
      <c r="L169" s="20" t="str">
        <f t="shared" si="127"/>
        <v/>
      </c>
      <c r="M169" s="6" t="str">
        <f t="shared" si="128"/>
        <v/>
      </c>
      <c r="N169" s="3" t="str">
        <f t="shared" si="129"/>
        <v/>
      </c>
      <c r="O169" s="20" t="str">
        <f t="shared" si="130"/>
        <v/>
      </c>
      <c r="P169" s="6" t="str">
        <f t="shared" si="131"/>
        <v/>
      </c>
      <c r="Q169" s="3" t="str">
        <f t="shared" si="132"/>
        <v/>
      </c>
      <c r="R169" s="20">
        <f t="shared" si="133"/>
        <v>15.6</v>
      </c>
      <c r="S169" s="6" t="str">
        <f t="shared" si="134"/>
        <v/>
      </c>
      <c r="T169" s="3" t="str">
        <f t="shared" si="135"/>
        <v/>
      </c>
      <c r="U169" s="20" t="str">
        <f t="shared" si="136"/>
        <v/>
      </c>
      <c r="V169" s="6" t="str">
        <f t="shared" si="137"/>
        <v/>
      </c>
      <c r="W169" s="3" t="str">
        <f t="shared" si="138"/>
        <v/>
      </c>
      <c r="X169" s="20" t="str">
        <f t="shared" si="139"/>
        <v/>
      </c>
      <c r="Y169" s="6" t="str">
        <f t="shared" si="140"/>
        <v/>
      </c>
      <c r="Z169" s="3" t="str">
        <f t="shared" si="141"/>
        <v/>
      </c>
      <c r="AA169" s="20" t="str">
        <f t="shared" si="142"/>
        <v/>
      </c>
      <c r="AB169" s="6" t="str">
        <f t="shared" si="143"/>
        <v/>
      </c>
      <c r="AC169" s="3" t="str">
        <f t="shared" si="144"/>
        <v/>
      </c>
      <c r="AD169" s="20" t="str">
        <f t="shared" si="145"/>
        <v/>
      </c>
      <c r="AE169" s="6" t="str">
        <f t="shared" si="146"/>
        <v/>
      </c>
      <c r="AF169" s="8"/>
      <c r="AG169" s="3" t="str">
        <f t="shared" si="153"/>
        <v/>
      </c>
      <c r="AH169" s="20" t="str">
        <f t="shared" si="154"/>
        <v/>
      </c>
      <c r="AI169" s="6" t="str">
        <f t="shared" si="155"/>
        <v/>
      </c>
      <c r="AJ169" s="3" t="str">
        <f t="shared" si="156"/>
        <v/>
      </c>
      <c r="AK169" s="20" t="str">
        <f t="shared" si="157"/>
        <v/>
      </c>
      <c r="AL169" s="6" t="str">
        <f t="shared" si="158"/>
        <v/>
      </c>
      <c r="AM169" s="3" t="str">
        <f t="shared" si="159"/>
        <v/>
      </c>
      <c r="AN169" s="20">
        <f t="shared" si="160"/>
        <v>0.57999999999999996</v>
      </c>
      <c r="AO169" s="6" t="str">
        <f t="shared" si="161"/>
        <v/>
      </c>
      <c r="AP169" s="3" t="str">
        <f t="shared" si="162"/>
        <v/>
      </c>
      <c r="AQ169" s="20" t="str">
        <f t="shared" si="163"/>
        <v/>
      </c>
      <c r="AR169" s="6" t="str">
        <f t="shared" si="164"/>
        <v/>
      </c>
      <c r="AS169" s="3" t="str">
        <f t="shared" si="165"/>
        <v/>
      </c>
      <c r="AT169" s="20" t="str">
        <f t="shared" si="166"/>
        <v/>
      </c>
      <c r="AU169" s="6" t="str">
        <f t="shared" si="167"/>
        <v/>
      </c>
      <c r="AV169" s="3" t="str">
        <f t="shared" si="147"/>
        <v/>
      </c>
      <c r="AW169" s="20" t="str">
        <f t="shared" si="148"/>
        <v/>
      </c>
      <c r="AX169" s="6" t="str">
        <f t="shared" si="149"/>
        <v/>
      </c>
      <c r="AY169" s="3" t="str">
        <f t="shared" si="150"/>
        <v/>
      </c>
      <c r="AZ169" s="20" t="str">
        <f t="shared" si="151"/>
        <v/>
      </c>
      <c r="BA169" s="6" t="str">
        <f t="shared" si="152"/>
        <v/>
      </c>
      <c r="BB169" s="8"/>
      <c r="BC169" s="34"/>
      <c r="BD169" s="34"/>
      <c r="BE169" s="34"/>
      <c r="BF169" s="34"/>
      <c r="BG169" s="34"/>
      <c r="BH169" s="34"/>
      <c r="BI169" s="41"/>
      <c r="BJ169" s="41"/>
      <c r="BK169" s="34"/>
      <c r="BL169" s="34"/>
      <c r="BM169" s="34"/>
      <c r="BN169" s="34"/>
      <c r="BO169" s="34"/>
      <c r="BP169" s="41"/>
      <c r="BQ169" s="41"/>
      <c r="BR169" s="34"/>
      <c r="BS169" s="34"/>
      <c r="BT169" s="34"/>
      <c r="BU169" s="34"/>
      <c r="BV169" s="34"/>
      <c r="BW169" s="41"/>
      <c r="BX169" s="41"/>
      <c r="BY169" s="34"/>
      <c r="BZ169" s="34"/>
      <c r="CA169" s="34"/>
      <c r="CB169" s="34"/>
      <c r="CC169" s="34"/>
      <c r="CD169" s="34"/>
      <c r="CE169" s="34"/>
      <c r="CF169" s="41"/>
      <c r="CG169" s="41"/>
      <c r="CH169" s="34"/>
      <c r="CI169" s="34"/>
      <c r="CJ169" s="34"/>
      <c r="CK169" s="34"/>
      <c r="CL169" s="34"/>
      <c r="CM169" s="41"/>
      <c r="CN169" s="41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</row>
    <row r="170" spans="1:106" ht="13.5" thickBot="1" x14ac:dyDescent="0.25">
      <c r="A170" s="82">
        <v>41402</v>
      </c>
      <c r="B170" s="81" t="s">
        <v>13</v>
      </c>
      <c r="C170" s="81" t="s">
        <v>14</v>
      </c>
      <c r="D170" s="81">
        <v>18.600000000000001</v>
      </c>
      <c r="E170" s="81">
        <v>6.46</v>
      </c>
      <c r="F170" s="85">
        <f t="shared" si="123"/>
        <v>1</v>
      </c>
      <c r="G170" s="85">
        <f t="shared" si="124"/>
        <v>5</v>
      </c>
      <c r="H170" s="67">
        <f t="shared" si="125"/>
        <v>2013</v>
      </c>
      <c r="I170" s="2" t="str">
        <f t="shared" si="122"/>
        <v>Spring</v>
      </c>
      <c r="J170" s="67"/>
      <c r="K170" s="3" t="str">
        <f t="shared" si="126"/>
        <v/>
      </c>
      <c r="L170" s="20" t="str">
        <f t="shared" si="127"/>
        <v/>
      </c>
      <c r="M170" s="6" t="str">
        <f t="shared" si="128"/>
        <v/>
      </c>
      <c r="N170" s="3" t="str">
        <f t="shared" si="129"/>
        <v/>
      </c>
      <c r="O170" s="20" t="str">
        <f t="shared" si="130"/>
        <v/>
      </c>
      <c r="P170" s="6" t="str">
        <f t="shared" si="131"/>
        <v/>
      </c>
      <c r="Q170" s="3">
        <f t="shared" si="132"/>
        <v>18.600000000000001</v>
      </c>
      <c r="R170" s="20" t="str">
        <f t="shared" si="133"/>
        <v/>
      </c>
      <c r="S170" s="6" t="str">
        <f t="shared" si="134"/>
        <v/>
      </c>
      <c r="T170" s="3" t="str">
        <f t="shared" si="135"/>
        <v/>
      </c>
      <c r="U170" s="20" t="str">
        <f t="shared" si="136"/>
        <v/>
      </c>
      <c r="V170" s="6" t="str">
        <f t="shared" si="137"/>
        <v/>
      </c>
      <c r="W170" s="3" t="str">
        <f t="shared" si="138"/>
        <v/>
      </c>
      <c r="X170" s="20" t="str">
        <f t="shared" si="139"/>
        <v/>
      </c>
      <c r="Y170" s="6" t="str">
        <f t="shared" si="140"/>
        <v/>
      </c>
      <c r="Z170" s="3" t="str">
        <f t="shared" si="141"/>
        <v/>
      </c>
      <c r="AA170" s="20" t="str">
        <f t="shared" si="142"/>
        <v/>
      </c>
      <c r="AB170" s="6" t="str">
        <f t="shared" si="143"/>
        <v/>
      </c>
      <c r="AC170" s="3" t="str">
        <f t="shared" si="144"/>
        <v/>
      </c>
      <c r="AD170" s="20" t="str">
        <f t="shared" si="145"/>
        <v/>
      </c>
      <c r="AE170" s="6" t="str">
        <f t="shared" si="146"/>
        <v/>
      </c>
      <c r="AF170" s="8"/>
      <c r="AG170" s="3" t="str">
        <f t="shared" si="153"/>
        <v/>
      </c>
      <c r="AH170" s="20" t="str">
        <f t="shared" si="154"/>
        <v/>
      </c>
      <c r="AI170" s="6" t="str">
        <f t="shared" si="155"/>
        <v/>
      </c>
      <c r="AJ170" s="3" t="str">
        <f t="shared" si="156"/>
        <v/>
      </c>
      <c r="AK170" s="20" t="str">
        <f t="shared" si="157"/>
        <v/>
      </c>
      <c r="AL170" s="6" t="str">
        <f t="shared" si="158"/>
        <v/>
      </c>
      <c r="AM170" s="3">
        <f t="shared" si="159"/>
        <v>6.46</v>
      </c>
      <c r="AN170" s="20" t="str">
        <f t="shared" si="160"/>
        <v/>
      </c>
      <c r="AO170" s="6" t="str">
        <f t="shared" si="161"/>
        <v/>
      </c>
      <c r="AP170" s="3" t="str">
        <f t="shared" si="162"/>
        <v/>
      </c>
      <c r="AQ170" s="20" t="str">
        <f t="shared" si="163"/>
        <v/>
      </c>
      <c r="AR170" s="6" t="str">
        <f t="shared" si="164"/>
        <v/>
      </c>
      <c r="AS170" s="3" t="str">
        <f t="shared" si="165"/>
        <v/>
      </c>
      <c r="AT170" s="20" t="str">
        <f t="shared" si="166"/>
        <v/>
      </c>
      <c r="AU170" s="6" t="str">
        <f t="shared" si="167"/>
        <v/>
      </c>
      <c r="AV170" s="3" t="str">
        <f t="shared" si="147"/>
        <v/>
      </c>
      <c r="AW170" s="20" t="str">
        <f t="shared" si="148"/>
        <v/>
      </c>
      <c r="AX170" s="6" t="str">
        <f t="shared" si="149"/>
        <v/>
      </c>
      <c r="AY170" s="3" t="str">
        <f t="shared" si="150"/>
        <v/>
      </c>
      <c r="AZ170" s="20" t="str">
        <f t="shared" si="151"/>
        <v/>
      </c>
      <c r="BA170" s="6" t="str">
        <f t="shared" si="152"/>
        <v/>
      </c>
      <c r="BB170" s="8"/>
      <c r="BC170" s="34"/>
      <c r="BD170" s="34"/>
      <c r="BE170" s="34"/>
      <c r="BF170" s="34"/>
      <c r="BG170" s="34"/>
      <c r="BH170" s="34"/>
      <c r="BI170" s="41"/>
      <c r="BJ170" s="41"/>
      <c r="BK170" s="34"/>
      <c r="BL170" s="34"/>
      <c r="BM170" s="34"/>
      <c r="BN170" s="34"/>
      <c r="BO170" s="34"/>
      <c r="BP170" s="41"/>
      <c r="BQ170" s="41"/>
      <c r="BR170" s="34"/>
      <c r="BS170" s="34"/>
      <c r="BT170" s="34"/>
      <c r="BU170" s="34"/>
      <c r="BV170" s="34"/>
      <c r="BW170" s="41"/>
      <c r="BX170" s="41"/>
      <c r="BY170" s="34"/>
      <c r="BZ170" s="34"/>
      <c r="CA170" s="34"/>
      <c r="CB170" s="34"/>
      <c r="CC170" s="34"/>
      <c r="CD170" s="34"/>
      <c r="CE170" s="34"/>
      <c r="CF170" s="41"/>
      <c r="CG170" s="41"/>
      <c r="CH170" s="34"/>
      <c r="CI170" s="34"/>
      <c r="CJ170" s="34"/>
      <c r="CK170" s="34"/>
      <c r="CL170" s="34"/>
      <c r="CM170" s="41"/>
      <c r="CN170" s="41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</row>
    <row r="171" spans="1:106" ht="13.5" thickBot="1" x14ac:dyDescent="0.25">
      <c r="A171" s="82">
        <v>41178</v>
      </c>
      <c r="B171" s="81" t="s">
        <v>13</v>
      </c>
      <c r="C171" s="81" t="s">
        <v>14</v>
      </c>
      <c r="D171" s="81">
        <v>11.8</v>
      </c>
      <c r="E171" s="81">
        <v>0.6</v>
      </c>
      <c r="F171" s="85">
        <f t="shared" si="123"/>
        <v>1</v>
      </c>
      <c r="G171" s="85">
        <f t="shared" si="124"/>
        <v>9</v>
      </c>
      <c r="H171" s="67">
        <f t="shared" si="125"/>
        <v>2012</v>
      </c>
      <c r="I171" s="2" t="str">
        <f t="shared" si="122"/>
        <v>Fall</v>
      </c>
      <c r="J171" s="67"/>
      <c r="K171" s="3" t="str">
        <f t="shared" si="126"/>
        <v/>
      </c>
      <c r="L171" s="20" t="str">
        <f t="shared" si="127"/>
        <v/>
      </c>
      <c r="M171" s="6" t="str">
        <f t="shared" si="128"/>
        <v/>
      </c>
      <c r="N171" s="3" t="str">
        <f t="shared" si="129"/>
        <v/>
      </c>
      <c r="O171" s="20" t="str">
        <f t="shared" si="130"/>
        <v/>
      </c>
      <c r="P171" s="6" t="str">
        <f t="shared" si="131"/>
        <v/>
      </c>
      <c r="Q171" s="3" t="str">
        <f t="shared" si="132"/>
        <v/>
      </c>
      <c r="R171" s="20" t="str">
        <f t="shared" si="133"/>
        <v/>
      </c>
      <c r="S171" s="6">
        <f t="shared" si="134"/>
        <v>11.8</v>
      </c>
      <c r="T171" s="3" t="str">
        <f t="shared" si="135"/>
        <v/>
      </c>
      <c r="U171" s="20" t="str">
        <f t="shared" si="136"/>
        <v/>
      </c>
      <c r="V171" s="6" t="str">
        <f t="shared" si="137"/>
        <v/>
      </c>
      <c r="W171" s="3" t="str">
        <f t="shared" si="138"/>
        <v/>
      </c>
      <c r="X171" s="20" t="str">
        <f t="shared" si="139"/>
        <v/>
      </c>
      <c r="Y171" s="6" t="str">
        <f t="shared" si="140"/>
        <v/>
      </c>
      <c r="Z171" s="3" t="str">
        <f t="shared" si="141"/>
        <v/>
      </c>
      <c r="AA171" s="20" t="str">
        <f t="shared" si="142"/>
        <v/>
      </c>
      <c r="AB171" s="6" t="str">
        <f t="shared" si="143"/>
        <v/>
      </c>
      <c r="AC171" s="3" t="str">
        <f t="shared" si="144"/>
        <v/>
      </c>
      <c r="AD171" s="20" t="str">
        <f t="shared" si="145"/>
        <v/>
      </c>
      <c r="AE171" s="6" t="str">
        <f t="shared" si="146"/>
        <v/>
      </c>
      <c r="AF171" s="8"/>
      <c r="AG171" s="3" t="str">
        <f t="shared" si="153"/>
        <v/>
      </c>
      <c r="AH171" s="20" t="str">
        <f t="shared" si="154"/>
        <v/>
      </c>
      <c r="AI171" s="6" t="str">
        <f t="shared" si="155"/>
        <v/>
      </c>
      <c r="AJ171" s="3" t="str">
        <f t="shared" si="156"/>
        <v/>
      </c>
      <c r="AK171" s="20" t="str">
        <f t="shared" si="157"/>
        <v/>
      </c>
      <c r="AL171" s="6" t="str">
        <f t="shared" si="158"/>
        <v/>
      </c>
      <c r="AM171" s="3" t="str">
        <f t="shared" si="159"/>
        <v/>
      </c>
      <c r="AN171" s="20" t="str">
        <f t="shared" si="160"/>
        <v/>
      </c>
      <c r="AO171" s="6">
        <f t="shared" si="161"/>
        <v>0.6</v>
      </c>
      <c r="AP171" s="3" t="str">
        <f t="shared" si="162"/>
        <v/>
      </c>
      <c r="AQ171" s="20" t="str">
        <f t="shared" si="163"/>
        <v/>
      </c>
      <c r="AR171" s="6" t="str">
        <f t="shared" si="164"/>
        <v/>
      </c>
      <c r="AS171" s="3" t="str">
        <f t="shared" si="165"/>
        <v/>
      </c>
      <c r="AT171" s="20" t="str">
        <f t="shared" si="166"/>
        <v/>
      </c>
      <c r="AU171" s="6" t="str">
        <f t="shared" si="167"/>
        <v/>
      </c>
      <c r="AV171" s="3" t="str">
        <f t="shared" si="147"/>
        <v/>
      </c>
      <c r="AW171" s="20" t="str">
        <f t="shared" si="148"/>
        <v/>
      </c>
      <c r="AX171" s="6" t="str">
        <f t="shared" si="149"/>
        <v/>
      </c>
      <c r="AY171" s="3" t="str">
        <f t="shared" si="150"/>
        <v/>
      </c>
      <c r="AZ171" s="20" t="str">
        <f t="shared" si="151"/>
        <v/>
      </c>
      <c r="BA171" s="6" t="str">
        <f t="shared" si="152"/>
        <v/>
      </c>
      <c r="BB171" s="8"/>
      <c r="BC171" s="34"/>
      <c r="BD171" s="34"/>
      <c r="BE171" s="34"/>
      <c r="BF171" s="34"/>
      <c r="BG171" s="34"/>
      <c r="BH171" s="34"/>
      <c r="BI171" s="41"/>
      <c r="BJ171" s="41"/>
      <c r="BK171" s="34"/>
      <c r="BL171" s="34"/>
      <c r="BM171" s="34"/>
      <c r="BN171" s="34"/>
      <c r="BO171" s="34"/>
      <c r="BP171" s="41"/>
      <c r="BQ171" s="41"/>
      <c r="BR171" s="34"/>
      <c r="BS171" s="34"/>
      <c r="BT171" s="34"/>
      <c r="BU171" s="34"/>
      <c r="BV171" s="34"/>
      <c r="BW171" s="41"/>
      <c r="BX171" s="41"/>
      <c r="BY171" s="34"/>
      <c r="BZ171" s="34"/>
      <c r="CA171" s="34"/>
      <c r="CB171" s="34"/>
      <c r="CC171" s="34"/>
      <c r="CD171" s="34"/>
      <c r="CE171" s="34"/>
      <c r="CF171" s="41"/>
      <c r="CG171" s="41"/>
      <c r="CH171" s="34"/>
      <c r="CI171" s="34"/>
      <c r="CJ171" s="34"/>
      <c r="CK171" s="34"/>
      <c r="CL171" s="34"/>
      <c r="CM171" s="41"/>
      <c r="CN171" s="41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</row>
    <row r="172" spans="1:106" ht="13.5" thickBot="1" x14ac:dyDescent="0.25">
      <c r="A172" s="82">
        <v>41107</v>
      </c>
      <c r="B172" s="81" t="s">
        <v>13</v>
      </c>
      <c r="C172" s="81" t="s">
        <v>14</v>
      </c>
      <c r="D172" s="81">
        <v>23.6</v>
      </c>
      <c r="E172" s="81">
        <v>0.96</v>
      </c>
      <c r="F172" s="85">
        <f t="shared" si="123"/>
        <v>1</v>
      </c>
      <c r="G172" s="85">
        <f t="shared" si="124"/>
        <v>7</v>
      </c>
      <c r="H172" s="67">
        <f t="shared" si="125"/>
        <v>2012</v>
      </c>
      <c r="I172" s="2" t="str">
        <f t="shared" si="122"/>
        <v>Summer</v>
      </c>
      <c r="J172" s="67"/>
      <c r="K172" s="3" t="str">
        <f t="shared" si="126"/>
        <v/>
      </c>
      <c r="L172" s="20" t="str">
        <f t="shared" si="127"/>
        <v/>
      </c>
      <c r="M172" s="6" t="str">
        <f t="shared" si="128"/>
        <v/>
      </c>
      <c r="N172" s="3" t="str">
        <f t="shared" si="129"/>
        <v/>
      </c>
      <c r="O172" s="20" t="str">
        <f t="shared" si="130"/>
        <v/>
      </c>
      <c r="P172" s="6" t="str">
        <f t="shared" si="131"/>
        <v/>
      </c>
      <c r="Q172" s="3" t="str">
        <f t="shared" si="132"/>
        <v/>
      </c>
      <c r="R172" s="20">
        <f t="shared" si="133"/>
        <v>23.6</v>
      </c>
      <c r="S172" s="6" t="str">
        <f t="shared" si="134"/>
        <v/>
      </c>
      <c r="T172" s="3" t="str">
        <f t="shared" si="135"/>
        <v/>
      </c>
      <c r="U172" s="20" t="str">
        <f t="shared" si="136"/>
        <v/>
      </c>
      <c r="V172" s="6" t="str">
        <f t="shared" si="137"/>
        <v/>
      </c>
      <c r="W172" s="3" t="str">
        <f t="shared" si="138"/>
        <v/>
      </c>
      <c r="X172" s="20" t="str">
        <f t="shared" si="139"/>
        <v/>
      </c>
      <c r="Y172" s="6" t="str">
        <f t="shared" si="140"/>
        <v/>
      </c>
      <c r="Z172" s="3" t="str">
        <f t="shared" si="141"/>
        <v/>
      </c>
      <c r="AA172" s="20" t="str">
        <f t="shared" si="142"/>
        <v/>
      </c>
      <c r="AB172" s="6" t="str">
        <f t="shared" si="143"/>
        <v/>
      </c>
      <c r="AC172" s="3" t="str">
        <f t="shared" si="144"/>
        <v/>
      </c>
      <c r="AD172" s="20" t="str">
        <f t="shared" si="145"/>
        <v/>
      </c>
      <c r="AE172" s="6" t="str">
        <f t="shared" si="146"/>
        <v/>
      </c>
      <c r="AF172" s="8"/>
      <c r="AG172" s="3" t="str">
        <f t="shared" si="153"/>
        <v/>
      </c>
      <c r="AH172" s="20" t="str">
        <f t="shared" si="154"/>
        <v/>
      </c>
      <c r="AI172" s="6" t="str">
        <f t="shared" si="155"/>
        <v/>
      </c>
      <c r="AJ172" s="3" t="str">
        <f t="shared" si="156"/>
        <v/>
      </c>
      <c r="AK172" s="20" t="str">
        <f t="shared" si="157"/>
        <v/>
      </c>
      <c r="AL172" s="6" t="str">
        <f t="shared" si="158"/>
        <v/>
      </c>
      <c r="AM172" s="3" t="str">
        <f t="shared" si="159"/>
        <v/>
      </c>
      <c r="AN172" s="20">
        <f t="shared" si="160"/>
        <v>0.96</v>
      </c>
      <c r="AO172" s="6" t="str">
        <f t="shared" si="161"/>
        <v/>
      </c>
      <c r="AP172" s="3" t="str">
        <f t="shared" si="162"/>
        <v/>
      </c>
      <c r="AQ172" s="20" t="str">
        <f t="shared" si="163"/>
        <v/>
      </c>
      <c r="AR172" s="6" t="str">
        <f t="shared" si="164"/>
        <v/>
      </c>
      <c r="AS172" s="3" t="str">
        <f t="shared" si="165"/>
        <v/>
      </c>
      <c r="AT172" s="20" t="str">
        <f t="shared" si="166"/>
        <v/>
      </c>
      <c r="AU172" s="6" t="str">
        <f t="shared" si="167"/>
        <v/>
      </c>
      <c r="AV172" s="3" t="str">
        <f t="shared" si="147"/>
        <v/>
      </c>
      <c r="AW172" s="20" t="str">
        <f t="shared" si="148"/>
        <v/>
      </c>
      <c r="AX172" s="6" t="str">
        <f t="shared" si="149"/>
        <v/>
      </c>
      <c r="AY172" s="3" t="str">
        <f t="shared" si="150"/>
        <v/>
      </c>
      <c r="AZ172" s="20" t="str">
        <f t="shared" si="151"/>
        <v/>
      </c>
      <c r="BA172" s="6" t="str">
        <f t="shared" si="152"/>
        <v/>
      </c>
      <c r="BB172" s="8"/>
      <c r="BC172" s="34"/>
      <c r="BD172" s="34"/>
      <c r="BE172" s="34"/>
      <c r="BF172" s="34"/>
      <c r="BG172" s="34"/>
      <c r="BH172" s="34"/>
      <c r="BI172" s="41"/>
      <c r="BJ172" s="41"/>
      <c r="BK172" s="34"/>
      <c r="BL172" s="34"/>
      <c r="BM172" s="34"/>
      <c r="BN172" s="34"/>
      <c r="BO172" s="34"/>
      <c r="BP172" s="41"/>
      <c r="BQ172" s="41"/>
      <c r="BR172" s="34"/>
      <c r="BS172" s="34"/>
      <c r="BT172" s="34"/>
      <c r="BU172" s="34"/>
      <c r="BV172" s="34"/>
      <c r="BW172" s="41"/>
      <c r="BX172" s="41"/>
      <c r="BY172" s="34"/>
      <c r="BZ172" s="34"/>
      <c r="CA172" s="34"/>
      <c r="CB172" s="34"/>
      <c r="CC172" s="34"/>
      <c r="CD172" s="34"/>
      <c r="CE172" s="34"/>
      <c r="CF172" s="41"/>
      <c r="CG172" s="41"/>
      <c r="CH172" s="34"/>
      <c r="CI172" s="34"/>
      <c r="CJ172" s="34"/>
      <c r="CK172" s="34"/>
      <c r="CL172" s="34"/>
      <c r="CM172" s="41"/>
      <c r="CN172" s="41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</row>
    <row r="173" spans="1:106" ht="13.5" thickBot="1" x14ac:dyDescent="0.25">
      <c r="A173" s="82">
        <v>41031</v>
      </c>
      <c r="B173" s="81" t="s">
        <v>13</v>
      </c>
      <c r="C173" s="81" t="s">
        <v>14</v>
      </c>
      <c r="D173" s="81">
        <v>16.899999999999999</v>
      </c>
      <c r="E173" s="81">
        <v>14.35</v>
      </c>
      <c r="F173" s="85">
        <f t="shared" si="123"/>
        <v>1</v>
      </c>
      <c r="G173" s="85">
        <f t="shared" si="124"/>
        <v>5</v>
      </c>
      <c r="H173" s="67">
        <f t="shared" si="125"/>
        <v>2012</v>
      </c>
      <c r="I173" s="2" t="str">
        <f t="shared" si="122"/>
        <v>Spring</v>
      </c>
      <c r="J173" s="67"/>
      <c r="K173" s="3" t="str">
        <f t="shared" si="126"/>
        <v/>
      </c>
      <c r="L173" s="20" t="str">
        <f t="shared" si="127"/>
        <v/>
      </c>
      <c r="M173" s="6" t="str">
        <f t="shared" si="128"/>
        <v/>
      </c>
      <c r="N173" s="3" t="str">
        <f t="shared" si="129"/>
        <v/>
      </c>
      <c r="O173" s="20" t="str">
        <f t="shared" si="130"/>
        <v/>
      </c>
      <c r="P173" s="6" t="str">
        <f t="shared" si="131"/>
        <v/>
      </c>
      <c r="Q173" s="3">
        <f t="shared" si="132"/>
        <v>16.899999999999999</v>
      </c>
      <c r="R173" s="20" t="str">
        <f t="shared" si="133"/>
        <v/>
      </c>
      <c r="S173" s="6" t="str">
        <f t="shared" si="134"/>
        <v/>
      </c>
      <c r="T173" s="3" t="str">
        <f t="shared" si="135"/>
        <v/>
      </c>
      <c r="U173" s="20" t="str">
        <f t="shared" si="136"/>
        <v/>
      </c>
      <c r="V173" s="6" t="str">
        <f t="shared" si="137"/>
        <v/>
      </c>
      <c r="W173" s="3" t="str">
        <f t="shared" si="138"/>
        <v/>
      </c>
      <c r="X173" s="20" t="str">
        <f t="shared" si="139"/>
        <v/>
      </c>
      <c r="Y173" s="6" t="str">
        <f t="shared" si="140"/>
        <v/>
      </c>
      <c r="Z173" s="3" t="str">
        <f t="shared" si="141"/>
        <v/>
      </c>
      <c r="AA173" s="20" t="str">
        <f t="shared" si="142"/>
        <v/>
      </c>
      <c r="AB173" s="6" t="str">
        <f t="shared" si="143"/>
        <v/>
      </c>
      <c r="AC173" s="3" t="str">
        <f t="shared" si="144"/>
        <v/>
      </c>
      <c r="AD173" s="20" t="str">
        <f t="shared" si="145"/>
        <v/>
      </c>
      <c r="AE173" s="6" t="str">
        <f t="shared" si="146"/>
        <v/>
      </c>
      <c r="AF173" s="8"/>
      <c r="AG173" s="3" t="str">
        <f t="shared" si="153"/>
        <v/>
      </c>
      <c r="AH173" s="20" t="str">
        <f t="shared" si="154"/>
        <v/>
      </c>
      <c r="AI173" s="6" t="str">
        <f t="shared" si="155"/>
        <v/>
      </c>
      <c r="AJ173" s="3" t="str">
        <f t="shared" si="156"/>
        <v/>
      </c>
      <c r="AK173" s="20" t="str">
        <f t="shared" si="157"/>
        <v/>
      </c>
      <c r="AL173" s="6" t="str">
        <f t="shared" si="158"/>
        <v/>
      </c>
      <c r="AM173" s="3">
        <f t="shared" si="159"/>
        <v>14.35</v>
      </c>
      <c r="AN173" s="20" t="str">
        <f t="shared" si="160"/>
        <v/>
      </c>
      <c r="AO173" s="6" t="str">
        <f t="shared" si="161"/>
        <v/>
      </c>
      <c r="AP173" s="3" t="str">
        <f t="shared" si="162"/>
        <v/>
      </c>
      <c r="AQ173" s="20" t="str">
        <f t="shared" si="163"/>
        <v/>
      </c>
      <c r="AR173" s="6" t="str">
        <f t="shared" si="164"/>
        <v/>
      </c>
      <c r="AS173" s="3" t="str">
        <f t="shared" si="165"/>
        <v/>
      </c>
      <c r="AT173" s="20" t="str">
        <f t="shared" si="166"/>
        <v/>
      </c>
      <c r="AU173" s="6" t="str">
        <f t="shared" si="167"/>
        <v/>
      </c>
      <c r="AV173" s="3" t="str">
        <f t="shared" si="147"/>
        <v/>
      </c>
      <c r="AW173" s="20" t="str">
        <f t="shared" si="148"/>
        <v/>
      </c>
      <c r="AX173" s="6" t="str">
        <f t="shared" si="149"/>
        <v/>
      </c>
      <c r="AY173" s="3" t="str">
        <f t="shared" si="150"/>
        <v/>
      </c>
      <c r="AZ173" s="20" t="str">
        <f t="shared" si="151"/>
        <v/>
      </c>
      <c r="BA173" s="6" t="str">
        <f t="shared" si="152"/>
        <v/>
      </c>
      <c r="BB173" s="8"/>
      <c r="BC173" s="34"/>
      <c r="BD173" s="34"/>
      <c r="BE173" s="34"/>
      <c r="BF173" s="34"/>
      <c r="BG173" s="34"/>
      <c r="BH173" s="34"/>
      <c r="BI173" s="41"/>
      <c r="BJ173" s="41"/>
      <c r="BK173" s="34"/>
      <c r="BL173" s="34"/>
      <c r="BM173" s="34"/>
      <c r="BN173" s="34"/>
      <c r="BO173" s="34"/>
      <c r="BP173" s="41"/>
      <c r="BQ173" s="41"/>
      <c r="BR173" s="34"/>
      <c r="BS173" s="34"/>
      <c r="BT173" s="34"/>
      <c r="BU173" s="34"/>
      <c r="BV173" s="34"/>
      <c r="BW173" s="41"/>
      <c r="BX173" s="41"/>
      <c r="BY173" s="34"/>
      <c r="BZ173" s="34"/>
      <c r="CA173" s="34"/>
      <c r="CB173" s="34"/>
      <c r="CC173" s="34"/>
      <c r="CD173" s="34"/>
      <c r="CE173" s="34"/>
      <c r="CF173" s="41"/>
      <c r="CG173" s="41"/>
      <c r="CH173" s="34"/>
      <c r="CI173" s="34"/>
      <c r="CJ173" s="34"/>
      <c r="CK173" s="34"/>
      <c r="CL173" s="34"/>
      <c r="CM173" s="41"/>
      <c r="CN173" s="41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</row>
    <row r="174" spans="1:106" ht="13.5" thickBot="1" x14ac:dyDescent="0.25">
      <c r="A174" s="82">
        <v>40821</v>
      </c>
      <c r="B174" s="81" t="s">
        <v>13</v>
      </c>
      <c r="C174" s="81" t="s">
        <v>14</v>
      </c>
      <c r="D174" s="81">
        <v>12.9</v>
      </c>
      <c r="E174" s="81">
        <v>2.4700000000000002</v>
      </c>
      <c r="F174" s="85">
        <f t="shared" si="123"/>
        <v>1</v>
      </c>
      <c r="G174" s="85">
        <f t="shared" si="124"/>
        <v>10</v>
      </c>
      <c r="H174" s="67">
        <f t="shared" si="125"/>
        <v>2011</v>
      </c>
      <c r="I174" s="2" t="str">
        <f t="shared" si="122"/>
        <v>Fall</v>
      </c>
      <c r="J174" s="67"/>
      <c r="K174" s="3" t="str">
        <f t="shared" si="126"/>
        <v/>
      </c>
      <c r="L174" s="20" t="str">
        <f t="shared" si="127"/>
        <v/>
      </c>
      <c r="M174" s="6" t="str">
        <f t="shared" si="128"/>
        <v/>
      </c>
      <c r="N174" s="3" t="str">
        <f t="shared" si="129"/>
        <v/>
      </c>
      <c r="O174" s="20" t="str">
        <f t="shared" si="130"/>
        <v/>
      </c>
      <c r="P174" s="6" t="str">
        <f t="shared" si="131"/>
        <v/>
      </c>
      <c r="Q174" s="3" t="str">
        <f t="shared" si="132"/>
        <v/>
      </c>
      <c r="R174" s="20" t="str">
        <f t="shared" si="133"/>
        <v/>
      </c>
      <c r="S174" s="6">
        <f t="shared" si="134"/>
        <v>12.9</v>
      </c>
      <c r="T174" s="3" t="str">
        <f t="shared" si="135"/>
        <v/>
      </c>
      <c r="U174" s="20" t="str">
        <f t="shared" si="136"/>
        <v/>
      </c>
      <c r="V174" s="6" t="str">
        <f t="shared" si="137"/>
        <v/>
      </c>
      <c r="W174" s="3" t="str">
        <f t="shared" si="138"/>
        <v/>
      </c>
      <c r="X174" s="20" t="str">
        <f t="shared" si="139"/>
        <v/>
      </c>
      <c r="Y174" s="6" t="str">
        <f t="shared" si="140"/>
        <v/>
      </c>
      <c r="Z174" s="3" t="str">
        <f t="shared" si="141"/>
        <v/>
      </c>
      <c r="AA174" s="20" t="str">
        <f t="shared" si="142"/>
        <v/>
      </c>
      <c r="AB174" s="6" t="str">
        <f t="shared" si="143"/>
        <v/>
      </c>
      <c r="AC174" s="3" t="str">
        <f t="shared" si="144"/>
        <v/>
      </c>
      <c r="AD174" s="20" t="str">
        <f t="shared" si="145"/>
        <v/>
      </c>
      <c r="AE174" s="6" t="str">
        <f t="shared" si="146"/>
        <v/>
      </c>
      <c r="AF174" s="8"/>
      <c r="AG174" s="3" t="str">
        <f t="shared" si="153"/>
        <v/>
      </c>
      <c r="AH174" s="20" t="str">
        <f t="shared" si="154"/>
        <v/>
      </c>
      <c r="AI174" s="6" t="str">
        <f t="shared" si="155"/>
        <v/>
      </c>
      <c r="AJ174" s="3" t="str">
        <f t="shared" si="156"/>
        <v/>
      </c>
      <c r="AK174" s="20" t="str">
        <f t="shared" si="157"/>
        <v/>
      </c>
      <c r="AL174" s="6" t="str">
        <f t="shared" si="158"/>
        <v/>
      </c>
      <c r="AM174" s="3" t="str">
        <f t="shared" si="159"/>
        <v/>
      </c>
      <c r="AN174" s="20" t="str">
        <f t="shared" si="160"/>
        <v/>
      </c>
      <c r="AO174" s="6">
        <f t="shared" si="161"/>
        <v>2.4700000000000002</v>
      </c>
      <c r="AP174" s="3" t="str">
        <f t="shared" si="162"/>
        <v/>
      </c>
      <c r="AQ174" s="20" t="str">
        <f t="shared" si="163"/>
        <v/>
      </c>
      <c r="AR174" s="6" t="str">
        <f t="shared" si="164"/>
        <v/>
      </c>
      <c r="AS174" s="3" t="str">
        <f t="shared" si="165"/>
        <v/>
      </c>
      <c r="AT174" s="20" t="str">
        <f t="shared" si="166"/>
        <v/>
      </c>
      <c r="AU174" s="6" t="str">
        <f t="shared" si="167"/>
        <v/>
      </c>
      <c r="AV174" s="3" t="str">
        <f t="shared" si="147"/>
        <v/>
      </c>
      <c r="AW174" s="20" t="str">
        <f t="shared" si="148"/>
        <v/>
      </c>
      <c r="AX174" s="6" t="str">
        <f t="shared" si="149"/>
        <v/>
      </c>
      <c r="AY174" s="3" t="str">
        <f t="shared" si="150"/>
        <v/>
      </c>
      <c r="AZ174" s="20" t="str">
        <f t="shared" si="151"/>
        <v/>
      </c>
      <c r="BA174" s="6" t="str">
        <f t="shared" si="152"/>
        <v/>
      </c>
      <c r="BB174" s="8"/>
      <c r="BC174" s="34"/>
      <c r="BD174" s="34"/>
      <c r="BE174" s="34"/>
      <c r="BF174" s="34"/>
      <c r="BG174" s="34"/>
      <c r="BH174" s="34"/>
      <c r="BI174" s="41"/>
      <c r="BJ174" s="41"/>
      <c r="BK174" s="34"/>
      <c r="BL174" s="34"/>
      <c r="BM174" s="34"/>
      <c r="BN174" s="34"/>
      <c r="BO174" s="34"/>
      <c r="BP174" s="41"/>
      <c r="BQ174" s="41"/>
      <c r="BR174" s="34"/>
      <c r="BS174" s="34"/>
      <c r="BT174" s="34"/>
      <c r="BU174" s="34"/>
      <c r="BV174" s="34"/>
      <c r="BW174" s="41"/>
      <c r="BX174" s="41"/>
      <c r="BY174" s="34"/>
      <c r="BZ174" s="34"/>
      <c r="CA174" s="34"/>
      <c r="CB174" s="34"/>
      <c r="CC174" s="34"/>
      <c r="CD174" s="34"/>
      <c r="CE174" s="34"/>
      <c r="CF174" s="41"/>
      <c r="CG174" s="41"/>
      <c r="CH174" s="34"/>
      <c r="CI174" s="34"/>
      <c r="CJ174" s="34"/>
      <c r="CK174" s="34"/>
      <c r="CL174" s="34"/>
      <c r="CM174" s="41"/>
      <c r="CN174" s="41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</row>
    <row r="175" spans="1:106" ht="13.5" thickBot="1" x14ac:dyDescent="0.25">
      <c r="A175" s="82">
        <v>40723</v>
      </c>
      <c r="B175" s="81" t="s">
        <v>13</v>
      </c>
      <c r="C175" s="81" t="s">
        <v>14</v>
      </c>
      <c r="D175" s="81">
        <v>19.3</v>
      </c>
      <c r="E175" s="81">
        <v>36.6</v>
      </c>
      <c r="F175" s="85">
        <f t="shared" si="123"/>
        <v>1</v>
      </c>
      <c r="G175" s="85">
        <f t="shared" si="124"/>
        <v>6</v>
      </c>
      <c r="H175" s="67">
        <f t="shared" si="125"/>
        <v>2011</v>
      </c>
      <c r="I175" s="2" t="str">
        <f t="shared" si="122"/>
        <v>Spring</v>
      </c>
      <c r="J175" s="67"/>
      <c r="K175" s="3" t="str">
        <f t="shared" si="126"/>
        <v/>
      </c>
      <c r="L175" s="20" t="str">
        <f t="shared" si="127"/>
        <v/>
      </c>
      <c r="M175" s="6" t="str">
        <f t="shared" si="128"/>
        <v/>
      </c>
      <c r="N175" s="3" t="str">
        <f t="shared" si="129"/>
        <v/>
      </c>
      <c r="O175" s="20" t="str">
        <f t="shared" si="130"/>
        <v/>
      </c>
      <c r="P175" s="6" t="str">
        <f t="shared" si="131"/>
        <v/>
      </c>
      <c r="Q175" s="3">
        <f t="shared" si="132"/>
        <v>19.3</v>
      </c>
      <c r="R175" s="20" t="str">
        <f t="shared" si="133"/>
        <v/>
      </c>
      <c r="S175" s="6" t="str">
        <f t="shared" si="134"/>
        <v/>
      </c>
      <c r="T175" s="3" t="str">
        <f t="shared" si="135"/>
        <v/>
      </c>
      <c r="U175" s="20" t="str">
        <f t="shared" si="136"/>
        <v/>
      </c>
      <c r="V175" s="6" t="str">
        <f t="shared" si="137"/>
        <v/>
      </c>
      <c r="W175" s="3" t="str">
        <f t="shared" si="138"/>
        <v/>
      </c>
      <c r="X175" s="20" t="str">
        <f t="shared" si="139"/>
        <v/>
      </c>
      <c r="Y175" s="6" t="str">
        <f t="shared" si="140"/>
        <v/>
      </c>
      <c r="Z175" s="3" t="str">
        <f t="shared" si="141"/>
        <v/>
      </c>
      <c r="AA175" s="20" t="str">
        <f t="shared" si="142"/>
        <v/>
      </c>
      <c r="AB175" s="6" t="str">
        <f t="shared" si="143"/>
        <v/>
      </c>
      <c r="AC175" s="3" t="str">
        <f t="shared" si="144"/>
        <v/>
      </c>
      <c r="AD175" s="20" t="str">
        <f t="shared" si="145"/>
        <v/>
      </c>
      <c r="AE175" s="6" t="str">
        <f t="shared" si="146"/>
        <v/>
      </c>
      <c r="AF175" s="8"/>
      <c r="AG175" s="3" t="str">
        <f t="shared" si="153"/>
        <v/>
      </c>
      <c r="AH175" s="20" t="str">
        <f t="shared" si="154"/>
        <v/>
      </c>
      <c r="AI175" s="6" t="str">
        <f t="shared" si="155"/>
        <v/>
      </c>
      <c r="AJ175" s="3" t="str">
        <f t="shared" si="156"/>
        <v/>
      </c>
      <c r="AK175" s="20" t="str">
        <f t="shared" si="157"/>
        <v/>
      </c>
      <c r="AL175" s="6" t="str">
        <f t="shared" si="158"/>
        <v/>
      </c>
      <c r="AM175" s="3">
        <f t="shared" si="159"/>
        <v>36.6</v>
      </c>
      <c r="AN175" s="20" t="str">
        <f t="shared" si="160"/>
        <v/>
      </c>
      <c r="AO175" s="6" t="str">
        <f t="shared" si="161"/>
        <v/>
      </c>
      <c r="AP175" s="3" t="str">
        <f t="shared" si="162"/>
        <v/>
      </c>
      <c r="AQ175" s="20" t="str">
        <f t="shared" si="163"/>
        <v/>
      </c>
      <c r="AR175" s="6" t="str">
        <f t="shared" si="164"/>
        <v/>
      </c>
      <c r="AS175" s="3" t="str">
        <f t="shared" si="165"/>
        <v/>
      </c>
      <c r="AT175" s="20" t="str">
        <f t="shared" si="166"/>
        <v/>
      </c>
      <c r="AU175" s="6" t="str">
        <f t="shared" si="167"/>
        <v/>
      </c>
      <c r="AV175" s="3" t="str">
        <f t="shared" si="147"/>
        <v/>
      </c>
      <c r="AW175" s="20" t="str">
        <f t="shared" si="148"/>
        <v/>
      </c>
      <c r="AX175" s="6" t="str">
        <f t="shared" si="149"/>
        <v/>
      </c>
      <c r="AY175" s="3" t="str">
        <f t="shared" si="150"/>
        <v/>
      </c>
      <c r="AZ175" s="20" t="str">
        <f t="shared" si="151"/>
        <v/>
      </c>
      <c r="BA175" s="6" t="str">
        <f t="shared" si="152"/>
        <v/>
      </c>
      <c r="BB175" s="8"/>
      <c r="BC175" s="34"/>
      <c r="BD175" s="34"/>
      <c r="BE175" s="34"/>
      <c r="BF175" s="34"/>
      <c r="BG175" s="34"/>
      <c r="BH175" s="34"/>
      <c r="BI175" s="41"/>
      <c r="BJ175" s="41"/>
      <c r="BK175" s="34"/>
      <c r="BL175" s="34"/>
      <c r="BM175" s="34"/>
      <c r="BN175" s="34"/>
      <c r="BO175" s="34"/>
      <c r="BP175" s="41"/>
      <c r="BQ175" s="41"/>
      <c r="BR175" s="34"/>
      <c r="BS175" s="34"/>
      <c r="BT175" s="34"/>
      <c r="BU175" s="34"/>
      <c r="BV175" s="34"/>
      <c r="BW175" s="41"/>
      <c r="BX175" s="41"/>
      <c r="BY175" s="34"/>
      <c r="BZ175" s="34"/>
      <c r="CA175" s="34"/>
      <c r="CB175" s="34"/>
      <c r="CC175" s="34"/>
      <c r="CD175" s="34"/>
      <c r="CE175" s="34"/>
      <c r="CF175" s="41"/>
      <c r="CG175" s="41"/>
      <c r="CH175" s="34"/>
      <c r="CI175" s="34"/>
      <c r="CJ175" s="34"/>
      <c r="CK175" s="34"/>
      <c r="CL175" s="34"/>
      <c r="CM175" s="41"/>
      <c r="CN175" s="41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</row>
    <row r="176" spans="1:106" ht="13.5" thickBot="1" x14ac:dyDescent="0.25">
      <c r="A176" s="82">
        <v>40674</v>
      </c>
      <c r="B176" s="81" t="s">
        <v>13</v>
      </c>
      <c r="C176" s="81" t="s">
        <v>14</v>
      </c>
      <c r="D176" s="81">
        <v>15.5</v>
      </c>
      <c r="E176" s="81">
        <v>14.8</v>
      </c>
      <c r="F176" s="85">
        <f t="shared" si="123"/>
        <v>1</v>
      </c>
      <c r="G176" s="85">
        <f t="shared" si="124"/>
        <v>5</v>
      </c>
      <c r="H176" s="67">
        <f t="shared" si="125"/>
        <v>2011</v>
      </c>
      <c r="I176" s="2" t="str">
        <f t="shared" si="122"/>
        <v>Spring</v>
      </c>
      <c r="J176" s="67"/>
      <c r="K176" s="3" t="str">
        <f t="shared" si="126"/>
        <v/>
      </c>
      <c r="L176" s="20" t="str">
        <f t="shared" si="127"/>
        <v/>
      </c>
      <c r="M176" s="6" t="str">
        <f t="shared" si="128"/>
        <v/>
      </c>
      <c r="N176" s="3" t="str">
        <f t="shared" si="129"/>
        <v/>
      </c>
      <c r="O176" s="20" t="str">
        <f t="shared" si="130"/>
        <v/>
      </c>
      <c r="P176" s="6" t="str">
        <f t="shared" si="131"/>
        <v/>
      </c>
      <c r="Q176" s="3">
        <f t="shared" si="132"/>
        <v>15.5</v>
      </c>
      <c r="R176" s="20" t="str">
        <f t="shared" si="133"/>
        <v/>
      </c>
      <c r="S176" s="6" t="str">
        <f t="shared" si="134"/>
        <v/>
      </c>
      <c r="T176" s="3" t="str">
        <f t="shared" si="135"/>
        <v/>
      </c>
      <c r="U176" s="20" t="str">
        <f t="shared" si="136"/>
        <v/>
      </c>
      <c r="V176" s="6" t="str">
        <f t="shared" si="137"/>
        <v/>
      </c>
      <c r="W176" s="3" t="str">
        <f t="shared" si="138"/>
        <v/>
      </c>
      <c r="X176" s="20" t="str">
        <f t="shared" si="139"/>
        <v/>
      </c>
      <c r="Y176" s="6" t="str">
        <f t="shared" si="140"/>
        <v/>
      </c>
      <c r="Z176" s="3" t="str">
        <f t="shared" si="141"/>
        <v/>
      </c>
      <c r="AA176" s="20" t="str">
        <f t="shared" si="142"/>
        <v/>
      </c>
      <c r="AB176" s="6" t="str">
        <f t="shared" si="143"/>
        <v/>
      </c>
      <c r="AC176" s="3" t="str">
        <f t="shared" si="144"/>
        <v/>
      </c>
      <c r="AD176" s="20" t="str">
        <f t="shared" si="145"/>
        <v/>
      </c>
      <c r="AE176" s="6" t="str">
        <f t="shared" si="146"/>
        <v/>
      </c>
      <c r="AF176" s="8"/>
      <c r="AG176" s="3" t="str">
        <f t="shared" si="153"/>
        <v/>
      </c>
      <c r="AH176" s="20" t="str">
        <f t="shared" si="154"/>
        <v/>
      </c>
      <c r="AI176" s="6" t="str">
        <f t="shared" si="155"/>
        <v/>
      </c>
      <c r="AJ176" s="3" t="str">
        <f t="shared" si="156"/>
        <v/>
      </c>
      <c r="AK176" s="20" t="str">
        <f t="shared" si="157"/>
        <v/>
      </c>
      <c r="AL176" s="6" t="str">
        <f t="shared" si="158"/>
        <v/>
      </c>
      <c r="AM176" s="3">
        <f t="shared" si="159"/>
        <v>14.8</v>
      </c>
      <c r="AN176" s="20" t="str">
        <f t="shared" si="160"/>
        <v/>
      </c>
      <c r="AO176" s="6" t="str">
        <f t="shared" si="161"/>
        <v/>
      </c>
      <c r="AP176" s="3" t="str">
        <f t="shared" si="162"/>
        <v/>
      </c>
      <c r="AQ176" s="20" t="str">
        <f t="shared" si="163"/>
        <v/>
      </c>
      <c r="AR176" s="6" t="str">
        <f t="shared" si="164"/>
        <v/>
      </c>
      <c r="AS176" s="3" t="str">
        <f t="shared" si="165"/>
        <v/>
      </c>
      <c r="AT176" s="20" t="str">
        <f t="shared" si="166"/>
        <v/>
      </c>
      <c r="AU176" s="6" t="str">
        <f t="shared" si="167"/>
        <v/>
      </c>
      <c r="AV176" s="3" t="str">
        <f t="shared" si="147"/>
        <v/>
      </c>
      <c r="AW176" s="20" t="str">
        <f t="shared" si="148"/>
        <v/>
      </c>
      <c r="AX176" s="6" t="str">
        <f t="shared" si="149"/>
        <v/>
      </c>
      <c r="AY176" s="3" t="str">
        <f t="shared" si="150"/>
        <v/>
      </c>
      <c r="AZ176" s="20" t="str">
        <f t="shared" si="151"/>
        <v/>
      </c>
      <c r="BA176" s="6" t="str">
        <f t="shared" si="152"/>
        <v/>
      </c>
      <c r="BB176" s="8"/>
      <c r="BC176" s="34"/>
      <c r="BD176" s="34"/>
      <c r="BE176" s="34"/>
      <c r="BF176" s="34"/>
      <c r="BG176" s="34"/>
      <c r="BH176" s="34"/>
      <c r="BI176" s="41"/>
      <c r="BJ176" s="41"/>
      <c r="BK176" s="34"/>
      <c r="BL176" s="34"/>
      <c r="BM176" s="34"/>
      <c r="BN176" s="34"/>
      <c r="BO176" s="34"/>
      <c r="BP176" s="41"/>
      <c r="BQ176" s="41"/>
      <c r="BR176" s="34"/>
      <c r="BS176" s="34"/>
      <c r="BT176" s="34"/>
      <c r="BU176" s="34"/>
      <c r="BV176" s="34"/>
      <c r="BW176" s="41"/>
      <c r="BX176" s="41"/>
      <c r="BY176" s="34"/>
      <c r="BZ176" s="34"/>
      <c r="CA176" s="34"/>
      <c r="CB176" s="34"/>
      <c r="CC176" s="34"/>
      <c r="CD176" s="34"/>
      <c r="CE176" s="34"/>
      <c r="CF176" s="41"/>
      <c r="CG176" s="41"/>
      <c r="CH176" s="34"/>
      <c r="CI176" s="34"/>
      <c r="CJ176" s="34"/>
      <c r="CK176" s="34"/>
      <c r="CL176" s="34"/>
      <c r="CM176" s="41"/>
      <c r="CN176" s="41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</row>
    <row r="177" spans="1:106" ht="13.5" thickBot="1" x14ac:dyDescent="0.25">
      <c r="A177" s="82">
        <v>40457</v>
      </c>
      <c r="B177" s="81" t="s">
        <v>13</v>
      </c>
      <c r="C177" s="81" t="s">
        <v>14</v>
      </c>
      <c r="D177" s="81">
        <v>12.2</v>
      </c>
      <c r="E177" s="81">
        <v>12.62</v>
      </c>
      <c r="F177" s="85">
        <f t="shared" si="123"/>
        <v>1</v>
      </c>
      <c r="G177" s="85">
        <f t="shared" si="124"/>
        <v>10</v>
      </c>
      <c r="H177" s="67">
        <f t="shared" si="125"/>
        <v>2010</v>
      </c>
      <c r="I177" s="2" t="str">
        <f t="shared" si="122"/>
        <v>Fall</v>
      </c>
      <c r="J177" s="67"/>
      <c r="K177" s="3" t="str">
        <f t="shared" si="126"/>
        <v/>
      </c>
      <c r="L177" s="20" t="str">
        <f t="shared" si="127"/>
        <v/>
      </c>
      <c r="M177" s="6" t="str">
        <f t="shared" si="128"/>
        <v/>
      </c>
      <c r="N177" s="3" t="str">
        <f t="shared" si="129"/>
        <v/>
      </c>
      <c r="O177" s="20" t="str">
        <f t="shared" si="130"/>
        <v/>
      </c>
      <c r="P177" s="6" t="str">
        <f t="shared" si="131"/>
        <v/>
      </c>
      <c r="Q177" s="3" t="str">
        <f t="shared" si="132"/>
        <v/>
      </c>
      <c r="R177" s="20" t="str">
        <f t="shared" si="133"/>
        <v/>
      </c>
      <c r="S177" s="6">
        <f t="shared" si="134"/>
        <v>12.2</v>
      </c>
      <c r="T177" s="3" t="str">
        <f t="shared" si="135"/>
        <v/>
      </c>
      <c r="U177" s="20" t="str">
        <f t="shared" si="136"/>
        <v/>
      </c>
      <c r="V177" s="6" t="str">
        <f t="shared" si="137"/>
        <v/>
      </c>
      <c r="W177" s="3" t="str">
        <f t="shared" si="138"/>
        <v/>
      </c>
      <c r="X177" s="20" t="str">
        <f t="shared" si="139"/>
        <v/>
      </c>
      <c r="Y177" s="6" t="str">
        <f t="shared" si="140"/>
        <v/>
      </c>
      <c r="Z177" s="3" t="str">
        <f t="shared" si="141"/>
        <v/>
      </c>
      <c r="AA177" s="20" t="str">
        <f t="shared" si="142"/>
        <v/>
      </c>
      <c r="AB177" s="6" t="str">
        <f t="shared" si="143"/>
        <v/>
      </c>
      <c r="AC177" s="3" t="str">
        <f t="shared" si="144"/>
        <v/>
      </c>
      <c r="AD177" s="20" t="str">
        <f t="shared" si="145"/>
        <v/>
      </c>
      <c r="AE177" s="6" t="str">
        <f t="shared" si="146"/>
        <v/>
      </c>
      <c r="AF177" s="8"/>
      <c r="AG177" s="3" t="str">
        <f t="shared" si="153"/>
        <v/>
      </c>
      <c r="AH177" s="20" t="str">
        <f t="shared" si="154"/>
        <v/>
      </c>
      <c r="AI177" s="6" t="str">
        <f t="shared" si="155"/>
        <v/>
      </c>
      <c r="AJ177" s="3" t="str">
        <f t="shared" si="156"/>
        <v/>
      </c>
      <c r="AK177" s="20" t="str">
        <f t="shared" si="157"/>
        <v/>
      </c>
      <c r="AL177" s="6" t="str">
        <f t="shared" si="158"/>
        <v/>
      </c>
      <c r="AM177" s="3" t="str">
        <f t="shared" si="159"/>
        <v/>
      </c>
      <c r="AN177" s="20" t="str">
        <f t="shared" si="160"/>
        <v/>
      </c>
      <c r="AO177" s="6">
        <f t="shared" si="161"/>
        <v>12.62</v>
      </c>
      <c r="AP177" s="3" t="str">
        <f t="shared" si="162"/>
        <v/>
      </c>
      <c r="AQ177" s="20" t="str">
        <f t="shared" si="163"/>
        <v/>
      </c>
      <c r="AR177" s="6" t="str">
        <f t="shared" si="164"/>
        <v/>
      </c>
      <c r="AS177" s="3" t="str">
        <f t="shared" si="165"/>
        <v/>
      </c>
      <c r="AT177" s="20" t="str">
        <f t="shared" si="166"/>
        <v/>
      </c>
      <c r="AU177" s="6" t="str">
        <f t="shared" si="167"/>
        <v/>
      </c>
      <c r="AV177" s="3" t="str">
        <f t="shared" si="147"/>
        <v/>
      </c>
      <c r="AW177" s="20" t="str">
        <f t="shared" si="148"/>
        <v/>
      </c>
      <c r="AX177" s="6" t="str">
        <f t="shared" si="149"/>
        <v/>
      </c>
      <c r="AY177" s="3" t="str">
        <f t="shared" si="150"/>
        <v/>
      </c>
      <c r="AZ177" s="20" t="str">
        <f t="shared" si="151"/>
        <v/>
      </c>
      <c r="BA177" s="6" t="str">
        <f t="shared" si="152"/>
        <v/>
      </c>
      <c r="BB177" s="8"/>
      <c r="BC177" s="34"/>
      <c r="BD177" s="34"/>
      <c r="BE177" s="34"/>
      <c r="BF177" s="34"/>
      <c r="BG177" s="34"/>
      <c r="BH177" s="34"/>
      <c r="BI177" s="41"/>
      <c r="BJ177" s="41"/>
      <c r="BK177" s="34"/>
      <c r="BL177" s="34"/>
      <c r="BM177" s="34"/>
      <c r="BN177" s="34"/>
      <c r="BO177" s="34"/>
      <c r="BP177" s="41"/>
      <c r="BQ177" s="41"/>
      <c r="BR177" s="34"/>
      <c r="BS177" s="34"/>
      <c r="BT177" s="34"/>
      <c r="BU177" s="34"/>
      <c r="BV177" s="34"/>
      <c r="BW177" s="41"/>
      <c r="BX177" s="41"/>
      <c r="BY177" s="34"/>
      <c r="BZ177" s="34"/>
      <c r="CA177" s="34"/>
      <c r="CB177" s="34"/>
      <c r="CC177" s="34"/>
      <c r="CD177" s="34"/>
      <c r="CE177" s="34"/>
      <c r="CF177" s="41"/>
      <c r="CG177" s="41"/>
      <c r="CH177" s="34"/>
      <c r="CI177" s="34"/>
      <c r="CJ177" s="34"/>
      <c r="CK177" s="34"/>
      <c r="CL177" s="34"/>
      <c r="CM177" s="41"/>
      <c r="CN177" s="41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</row>
    <row r="178" spans="1:106" ht="13.5" thickBot="1" x14ac:dyDescent="0.25">
      <c r="A178" s="82">
        <v>40388</v>
      </c>
      <c r="B178" s="81" t="s">
        <v>13</v>
      </c>
      <c r="C178" s="81" t="s">
        <v>14</v>
      </c>
      <c r="D178" s="81">
        <v>23</v>
      </c>
      <c r="E178" s="81">
        <v>41.2</v>
      </c>
      <c r="F178" s="85">
        <f t="shared" si="123"/>
        <v>1</v>
      </c>
      <c r="G178" s="85">
        <f t="shared" si="124"/>
        <v>7</v>
      </c>
      <c r="H178" s="67">
        <f t="shared" si="125"/>
        <v>2010</v>
      </c>
      <c r="I178" s="2" t="str">
        <f t="shared" si="122"/>
        <v>Summer</v>
      </c>
      <c r="J178" s="67"/>
      <c r="K178" s="3" t="str">
        <f t="shared" si="126"/>
        <v/>
      </c>
      <c r="L178" s="20" t="str">
        <f t="shared" si="127"/>
        <v/>
      </c>
      <c r="M178" s="6" t="str">
        <f t="shared" si="128"/>
        <v/>
      </c>
      <c r="N178" s="3" t="str">
        <f t="shared" si="129"/>
        <v/>
      </c>
      <c r="O178" s="20" t="str">
        <f t="shared" si="130"/>
        <v/>
      </c>
      <c r="P178" s="6" t="str">
        <f t="shared" si="131"/>
        <v/>
      </c>
      <c r="Q178" s="3" t="str">
        <f t="shared" si="132"/>
        <v/>
      </c>
      <c r="R178" s="20">
        <f t="shared" si="133"/>
        <v>23</v>
      </c>
      <c r="S178" s="6" t="str">
        <f t="shared" si="134"/>
        <v/>
      </c>
      <c r="T178" s="3" t="str">
        <f t="shared" si="135"/>
        <v/>
      </c>
      <c r="U178" s="20" t="str">
        <f t="shared" si="136"/>
        <v/>
      </c>
      <c r="V178" s="6" t="str">
        <f t="shared" si="137"/>
        <v/>
      </c>
      <c r="W178" s="3" t="str">
        <f t="shared" si="138"/>
        <v/>
      </c>
      <c r="X178" s="20" t="str">
        <f t="shared" si="139"/>
        <v/>
      </c>
      <c r="Y178" s="6" t="str">
        <f t="shared" si="140"/>
        <v/>
      </c>
      <c r="Z178" s="3" t="str">
        <f t="shared" si="141"/>
        <v/>
      </c>
      <c r="AA178" s="20" t="str">
        <f t="shared" si="142"/>
        <v/>
      </c>
      <c r="AB178" s="6" t="str">
        <f t="shared" si="143"/>
        <v/>
      </c>
      <c r="AC178" s="3" t="str">
        <f t="shared" si="144"/>
        <v/>
      </c>
      <c r="AD178" s="20" t="str">
        <f t="shared" si="145"/>
        <v/>
      </c>
      <c r="AE178" s="6" t="str">
        <f t="shared" si="146"/>
        <v/>
      </c>
      <c r="AF178" s="8"/>
      <c r="AG178" s="3" t="str">
        <f t="shared" si="153"/>
        <v/>
      </c>
      <c r="AH178" s="20" t="str">
        <f t="shared" si="154"/>
        <v/>
      </c>
      <c r="AI178" s="6" t="str">
        <f t="shared" si="155"/>
        <v/>
      </c>
      <c r="AJ178" s="3" t="str">
        <f t="shared" si="156"/>
        <v/>
      </c>
      <c r="AK178" s="20" t="str">
        <f t="shared" si="157"/>
        <v/>
      </c>
      <c r="AL178" s="6" t="str">
        <f t="shared" si="158"/>
        <v/>
      </c>
      <c r="AM178" s="3" t="str">
        <f t="shared" si="159"/>
        <v/>
      </c>
      <c r="AN178" s="20">
        <f t="shared" si="160"/>
        <v>41.2</v>
      </c>
      <c r="AO178" s="6" t="str">
        <f t="shared" si="161"/>
        <v/>
      </c>
      <c r="AP178" s="3" t="str">
        <f t="shared" si="162"/>
        <v/>
      </c>
      <c r="AQ178" s="20" t="str">
        <f t="shared" si="163"/>
        <v/>
      </c>
      <c r="AR178" s="6" t="str">
        <f t="shared" si="164"/>
        <v/>
      </c>
      <c r="AS178" s="3" t="str">
        <f t="shared" si="165"/>
        <v/>
      </c>
      <c r="AT178" s="20" t="str">
        <f t="shared" si="166"/>
        <v/>
      </c>
      <c r="AU178" s="6" t="str">
        <f t="shared" si="167"/>
        <v/>
      </c>
      <c r="AV178" s="3" t="str">
        <f t="shared" si="147"/>
        <v/>
      </c>
      <c r="AW178" s="20" t="str">
        <f t="shared" si="148"/>
        <v/>
      </c>
      <c r="AX178" s="6" t="str">
        <f t="shared" si="149"/>
        <v/>
      </c>
      <c r="AY178" s="3" t="str">
        <f t="shared" si="150"/>
        <v/>
      </c>
      <c r="AZ178" s="20" t="str">
        <f t="shared" si="151"/>
        <v/>
      </c>
      <c r="BA178" s="6" t="str">
        <f t="shared" si="152"/>
        <v/>
      </c>
      <c r="BB178" s="8"/>
      <c r="BC178" s="34"/>
      <c r="BD178" s="34"/>
      <c r="BE178" s="34"/>
      <c r="BF178" s="34"/>
      <c r="BG178" s="34"/>
      <c r="BH178" s="34"/>
      <c r="BI178" s="41"/>
      <c r="BJ178" s="41"/>
      <c r="BK178" s="34"/>
      <c r="BL178" s="34"/>
      <c r="BM178" s="34"/>
      <c r="BN178" s="34"/>
      <c r="BO178" s="34"/>
      <c r="BP178" s="41"/>
      <c r="BQ178" s="41"/>
      <c r="BR178" s="34"/>
      <c r="BS178" s="34"/>
      <c r="BT178" s="34"/>
      <c r="BU178" s="34"/>
      <c r="BV178" s="34"/>
      <c r="BW178" s="41"/>
      <c r="BX178" s="41"/>
      <c r="BY178" s="34"/>
      <c r="BZ178" s="34"/>
      <c r="CA178" s="34"/>
      <c r="CB178" s="34"/>
      <c r="CC178" s="34"/>
      <c r="CD178" s="34"/>
      <c r="CE178" s="34"/>
      <c r="CF178" s="41"/>
      <c r="CG178" s="41"/>
      <c r="CH178" s="34"/>
      <c r="CI178" s="34"/>
      <c r="CJ178" s="34"/>
      <c r="CK178" s="34"/>
      <c r="CL178" s="34"/>
      <c r="CM178" s="41"/>
      <c r="CN178" s="41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</row>
    <row r="179" spans="1:106" ht="13.5" thickBot="1" x14ac:dyDescent="0.25">
      <c r="A179" s="82">
        <v>40316</v>
      </c>
      <c r="B179" s="81" t="s">
        <v>13</v>
      </c>
      <c r="C179" s="81" t="s">
        <v>14</v>
      </c>
      <c r="D179" s="81">
        <v>17.2</v>
      </c>
      <c r="E179" s="81">
        <v>15.7</v>
      </c>
      <c r="F179" s="85">
        <f t="shared" si="123"/>
        <v>1</v>
      </c>
      <c r="G179" s="85">
        <f t="shared" si="124"/>
        <v>5</v>
      </c>
      <c r="H179" s="67">
        <f t="shared" si="125"/>
        <v>2010</v>
      </c>
      <c r="I179" s="2" t="str">
        <f t="shared" si="122"/>
        <v>Spring</v>
      </c>
      <c r="J179" s="67"/>
      <c r="K179" s="3" t="str">
        <f t="shared" si="126"/>
        <v/>
      </c>
      <c r="L179" s="20" t="str">
        <f t="shared" si="127"/>
        <v/>
      </c>
      <c r="M179" s="6" t="str">
        <f t="shared" si="128"/>
        <v/>
      </c>
      <c r="N179" s="3" t="str">
        <f t="shared" si="129"/>
        <v/>
      </c>
      <c r="O179" s="20" t="str">
        <f t="shared" si="130"/>
        <v/>
      </c>
      <c r="P179" s="6" t="str">
        <f t="shared" si="131"/>
        <v/>
      </c>
      <c r="Q179" s="3">
        <f t="shared" si="132"/>
        <v>17.2</v>
      </c>
      <c r="R179" s="20" t="str">
        <f t="shared" si="133"/>
        <v/>
      </c>
      <c r="S179" s="6" t="str">
        <f t="shared" si="134"/>
        <v/>
      </c>
      <c r="T179" s="3" t="str">
        <f t="shared" si="135"/>
        <v/>
      </c>
      <c r="U179" s="20" t="str">
        <f t="shared" si="136"/>
        <v/>
      </c>
      <c r="V179" s="6" t="str">
        <f t="shared" si="137"/>
        <v/>
      </c>
      <c r="W179" s="3" t="str">
        <f t="shared" si="138"/>
        <v/>
      </c>
      <c r="X179" s="20" t="str">
        <f t="shared" si="139"/>
        <v/>
      </c>
      <c r="Y179" s="6" t="str">
        <f t="shared" si="140"/>
        <v/>
      </c>
      <c r="Z179" s="3" t="str">
        <f t="shared" si="141"/>
        <v/>
      </c>
      <c r="AA179" s="20" t="str">
        <f t="shared" si="142"/>
        <v/>
      </c>
      <c r="AB179" s="6" t="str">
        <f t="shared" si="143"/>
        <v/>
      </c>
      <c r="AC179" s="3" t="str">
        <f t="shared" si="144"/>
        <v/>
      </c>
      <c r="AD179" s="20" t="str">
        <f t="shared" si="145"/>
        <v/>
      </c>
      <c r="AE179" s="6" t="str">
        <f t="shared" si="146"/>
        <v/>
      </c>
      <c r="AF179" s="8"/>
      <c r="AG179" s="3" t="str">
        <f t="shared" si="153"/>
        <v/>
      </c>
      <c r="AH179" s="20" t="str">
        <f t="shared" si="154"/>
        <v/>
      </c>
      <c r="AI179" s="6" t="str">
        <f t="shared" si="155"/>
        <v/>
      </c>
      <c r="AJ179" s="3" t="str">
        <f t="shared" si="156"/>
        <v/>
      </c>
      <c r="AK179" s="20" t="str">
        <f t="shared" si="157"/>
        <v/>
      </c>
      <c r="AL179" s="6" t="str">
        <f t="shared" si="158"/>
        <v/>
      </c>
      <c r="AM179" s="3">
        <f t="shared" si="159"/>
        <v>15.7</v>
      </c>
      <c r="AN179" s="20" t="str">
        <f t="shared" si="160"/>
        <v/>
      </c>
      <c r="AO179" s="6" t="str">
        <f t="shared" si="161"/>
        <v/>
      </c>
      <c r="AP179" s="3" t="str">
        <f t="shared" si="162"/>
        <v/>
      </c>
      <c r="AQ179" s="20" t="str">
        <f t="shared" si="163"/>
        <v/>
      </c>
      <c r="AR179" s="6" t="str">
        <f t="shared" si="164"/>
        <v/>
      </c>
      <c r="AS179" s="3" t="str">
        <f t="shared" si="165"/>
        <v/>
      </c>
      <c r="AT179" s="20" t="str">
        <f t="shared" si="166"/>
        <v/>
      </c>
      <c r="AU179" s="6" t="str">
        <f t="shared" si="167"/>
        <v/>
      </c>
      <c r="AV179" s="3" t="str">
        <f t="shared" si="147"/>
        <v/>
      </c>
      <c r="AW179" s="20" t="str">
        <f t="shared" si="148"/>
        <v/>
      </c>
      <c r="AX179" s="6" t="str">
        <f t="shared" si="149"/>
        <v/>
      </c>
      <c r="AY179" s="3" t="str">
        <f t="shared" si="150"/>
        <v/>
      </c>
      <c r="AZ179" s="20" t="str">
        <f t="shared" si="151"/>
        <v/>
      </c>
      <c r="BA179" s="6" t="str">
        <f t="shared" si="152"/>
        <v/>
      </c>
      <c r="BB179" s="8"/>
      <c r="BC179" s="34"/>
      <c r="BD179" s="34"/>
      <c r="BE179" s="34"/>
      <c r="BF179" s="34"/>
      <c r="BG179" s="34"/>
      <c r="BH179" s="34"/>
      <c r="BI179" s="41"/>
      <c r="BJ179" s="41"/>
      <c r="BK179" s="34"/>
      <c r="BL179" s="34"/>
      <c r="BM179" s="34"/>
      <c r="BN179" s="34"/>
      <c r="BO179" s="34"/>
      <c r="BP179" s="41"/>
      <c r="BQ179" s="41"/>
      <c r="BR179" s="34"/>
      <c r="BS179" s="34"/>
      <c r="BT179" s="34"/>
      <c r="BU179" s="34"/>
      <c r="BV179" s="34"/>
      <c r="BW179" s="41"/>
      <c r="BX179" s="41"/>
      <c r="BY179" s="34"/>
      <c r="BZ179" s="34"/>
      <c r="CA179" s="34"/>
      <c r="CB179" s="34"/>
      <c r="CC179" s="34"/>
      <c r="CD179" s="34"/>
      <c r="CE179" s="34"/>
      <c r="CF179" s="41"/>
      <c r="CG179" s="41"/>
      <c r="CH179" s="34"/>
      <c r="CI179" s="34"/>
      <c r="CJ179" s="34"/>
      <c r="CK179" s="34"/>
      <c r="CL179" s="34"/>
      <c r="CM179" s="41"/>
      <c r="CN179" s="41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</row>
    <row r="180" spans="1:106" ht="13.5" thickBot="1" x14ac:dyDescent="0.25">
      <c r="A180" s="82">
        <v>40016</v>
      </c>
      <c r="B180" s="81" t="s">
        <v>13</v>
      </c>
      <c r="C180" s="81" t="s">
        <v>14</v>
      </c>
      <c r="D180" s="81">
        <v>16.600000000000001</v>
      </c>
      <c r="E180" s="81">
        <v>0.85</v>
      </c>
      <c r="F180" s="85">
        <f t="shared" si="123"/>
        <v>1</v>
      </c>
      <c r="G180" s="85">
        <f t="shared" si="124"/>
        <v>7</v>
      </c>
      <c r="H180" s="67">
        <f t="shared" si="125"/>
        <v>2009</v>
      </c>
      <c r="I180" s="2" t="str">
        <f t="shared" si="122"/>
        <v>Summer</v>
      </c>
      <c r="J180" s="67"/>
      <c r="K180" s="3" t="str">
        <f t="shared" si="126"/>
        <v/>
      </c>
      <c r="L180" s="20" t="str">
        <f t="shared" si="127"/>
        <v/>
      </c>
      <c r="M180" s="6" t="str">
        <f t="shared" si="128"/>
        <v/>
      </c>
      <c r="N180" s="3" t="str">
        <f t="shared" si="129"/>
        <v/>
      </c>
      <c r="O180" s="20" t="str">
        <f t="shared" si="130"/>
        <v/>
      </c>
      <c r="P180" s="6" t="str">
        <f t="shared" si="131"/>
        <v/>
      </c>
      <c r="Q180" s="3" t="str">
        <f t="shared" si="132"/>
        <v/>
      </c>
      <c r="R180" s="20">
        <f t="shared" si="133"/>
        <v>16.600000000000001</v>
      </c>
      <c r="S180" s="6" t="str">
        <f t="shared" si="134"/>
        <v/>
      </c>
      <c r="T180" s="3" t="str">
        <f t="shared" si="135"/>
        <v/>
      </c>
      <c r="U180" s="20" t="str">
        <f t="shared" si="136"/>
        <v/>
      </c>
      <c r="V180" s="6" t="str">
        <f t="shared" si="137"/>
        <v/>
      </c>
      <c r="W180" s="3" t="str">
        <f t="shared" si="138"/>
        <v/>
      </c>
      <c r="X180" s="20" t="str">
        <f t="shared" si="139"/>
        <v/>
      </c>
      <c r="Y180" s="6" t="str">
        <f t="shared" si="140"/>
        <v/>
      </c>
      <c r="Z180" s="3" t="str">
        <f t="shared" si="141"/>
        <v/>
      </c>
      <c r="AA180" s="20" t="str">
        <f t="shared" si="142"/>
        <v/>
      </c>
      <c r="AB180" s="6" t="str">
        <f t="shared" si="143"/>
        <v/>
      </c>
      <c r="AC180" s="3" t="str">
        <f t="shared" si="144"/>
        <v/>
      </c>
      <c r="AD180" s="20" t="str">
        <f t="shared" si="145"/>
        <v/>
      </c>
      <c r="AE180" s="6" t="str">
        <f t="shared" si="146"/>
        <v/>
      </c>
      <c r="AF180" s="8"/>
      <c r="AG180" s="3" t="str">
        <f t="shared" si="153"/>
        <v/>
      </c>
      <c r="AH180" s="20" t="str">
        <f t="shared" si="154"/>
        <v/>
      </c>
      <c r="AI180" s="6" t="str">
        <f t="shared" si="155"/>
        <v/>
      </c>
      <c r="AJ180" s="3" t="str">
        <f t="shared" si="156"/>
        <v/>
      </c>
      <c r="AK180" s="20" t="str">
        <f t="shared" si="157"/>
        <v/>
      </c>
      <c r="AL180" s="6" t="str">
        <f t="shared" si="158"/>
        <v/>
      </c>
      <c r="AM180" s="3" t="str">
        <f t="shared" si="159"/>
        <v/>
      </c>
      <c r="AN180" s="20">
        <f t="shared" si="160"/>
        <v>0.85</v>
      </c>
      <c r="AO180" s="6" t="str">
        <f t="shared" si="161"/>
        <v/>
      </c>
      <c r="AP180" s="3" t="str">
        <f t="shared" si="162"/>
        <v/>
      </c>
      <c r="AQ180" s="20" t="str">
        <f t="shared" si="163"/>
        <v/>
      </c>
      <c r="AR180" s="6" t="str">
        <f t="shared" si="164"/>
        <v/>
      </c>
      <c r="AS180" s="3" t="str">
        <f t="shared" si="165"/>
        <v/>
      </c>
      <c r="AT180" s="20" t="str">
        <f t="shared" si="166"/>
        <v/>
      </c>
      <c r="AU180" s="6" t="str">
        <f t="shared" si="167"/>
        <v/>
      </c>
      <c r="AV180" s="3" t="str">
        <f t="shared" si="147"/>
        <v/>
      </c>
      <c r="AW180" s="20" t="str">
        <f t="shared" si="148"/>
        <v/>
      </c>
      <c r="AX180" s="6" t="str">
        <f t="shared" si="149"/>
        <v/>
      </c>
      <c r="AY180" s="3" t="str">
        <f t="shared" si="150"/>
        <v/>
      </c>
      <c r="AZ180" s="20" t="str">
        <f t="shared" si="151"/>
        <v/>
      </c>
      <c r="BA180" s="6" t="str">
        <f t="shared" si="152"/>
        <v/>
      </c>
      <c r="BB180" s="8"/>
      <c r="BC180" s="34"/>
      <c r="BD180" s="34"/>
      <c r="BE180" s="34"/>
      <c r="BF180" s="34"/>
      <c r="BG180" s="34"/>
      <c r="BH180" s="34"/>
      <c r="BI180" s="41"/>
      <c r="BJ180" s="41"/>
      <c r="BK180" s="34"/>
      <c r="BL180" s="34"/>
      <c r="BM180" s="34"/>
      <c r="BN180" s="34"/>
      <c r="BO180" s="34"/>
      <c r="BP180" s="41"/>
      <c r="BQ180" s="41"/>
      <c r="BR180" s="34"/>
      <c r="BS180" s="34"/>
      <c r="BT180" s="34"/>
      <c r="BU180" s="34"/>
      <c r="BV180" s="34"/>
      <c r="BW180" s="41"/>
      <c r="BX180" s="41"/>
      <c r="BY180" s="34"/>
      <c r="BZ180" s="34"/>
      <c r="CA180" s="34"/>
      <c r="CB180" s="34"/>
      <c r="CC180" s="34"/>
      <c r="CD180" s="34"/>
      <c r="CE180" s="34"/>
      <c r="CF180" s="41"/>
      <c r="CG180" s="41"/>
      <c r="CH180" s="34"/>
      <c r="CI180" s="34"/>
      <c r="CJ180" s="34"/>
      <c r="CK180" s="34"/>
      <c r="CL180" s="34"/>
      <c r="CM180" s="41"/>
      <c r="CN180" s="41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</row>
    <row r="181" spans="1:106" ht="13.5" thickBot="1" x14ac:dyDescent="0.25">
      <c r="A181" s="82">
        <v>39945</v>
      </c>
      <c r="B181" s="81" t="s">
        <v>13</v>
      </c>
      <c r="C181" s="81" t="s">
        <v>14</v>
      </c>
      <c r="D181" s="81">
        <v>16.100000000000001</v>
      </c>
      <c r="E181" s="81" t="s">
        <v>77</v>
      </c>
      <c r="F181" s="85">
        <f t="shared" si="123"/>
        <v>1</v>
      </c>
      <c r="G181" s="85">
        <f t="shared" si="124"/>
        <v>5</v>
      </c>
      <c r="H181" s="67">
        <f t="shared" si="125"/>
        <v>2009</v>
      </c>
      <c r="I181" s="2" t="str">
        <f t="shared" si="122"/>
        <v>Spring</v>
      </c>
      <c r="J181" s="67"/>
      <c r="K181" s="3" t="str">
        <f t="shared" si="126"/>
        <v/>
      </c>
      <c r="L181" s="20" t="str">
        <f t="shared" si="127"/>
        <v/>
      </c>
      <c r="M181" s="6" t="str">
        <f t="shared" si="128"/>
        <v/>
      </c>
      <c r="N181" s="3" t="str">
        <f t="shared" si="129"/>
        <v/>
      </c>
      <c r="O181" s="20" t="str">
        <f t="shared" si="130"/>
        <v/>
      </c>
      <c r="P181" s="6" t="str">
        <f t="shared" si="131"/>
        <v/>
      </c>
      <c r="Q181" s="3">
        <f t="shared" si="132"/>
        <v>16.100000000000001</v>
      </c>
      <c r="R181" s="20" t="str">
        <f t="shared" si="133"/>
        <v/>
      </c>
      <c r="S181" s="6" t="str">
        <f t="shared" si="134"/>
        <v/>
      </c>
      <c r="T181" s="3" t="str">
        <f t="shared" si="135"/>
        <v/>
      </c>
      <c r="U181" s="20" t="str">
        <f t="shared" si="136"/>
        <v/>
      </c>
      <c r="V181" s="6" t="str">
        <f t="shared" si="137"/>
        <v/>
      </c>
      <c r="W181" s="3" t="str">
        <f t="shared" si="138"/>
        <v/>
      </c>
      <c r="X181" s="20" t="str">
        <f t="shared" si="139"/>
        <v/>
      </c>
      <c r="Y181" s="6" t="str">
        <f t="shared" si="140"/>
        <v/>
      </c>
      <c r="Z181" s="3" t="str">
        <f t="shared" si="141"/>
        <v/>
      </c>
      <c r="AA181" s="20" t="str">
        <f t="shared" si="142"/>
        <v/>
      </c>
      <c r="AB181" s="6" t="str">
        <f t="shared" si="143"/>
        <v/>
      </c>
      <c r="AC181" s="3" t="str">
        <f t="shared" si="144"/>
        <v/>
      </c>
      <c r="AD181" s="20" t="str">
        <f t="shared" si="145"/>
        <v/>
      </c>
      <c r="AE181" s="6" t="str">
        <f t="shared" si="146"/>
        <v/>
      </c>
      <c r="AF181" s="8"/>
      <c r="AG181" s="3" t="str">
        <f t="shared" si="153"/>
        <v/>
      </c>
      <c r="AH181" s="20" t="str">
        <f t="shared" si="154"/>
        <v/>
      </c>
      <c r="AI181" s="6" t="str">
        <f t="shared" si="155"/>
        <v/>
      </c>
      <c r="AJ181" s="3" t="str">
        <f t="shared" si="156"/>
        <v/>
      </c>
      <c r="AK181" s="20" t="str">
        <f t="shared" si="157"/>
        <v/>
      </c>
      <c r="AL181" s="6" t="str">
        <f t="shared" si="158"/>
        <v/>
      </c>
      <c r="AM181" s="3" t="str">
        <f t="shared" si="159"/>
        <v>AD</v>
      </c>
      <c r="AN181" s="20" t="str">
        <f t="shared" si="160"/>
        <v/>
      </c>
      <c r="AO181" s="6" t="str">
        <f t="shared" si="161"/>
        <v/>
      </c>
      <c r="AP181" s="3" t="str">
        <f t="shared" si="162"/>
        <v/>
      </c>
      <c r="AQ181" s="20" t="str">
        <f t="shared" si="163"/>
        <v/>
      </c>
      <c r="AR181" s="6" t="str">
        <f t="shared" si="164"/>
        <v/>
      </c>
      <c r="AS181" s="3" t="str">
        <f t="shared" si="165"/>
        <v/>
      </c>
      <c r="AT181" s="20" t="str">
        <f t="shared" si="166"/>
        <v/>
      </c>
      <c r="AU181" s="6" t="str">
        <f t="shared" si="167"/>
        <v/>
      </c>
      <c r="AV181" s="3" t="str">
        <f t="shared" si="147"/>
        <v/>
      </c>
      <c r="AW181" s="20" t="str">
        <f t="shared" si="148"/>
        <v/>
      </c>
      <c r="AX181" s="6" t="str">
        <f t="shared" si="149"/>
        <v/>
      </c>
      <c r="AY181" s="3" t="str">
        <f t="shared" si="150"/>
        <v/>
      </c>
      <c r="AZ181" s="20" t="str">
        <f t="shared" si="151"/>
        <v/>
      </c>
      <c r="BA181" s="6" t="str">
        <f t="shared" si="152"/>
        <v/>
      </c>
      <c r="BB181" s="8"/>
      <c r="BC181" s="34"/>
      <c r="BD181" s="34"/>
      <c r="BE181" s="34"/>
      <c r="BF181" s="34"/>
      <c r="BG181" s="34"/>
      <c r="BH181" s="34"/>
      <c r="BI181" s="41"/>
      <c r="BJ181" s="41"/>
      <c r="BK181" s="34"/>
      <c r="BL181" s="34"/>
      <c r="BM181" s="34"/>
      <c r="BN181" s="34"/>
      <c r="BO181" s="34"/>
      <c r="BP181" s="41"/>
      <c r="BQ181" s="41"/>
      <c r="BR181" s="34"/>
      <c r="BS181" s="34"/>
      <c r="BT181" s="34"/>
      <c r="BU181" s="34"/>
      <c r="BV181" s="34"/>
      <c r="BW181" s="41"/>
      <c r="BX181" s="41"/>
      <c r="BY181" s="34"/>
      <c r="BZ181" s="34"/>
      <c r="CA181" s="34"/>
      <c r="CB181" s="34"/>
      <c r="CC181" s="34"/>
      <c r="CD181" s="34"/>
      <c r="CE181" s="34"/>
      <c r="CF181" s="41"/>
      <c r="CG181" s="41"/>
      <c r="CH181" s="34"/>
      <c r="CI181" s="34"/>
      <c r="CJ181" s="34"/>
      <c r="CK181" s="34"/>
      <c r="CL181" s="34"/>
      <c r="CM181" s="41"/>
      <c r="CN181" s="41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</row>
    <row r="182" spans="1:106" ht="13.5" thickBot="1" x14ac:dyDescent="0.25">
      <c r="A182" s="82">
        <v>39715</v>
      </c>
      <c r="B182" s="81" t="s">
        <v>13</v>
      </c>
      <c r="C182" s="81" t="s">
        <v>14</v>
      </c>
      <c r="D182" s="81">
        <v>18.3</v>
      </c>
      <c r="E182" s="81">
        <v>0.37</v>
      </c>
      <c r="F182" s="85">
        <f t="shared" si="123"/>
        <v>1</v>
      </c>
      <c r="G182" s="85">
        <f t="shared" si="124"/>
        <v>9</v>
      </c>
      <c r="H182" s="67">
        <f t="shared" si="125"/>
        <v>2008</v>
      </c>
      <c r="I182" s="2" t="str">
        <f t="shared" si="122"/>
        <v>Fall</v>
      </c>
      <c r="J182" s="67"/>
      <c r="K182" s="3" t="str">
        <f t="shared" si="126"/>
        <v/>
      </c>
      <c r="L182" s="20" t="str">
        <f t="shared" si="127"/>
        <v/>
      </c>
      <c r="M182" s="6" t="str">
        <f t="shared" si="128"/>
        <v/>
      </c>
      <c r="N182" s="3" t="str">
        <f t="shared" si="129"/>
        <v/>
      </c>
      <c r="O182" s="20" t="str">
        <f t="shared" si="130"/>
        <v/>
      </c>
      <c r="P182" s="6" t="str">
        <f t="shared" si="131"/>
        <v/>
      </c>
      <c r="Q182" s="3" t="str">
        <f t="shared" si="132"/>
        <v/>
      </c>
      <c r="R182" s="20" t="str">
        <f t="shared" si="133"/>
        <v/>
      </c>
      <c r="S182" s="6">
        <f t="shared" si="134"/>
        <v>18.3</v>
      </c>
      <c r="T182" s="3" t="str">
        <f t="shared" si="135"/>
        <v/>
      </c>
      <c r="U182" s="20" t="str">
        <f t="shared" si="136"/>
        <v/>
      </c>
      <c r="V182" s="6" t="str">
        <f t="shared" si="137"/>
        <v/>
      </c>
      <c r="W182" s="3" t="str">
        <f t="shared" si="138"/>
        <v/>
      </c>
      <c r="X182" s="20" t="str">
        <f t="shared" si="139"/>
        <v/>
      </c>
      <c r="Y182" s="6" t="str">
        <f t="shared" si="140"/>
        <v/>
      </c>
      <c r="Z182" s="3" t="str">
        <f t="shared" si="141"/>
        <v/>
      </c>
      <c r="AA182" s="20" t="str">
        <f t="shared" si="142"/>
        <v/>
      </c>
      <c r="AB182" s="6" t="str">
        <f t="shared" si="143"/>
        <v/>
      </c>
      <c r="AC182" s="3" t="str">
        <f t="shared" si="144"/>
        <v/>
      </c>
      <c r="AD182" s="20" t="str">
        <f t="shared" si="145"/>
        <v/>
      </c>
      <c r="AE182" s="6" t="str">
        <f t="shared" si="146"/>
        <v/>
      </c>
      <c r="AF182" s="8"/>
      <c r="AG182" s="3" t="str">
        <f t="shared" si="153"/>
        <v/>
      </c>
      <c r="AH182" s="20" t="str">
        <f t="shared" si="154"/>
        <v/>
      </c>
      <c r="AI182" s="6" t="str">
        <f t="shared" si="155"/>
        <v/>
      </c>
      <c r="AJ182" s="3" t="str">
        <f t="shared" si="156"/>
        <v/>
      </c>
      <c r="AK182" s="20" t="str">
        <f t="shared" si="157"/>
        <v/>
      </c>
      <c r="AL182" s="6" t="str">
        <f t="shared" si="158"/>
        <v/>
      </c>
      <c r="AM182" s="3" t="str">
        <f t="shared" si="159"/>
        <v/>
      </c>
      <c r="AN182" s="20" t="str">
        <f t="shared" si="160"/>
        <v/>
      </c>
      <c r="AO182" s="6">
        <f t="shared" si="161"/>
        <v>0.37</v>
      </c>
      <c r="AP182" s="3" t="str">
        <f t="shared" si="162"/>
        <v/>
      </c>
      <c r="AQ182" s="20" t="str">
        <f t="shared" si="163"/>
        <v/>
      </c>
      <c r="AR182" s="6" t="str">
        <f t="shared" si="164"/>
        <v/>
      </c>
      <c r="AS182" s="3" t="str">
        <f t="shared" si="165"/>
        <v/>
      </c>
      <c r="AT182" s="20" t="str">
        <f t="shared" si="166"/>
        <v/>
      </c>
      <c r="AU182" s="6" t="str">
        <f t="shared" si="167"/>
        <v/>
      </c>
      <c r="AV182" s="3" t="str">
        <f t="shared" si="147"/>
        <v/>
      </c>
      <c r="AW182" s="20" t="str">
        <f t="shared" si="148"/>
        <v/>
      </c>
      <c r="AX182" s="6" t="str">
        <f t="shared" si="149"/>
        <v/>
      </c>
      <c r="AY182" s="3" t="str">
        <f t="shared" si="150"/>
        <v/>
      </c>
      <c r="AZ182" s="20" t="str">
        <f t="shared" si="151"/>
        <v/>
      </c>
      <c r="BA182" s="6" t="str">
        <f t="shared" si="152"/>
        <v/>
      </c>
      <c r="BB182" s="8"/>
      <c r="BC182" s="34"/>
      <c r="BD182" s="34"/>
      <c r="BE182" s="34"/>
      <c r="BF182" s="34"/>
      <c r="BG182" s="34"/>
      <c r="BH182" s="34"/>
      <c r="BI182" s="41"/>
      <c r="BJ182" s="41"/>
      <c r="BK182" s="34"/>
      <c r="BL182" s="34"/>
      <c r="BM182" s="34"/>
      <c r="BN182" s="34"/>
      <c r="BO182" s="34"/>
      <c r="BP182" s="41"/>
      <c r="BQ182" s="41"/>
      <c r="BR182" s="34"/>
      <c r="BS182" s="34"/>
      <c r="BT182" s="34"/>
      <c r="BU182" s="34"/>
      <c r="BV182" s="34"/>
      <c r="BW182" s="41"/>
      <c r="BX182" s="41"/>
      <c r="BY182" s="34"/>
      <c r="BZ182" s="34"/>
      <c r="CA182" s="34"/>
      <c r="CB182" s="34"/>
      <c r="CC182" s="34"/>
      <c r="CD182" s="34"/>
      <c r="CE182" s="34"/>
      <c r="CF182" s="41"/>
      <c r="CG182" s="41"/>
      <c r="CH182" s="34"/>
      <c r="CI182" s="34"/>
      <c r="CJ182" s="34"/>
      <c r="CK182" s="34"/>
      <c r="CL182" s="34"/>
      <c r="CM182" s="41"/>
      <c r="CN182" s="41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</row>
    <row r="183" spans="1:106" ht="13.5" thickBot="1" x14ac:dyDescent="0.25">
      <c r="A183" s="82">
        <v>39645</v>
      </c>
      <c r="B183" s="81" t="s">
        <v>13</v>
      </c>
      <c r="C183" s="81" t="s">
        <v>14</v>
      </c>
      <c r="D183" s="81">
        <v>18.5</v>
      </c>
      <c r="E183" s="81">
        <v>3.61</v>
      </c>
      <c r="F183" s="85">
        <f t="shared" si="123"/>
        <v>1</v>
      </c>
      <c r="G183" s="85">
        <f t="shared" si="124"/>
        <v>7</v>
      </c>
      <c r="H183" s="67">
        <f t="shared" si="125"/>
        <v>2008</v>
      </c>
      <c r="I183" s="2" t="str">
        <f t="shared" si="122"/>
        <v>Summer</v>
      </c>
      <c r="J183" s="67"/>
      <c r="K183" s="3" t="str">
        <f t="shared" si="126"/>
        <v/>
      </c>
      <c r="L183" s="20" t="str">
        <f t="shared" si="127"/>
        <v/>
      </c>
      <c r="M183" s="6" t="str">
        <f t="shared" si="128"/>
        <v/>
      </c>
      <c r="N183" s="3" t="str">
        <f t="shared" si="129"/>
        <v/>
      </c>
      <c r="O183" s="20" t="str">
        <f t="shared" si="130"/>
        <v/>
      </c>
      <c r="P183" s="6" t="str">
        <f t="shared" si="131"/>
        <v/>
      </c>
      <c r="Q183" s="3" t="str">
        <f t="shared" si="132"/>
        <v/>
      </c>
      <c r="R183" s="20">
        <f t="shared" si="133"/>
        <v>18.5</v>
      </c>
      <c r="S183" s="6" t="str">
        <f t="shared" si="134"/>
        <v/>
      </c>
      <c r="T183" s="3" t="str">
        <f t="shared" si="135"/>
        <v/>
      </c>
      <c r="U183" s="20" t="str">
        <f t="shared" si="136"/>
        <v/>
      </c>
      <c r="V183" s="6" t="str">
        <f t="shared" si="137"/>
        <v/>
      </c>
      <c r="W183" s="3" t="str">
        <f t="shared" si="138"/>
        <v/>
      </c>
      <c r="X183" s="20" t="str">
        <f t="shared" si="139"/>
        <v/>
      </c>
      <c r="Y183" s="6" t="str">
        <f t="shared" si="140"/>
        <v/>
      </c>
      <c r="Z183" s="3" t="str">
        <f t="shared" si="141"/>
        <v/>
      </c>
      <c r="AA183" s="20" t="str">
        <f t="shared" si="142"/>
        <v/>
      </c>
      <c r="AB183" s="6" t="str">
        <f t="shared" si="143"/>
        <v/>
      </c>
      <c r="AC183" s="3" t="str">
        <f t="shared" si="144"/>
        <v/>
      </c>
      <c r="AD183" s="20" t="str">
        <f t="shared" si="145"/>
        <v/>
      </c>
      <c r="AE183" s="6" t="str">
        <f t="shared" si="146"/>
        <v/>
      </c>
      <c r="AF183" s="8"/>
      <c r="AG183" s="3" t="str">
        <f t="shared" si="153"/>
        <v/>
      </c>
      <c r="AH183" s="20" t="str">
        <f t="shared" si="154"/>
        <v/>
      </c>
      <c r="AI183" s="6" t="str">
        <f t="shared" si="155"/>
        <v/>
      </c>
      <c r="AJ183" s="3" t="str">
        <f t="shared" si="156"/>
        <v/>
      </c>
      <c r="AK183" s="20" t="str">
        <f t="shared" si="157"/>
        <v/>
      </c>
      <c r="AL183" s="6" t="str">
        <f t="shared" si="158"/>
        <v/>
      </c>
      <c r="AM183" s="3" t="str">
        <f t="shared" si="159"/>
        <v/>
      </c>
      <c r="AN183" s="20">
        <f t="shared" si="160"/>
        <v>3.61</v>
      </c>
      <c r="AO183" s="6" t="str">
        <f t="shared" si="161"/>
        <v/>
      </c>
      <c r="AP183" s="3" t="str">
        <f t="shared" si="162"/>
        <v/>
      </c>
      <c r="AQ183" s="20" t="str">
        <f t="shared" si="163"/>
        <v/>
      </c>
      <c r="AR183" s="6" t="str">
        <f t="shared" si="164"/>
        <v/>
      </c>
      <c r="AS183" s="3" t="str">
        <f t="shared" si="165"/>
        <v/>
      </c>
      <c r="AT183" s="20" t="str">
        <f t="shared" si="166"/>
        <v/>
      </c>
      <c r="AU183" s="6" t="str">
        <f t="shared" si="167"/>
        <v/>
      </c>
      <c r="AV183" s="3" t="str">
        <f t="shared" si="147"/>
        <v/>
      </c>
      <c r="AW183" s="20" t="str">
        <f t="shared" si="148"/>
        <v/>
      </c>
      <c r="AX183" s="6" t="str">
        <f t="shared" si="149"/>
        <v/>
      </c>
      <c r="AY183" s="3" t="str">
        <f t="shared" si="150"/>
        <v/>
      </c>
      <c r="AZ183" s="20" t="str">
        <f t="shared" si="151"/>
        <v/>
      </c>
      <c r="BA183" s="6" t="str">
        <f t="shared" si="152"/>
        <v/>
      </c>
      <c r="BB183" s="8"/>
      <c r="BC183" s="34"/>
      <c r="BD183" s="34"/>
      <c r="BE183" s="34"/>
      <c r="BF183" s="34"/>
      <c r="BG183" s="34"/>
      <c r="BH183" s="34"/>
      <c r="BI183" s="41"/>
      <c r="BJ183" s="41"/>
      <c r="BK183" s="34"/>
      <c r="BL183" s="34"/>
      <c r="BM183" s="34"/>
      <c r="BN183" s="34"/>
      <c r="BO183" s="34"/>
      <c r="BP183" s="41"/>
      <c r="BQ183" s="41"/>
      <c r="BR183" s="34"/>
      <c r="BS183" s="34"/>
      <c r="BT183" s="34"/>
      <c r="BU183" s="34"/>
      <c r="BV183" s="34"/>
      <c r="BW183" s="41"/>
      <c r="BX183" s="41"/>
      <c r="BY183" s="34"/>
      <c r="BZ183" s="34"/>
      <c r="CA183" s="34"/>
      <c r="CB183" s="34"/>
      <c r="CC183" s="34"/>
      <c r="CD183" s="34"/>
      <c r="CE183" s="34"/>
      <c r="CF183" s="41"/>
      <c r="CG183" s="41"/>
      <c r="CH183" s="34"/>
      <c r="CI183" s="34"/>
      <c r="CJ183" s="34"/>
      <c r="CK183" s="34"/>
      <c r="CL183" s="34"/>
      <c r="CM183" s="41"/>
      <c r="CN183" s="41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</row>
    <row r="184" spans="1:106" ht="13.5" thickBot="1" x14ac:dyDescent="0.25">
      <c r="A184" s="82">
        <v>39569</v>
      </c>
      <c r="B184" s="81" t="s">
        <v>13</v>
      </c>
      <c r="C184" s="81" t="s">
        <v>14</v>
      </c>
      <c r="D184" s="81">
        <v>13.3</v>
      </c>
      <c r="E184" s="81">
        <v>14.1</v>
      </c>
      <c r="F184" s="85">
        <f t="shared" si="123"/>
        <v>1</v>
      </c>
      <c r="G184" s="85">
        <f t="shared" si="124"/>
        <v>5</v>
      </c>
      <c r="H184" s="67">
        <f t="shared" si="125"/>
        <v>2008</v>
      </c>
      <c r="I184" s="2" t="str">
        <f t="shared" si="122"/>
        <v>Spring</v>
      </c>
      <c r="J184" s="67"/>
      <c r="K184" s="3" t="str">
        <f t="shared" si="126"/>
        <v/>
      </c>
      <c r="L184" s="20" t="str">
        <f t="shared" si="127"/>
        <v/>
      </c>
      <c r="M184" s="6" t="str">
        <f t="shared" si="128"/>
        <v/>
      </c>
      <c r="N184" s="3" t="str">
        <f t="shared" si="129"/>
        <v/>
      </c>
      <c r="O184" s="20" t="str">
        <f t="shared" si="130"/>
        <v/>
      </c>
      <c r="P184" s="6" t="str">
        <f t="shared" si="131"/>
        <v/>
      </c>
      <c r="Q184" s="3">
        <f t="shared" si="132"/>
        <v>13.3</v>
      </c>
      <c r="R184" s="20" t="str">
        <f t="shared" si="133"/>
        <v/>
      </c>
      <c r="S184" s="6" t="str">
        <f t="shared" si="134"/>
        <v/>
      </c>
      <c r="T184" s="3" t="str">
        <f t="shared" si="135"/>
        <v/>
      </c>
      <c r="U184" s="20" t="str">
        <f t="shared" si="136"/>
        <v/>
      </c>
      <c r="V184" s="6" t="str">
        <f t="shared" si="137"/>
        <v/>
      </c>
      <c r="W184" s="3" t="str">
        <f t="shared" si="138"/>
        <v/>
      </c>
      <c r="X184" s="20" t="str">
        <f t="shared" si="139"/>
        <v/>
      </c>
      <c r="Y184" s="6" t="str">
        <f t="shared" si="140"/>
        <v/>
      </c>
      <c r="Z184" s="3" t="str">
        <f t="shared" si="141"/>
        <v/>
      </c>
      <c r="AA184" s="20" t="str">
        <f t="shared" si="142"/>
        <v/>
      </c>
      <c r="AB184" s="6" t="str">
        <f t="shared" si="143"/>
        <v/>
      </c>
      <c r="AC184" s="3" t="str">
        <f t="shared" si="144"/>
        <v/>
      </c>
      <c r="AD184" s="20" t="str">
        <f t="shared" si="145"/>
        <v/>
      </c>
      <c r="AE184" s="6" t="str">
        <f t="shared" si="146"/>
        <v/>
      </c>
      <c r="AF184" s="8"/>
      <c r="AG184" s="3" t="str">
        <f t="shared" si="153"/>
        <v/>
      </c>
      <c r="AH184" s="20" t="str">
        <f t="shared" si="154"/>
        <v/>
      </c>
      <c r="AI184" s="6" t="str">
        <f t="shared" si="155"/>
        <v/>
      </c>
      <c r="AJ184" s="3" t="str">
        <f t="shared" si="156"/>
        <v/>
      </c>
      <c r="AK184" s="20" t="str">
        <f t="shared" si="157"/>
        <v/>
      </c>
      <c r="AL184" s="6" t="str">
        <f t="shared" si="158"/>
        <v/>
      </c>
      <c r="AM184" s="3">
        <f t="shared" si="159"/>
        <v>14.1</v>
      </c>
      <c r="AN184" s="20" t="str">
        <f t="shared" si="160"/>
        <v/>
      </c>
      <c r="AO184" s="6" t="str">
        <f t="shared" si="161"/>
        <v/>
      </c>
      <c r="AP184" s="3" t="str">
        <f t="shared" si="162"/>
        <v/>
      </c>
      <c r="AQ184" s="20" t="str">
        <f t="shared" si="163"/>
        <v/>
      </c>
      <c r="AR184" s="6" t="str">
        <f t="shared" si="164"/>
        <v/>
      </c>
      <c r="AS184" s="3" t="str">
        <f t="shared" si="165"/>
        <v/>
      </c>
      <c r="AT184" s="20" t="str">
        <f t="shared" si="166"/>
        <v/>
      </c>
      <c r="AU184" s="6" t="str">
        <f t="shared" si="167"/>
        <v/>
      </c>
      <c r="AV184" s="3" t="str">
        <f t="shared" si="147"/>
        <v/>
      </c>
      <c r="AW184" s="20" t="str">
        <f t="shared" si="148"/>
        <v/>
      </c>
      <c r="AX184" s="6" t="str">
        <f t="shared" si="149"/>
        <v/>
      </c>
      <c r="AY184" s="3" t="str">
        <f t="shared" si="150"/>
        <v/>
      </c>
      <c r="AZ184" s="20" t="str">
        <f t="shared" si="151"/>
        <v/>
      </c>
      <c r="BA184" s="6" t="str">
        <f t="shared" si="152"/>
        <v/>
      </c>
      <c r="BB184" s="8"/>
      <c r="BC184" s="34"/>
      <c r="BD184" s="34"/>
      <c r="BE184" s="34"/>
      <c r="BF184" s="34"/>
      <c r="BG184" s="34"/>
      <c r="BH184" s="34"/>
      <c r="BI184" s="41"/>
      <c r="BJ184" s="41"/>
      <c r="BK184" s="34"/>
      <c r="BL184" s="34"/>
      <c r="BM184" s="34"/>
      <c r="BN184" s="34"/>
      <c r="BO184" s="34"/>
      <c r="BP184" s="41"/>
      <c r="BQ184" s="41"/>
      <c r="BR184" s="34"/>
      <c r="BS184" s="34"/>
      <c r="BT184" s="34"/>
      <c r="BU184" s="34"/>
      <c r="BV184" s="34"/>
      <c r="BW184" s="41"/>
      <c r="BX184" s="41"/>
      <c r="BY184" s="34"/>
      <c r="BZ184" s="34"/>
      <c r="CA184" s="34"/>
      <c r="CB184" s="34"/>
      <c r="CC184" s="34"/>
      <c r="CD184" s="34"/>
      <c r="CE184" s="34"/>
      <c r="CF184" s="41"/>
      <c r="CG184" s="41"/>
      <c r="CH184" s="34"/>
      <c r="CI184" s="34"/>
      <c r="CJ184" s="34"/>
      <c r="CK184" s="34"/>
      <c r="CL184" s="34"/>
      <c r="CM184" s="41"/>
      <c r="CN184" s="41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</row>
    <row r="185" spans="1:106" ht="13.5" thickBot="1" x14ac:dyDescent="0.25">
      <c r="A185" s="82">
        <v>39340</v>
      </c>
      <c r="B185" s="81" t="s">
        <v>13</v>
      </c>
      <c r="C185" s="81" t="s">
        <v>14</v>
      </c>
      <c r="D185" s="81">
        <v>9.1</v>
      </c>
      <c r="E185" s="81">
        <v>0.87</v>
      </c>
      <c r="F185" s="85">
        <f t="shared" si="123"/>
        <v>1</v>
      </c>
      <c r="G185" s="85">
        <f t="shared" si="124"/>
        <v>9</v>
      </c>
      <c r="H185" s="67">
        <f t="shared" si="125"/>
        <v>2007</v>
      </c>
      <c r="I185" s="2" t="str">
        <f t="shared" si="122"/>
        <v>Fall</v>
      </c>
      <c r="J185" s="67"/>
      <c r="K185" s="3" t="str">
        <f t="shared" si="126"/>
        <v/>
      </c>
      <c r="L185" s="20" t="str">
        <f t="shared" si="127"/>
        <v/>
      </c>
      <c r="M185" s="6" t="str">
        <f t="shared" si="128"/>
        <v/>
      </c>
      <c r="N185" s="3" t="str">
        <f t="shared" si="129"/>
        <v/>
      </c>
      <c r="O185" s="20" t="str">
        <f t="shared" si="130"/>
        <v/>
      </c>
      <c r="P185" s="6" t="str">
        <f t="shared" si="131"/>
        <v/>
      </c>
      <c r="Q185" s="3" t="str">
        <f t="shared" si="132"/>
        <v/>
      </c>
      <c r="R185" s="20" t="str">
        <f t="shared" si="133"/>
        <v/>
      </c>
      <c r="S185" s="6">
        <f t="shared" si="134"/>
        <v>9.1</v>
      </c>
      <c r="T185" s="3" t="str">
        <f t="shared" si="135"/>
        <v/>
      </c>
      <c r="U185" s="20" t="str">
        <f t="shared" si="136"/>
        <v/>
      </c>
      <c r="V185" s="6" t="str">
        <f t="shared" si="137"/>
        <v/>
      </c>
      <c r="W185" s="3" t="str">
        <f t="shared" si="138"/>
        <v/>
      </c>
      <c r="X185" s="20" t="str">
        <f t="shared" si="139"/>
        <v/>
      </c>
      <c r="Y185" s="6" t="str">
        <f t="shared" si="140"/>
        <v/>
      </c>
      <c r="Z185" s="3" t="str">
        <f t="shared" si="141"/>
        <v/>
      </c>
      <c r="AA185" s="20" t="str">
        <f t="shared" si="142"/>
        <v/>
      </c>
      <c r="AB185" s="6" t="str">
        <f t="shared" si="143"/>
        <v/>
      </c>
      <c r="AC185" s="3" t="str">
        <f t="shared" si="144"/>
        <v/>
      </c>
      <c r="AD185" s="20" t="str">
        <f t="shared" si="145"/>
        <v/>
      </c>
      <c r="AE185" s="6" t="str">
        <f t="shared" si="146"/>
        <v/>
      </c>
      <c r="AF185" s="8"/>
      <c r="AG185" s="3" t="str">
        <f t="shared" si="153"/>
        <v/>
      </c>
      <c r="AH185" s="20" t="str">
        <f t="shared" si="154"/>
        <v/>
      </c>
      <c r="AI185" s="6" t="str">
        <f t="shared" si="155"/>
        <v/>
      </c>
      <c r="AJ185" s="3" t="str">
        <f t="shared" si="156"/>
        <v/>
      </c>
      <c r="AK185" s="20" t="str">
        <f t="shared" si="157"/>
        <v/>
      </c>
      <c r="AL185" s="6" t="str">
        <f t="shared" si="158"/>
        <v/>
      </c>
      <c r="AM185" s="3" t="str">
        <f t="shared" si="159"/>
        <v/>
      </c>
      <c r="AN185" s="20" t="str">
        <f t="shared" si="160"/>
        <v/>
      </c>
      <c r="AO185" s="6">
        <f t="shared" si="161"/>
        <v>0.87</v>
      </c>
      <c r="AP185" s="3" t="str">
        <f t="shared" si="162"/>
        <v/>
      </c>
      <c r="AQ185" s="20" t="str">
        <f t="shared" si="163"/>
        <v/>
      </c>
      <c r="AR185" s="6" t="str">
        <f t="shared" si="164"/>
        <v/>
      </c>
      <c r="AS185" s="3" t="str">
        <f t="shared" si="165"/>
        <v/>
      </c>
      <c r="AT185" s="20" t="str">
        <f t="shared" si="166"/>
        <v/>
      </c>
      <c r="AU185" s="6" t="str">
        <f t="shared" si="167"/>
        <v/>
      </c>
      <c r="AV185" s="3" t="str">
        <f t="shared" si="147"/>
        <v/>
      </c>
      <c r="AW185" s="20" t="str">
        <f t="shared" si="148"/>
        <v/>
      </c>
      <c r="AX185" s="6" t="str">
        <f t="shared" si="149"/>
        <v/>
      </c>
      <c r="AY185" s="3" t="str">
        <f t="shared" si="150"/>
        <v/>
      </c>
      <c r="AZ185" s="20" t="str">
        <f t="shared" si="151"/>
        <v/>
      </c>
      <c r="BA185" s="6" t="str">
        <f t="shared" si="152"/>
        <v/>
      </c>
      <c r="BB185" s="8"/>
      <c r="BC185" s="34"/>
      <c r="BD185" s="34"/>
      <c r="BE185" s="34"/>
      <c r="BF185" s="34"/>
      <c r="BG185" s="34"/>
      <c r="BH185" s="34"/>
      <c r="BI185" s="41"/>
      <c r="BJ185" s="41"/>
      <c r="BK185" s="34"/>
      <c r="BL185" s="34"/>
      <c r="BM185" s="34"/>
      <c r="BN185" s="34"/>
      <c r="BO185" s="34"/>
      <c r="BP185" s="41"/>
      <c r="BQ185" s="41"/>
      <c r="BR185" s="34"/>
      <c r="BS185" s="34"/>
      <c r="BT185" s="34"/>
      <c r="BU185" s="34"/>
      <c r="BV185" s="34"/>
      <c r="BW185" s="41"/>
      <c r="BX185" s="41"/>
      <c r="BY185" s="34"/>
      <c r="BZ185" s="34"/>
      <c r="CA185" s="34"/>
      <c r="CB185" s="34"/>
      <c r="CC185" s="34"/>
      <c r="CD185" s="34"/>
      <c r="CE185" s="34"/>
      <c r="CF185" s="41"/>
      <c r="CG185" s="41"/>
      <c r="CH185" s="34"/>
      <c r="CI185" s="34"/>
      <c r="CJ185" s="34"/>
      <c r="CK185" s="34"/>
      <c r="CL185" s="34"/>
      <c r="CM185" s="41"/>
      <c r="CN185" s="41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</row>
    <row r="186" spans="1:106" ht="13.5" thickBot="1" x14ac:dyDescent="0.25">
      <c r="A186" s="82">
        <v>39296</v>
      </c>
      <c r="B186" s="81" t="s">
        <v>13</v>
      </c>
      <c r="C186" s="81" t="s">
        <v>14</v>
      </c>
      <c r="D186" s="81">
        <v>22.3</v>
      </c>
      <c r="E186" s="81">
        <v>0.75</v>
      </c>
      <c r="F186" s="85">
        <f t="shared" si="123"/>
        <v>1</v>
      </c>
      <c r="G186" s="85">
        <f t="shared" si="124"/>
        <v>8</v>
      </c>
      <c r="H186" s="67">
        <f t="shared" si="125"/>
        <v>2007</v>
      </c>
      <c r="I186" s="2" t="str">
        <f t="shared" si="122"/>
        <v>Summer</v>
      </c>
      <c r="J186" s="67"/>
      <c r="K186" s="3" t="str">
        <f t="shared" si="126"/>
        <v/>
      </c>
      <c r="L186" s="20" t="str">
        <f t="shared" si="127"/>
        <v/>
      </c>
      <c r="M186" s="6" t="str">
        <f t="shared" si="128"/>
        <v/>
      </c>
      <c r="N186" s="3" t="str">
        <f t="shared" si="129"/>
        <v/>
      </c>
      <c r="O186" s="20" t="str">
        <f t="shared" si="130"/>
        <v/>
      </c>
      <c r="P186" s="6" t="str">
        <f t="shared" si="131"/>
        <v/>
      </c>
      <c r="Q186" s="3" t="str">
        <f t="shared" si="132"/>
        <v/>
      </c>
      <c r="R186" s="20">
        <f t="shared" si="133"/>
        <v>22.3</v>
      </c>
      <c r="S186" s="6" t="str">
        <f t="shared" si="134"/>
        <v/>
      </c>
      <c r="T186" s="3" t="str">
        <f t="shared" si="135"/>
        <v/>
      </c>
      <c r="U186" s="20" t="str">
        <f t="shared" si="136"/>
        <v/>
      </c>
      <c r="V186" s="6" t="str">
        <f t="shared" si="137"/>
        <v/>
      </c>
      <c r="W186" s="3" t="str">
        <f t="shared" si="138"/>
        <v/>
      </c>
      <c r="X186" s="20" t="str">
        <f t="shared" si="139"/>
        <v/>
      </c>
      <c r="Y186" s="6" t="str">
        <f t="shared" si="140"/>
        <v/>
      </c>
      <c r="Z186" s="3" t="str">
        <f t="shared" si="141"/>
        <v/>
      </c>
      <c r="AA186" s="20" t="str">
        <f t="shared" si="142"/>
        <v/>
      </c>
      <c r="AB186" s="6" t="str">
        <f t="shared" si="143"/>
        <v/>
      </c>
      <c r="AC186" s="3" t="str">
        <f t="shared" si="144"/>
        <v/>
      </c>
      <c r="AD186" s="20" t="str">
        <f t="shared" si="145"/>
        <v/>
      </c>
      <c r="AE186" s="6" t="str">
        <f t="shared" si="146"/>
        <v/>
      </c>
      <c r="AF186" s="8"/>
      <c r="AG186" s="3" t="str">
        <f t="shared" si="153"/>
        <v/>
      </c>
      <c r="AH186" s="20" t="str">
        <f t="shared" si="154"/>
        <v/>
      </c>
      <c r="AI186" s="6" t="str">
        <f t="shared" si="155"/>
        <v/>
      </c>
      <c r="AJ186" s="3" t="str">
        <f t="shared" si="156"/>
        <v/>
      </c>
      <c r="AK186" s="20" t="str">
        <f t="shared" si="157"/>
        <v/>
      </c>
      <c r="AL186" s="6" t="str">
        <f t="shared" si="158"/>
        <v/>
      </c>
      <c r="AM186" s="3" t="str">
        <f t="shared" si="159"/>
        <v/>
      </c>
      <c r="AN186" s="20">
        <f t="shared" si="160"/>
        <v>0.75</v>
      </c>
      <c r="AO186" s="6" t="str">
        <f t="shared" si="161"/>
        <v/>
      </c>
      <c r="AP186" s="3" t="str">
        <f t="shared" si="162"/>
        <v/>
      </c>
      <c r="AQ186" s="20" t="str">
        <f t="shared" si="163"/>
        <v/>
      </c>
      <c r="AR186" s="6" t="str">
        <f t="shared" si="164"/>
        <v/>
      </c>
      <c r="AS186" s="3" t="str">
        <f t="shared" si="165"/>
        <v/>
      </c>
      <c r="AT186" s="20" t="str">
        <f t="shared" si="166"/>
        <v/>
      </c>
      <c r="AU186" s="6" t="str">
        <f t="shared" si="167"/>
        <v/>
      </c>
      <c r="AV186" s="3" t="str">
        <f t="shared" si="147"/>
        <v/>
      </c>
      <c r="AW186" s="20" t="str">
        <f t="shared" si="148"/>
        <v/>
      </c>
      <c r="AX186" s="6" t="str">
        <f t="shared" si="149"/>
        <v/>
      </c>
      <c r="AY186" s="3" t="str">
        <f t="shared" si="150"/>
        <v/>
      </c>
      <c r="AZ186" s="20" t="str">
        <f t="shared" si="151"/>
        <v/>
      </c>
      <c r="BA186" s="6" t="str">
        <f t="shared" si="152"/>
        <v/>
      </c>
      <c r="BB186" s="8"/>
      <c r="BC186" s="34"/>
      <c r="BD186" s="34"/>
      <c r="BE186" s="34"/>
      <c r="BF186" s="34"/>
      <c r="BG186" s="34"/>
      <c r="BH186" s="34"/>
      <c r="BI186" s="41"/>
      <c r="BJ186" s="41"/>
      <c r="BK186" s="34"/>
      <c r="BL186" s="34"/>
      <c r="BM186" s="34"/>
      <c r="BN186" s="34"/>
      <c r="BO186" s="34"/>
      <c r="BP186" s="41"/>
      <c r="BQ186" s="41"/>
      <c r="BR186" s="34"/>
      <c r="BS186" s="34"/>
      <c r="BT186" s="34"/>
      <c r="BU186" s="34"/>
      <c r="BV186" s="34"/>
      <c r="BW186" s="41"/>
      <c r="BX186" s="41"/>
      <c r="BY186" s="34"/>
      <c r="BZ186" s="34"/>
      <c r="CA186" s="34"/>
      <c r="CB186" s="34"/>
      <c r="CC186" s="34"/>
      <c r="CD186" s="34"/>
      <c r="CE186" s="34"/>
      <c r="CF186" s="41"/>
      <c r="CG186" s="41"/>
      <c r="CH186" s="34"/>
      <c r="CI186" s="34"/>
      <c r="CJ186" s="34"/>
      <c r="CK186" s="34"/>
      <c r="CL186" s="34"/>
      <c r="CM186" s="41"/>
      <c r="CN186" s="41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</row>
    <row r="187" spans="1:106" ht="13.5" thickBot="1" x14ac:dyDescent="0.25">
      <c r="A187" s="82">
        <v>39210</v>
      </c>
      <c r="B187" s="81" t="s">
        <v>13</v>
      </c>
      <c r="C187" s="81" t="s">
        <v>14</v>
      </c>
      <c r="D187" s="81">
        <v>17.899999999999999</v>
      </c>
      <c r="E187" s="81">
        <v>5.7</v>
      </c>
      <c r="F187" s="85">
        <f t="shared" si="123"/>
        <v>1</v>
      </c>
      <c r="G187" s="85">
        <f t="shared" si="124"/>
        <v>5</v>
      </c>
      <c r="H187" s="67">
        <f t="shared" si="125"/>
        <v>2007</v>
      </c>
      <c r="I187" s="2" t="str">
        <f t="shared" si="122"/>
        <v>Spring</v>
      </c>
      <c r="J187" s="67"/>
      <c r="K187" s="3" t="str">
        <f t="shared" si="126"/>
        <v/>
      </c>
      <c r="L187" s="20" t="str">
        <f t="shared" si="127"/>
        <v/>
      </c>
      <c r="M187" s="6" t="str">
        <f t="shared" si="128"/>
        <v/>
      </c>
      <c r="N187" s="3" t="str">
        <f t="shared" si="129"/>
        <v/>
      </c>
      <c r="O187" s="20" t="str">
        <f t="shared" si="130"/>
        <v/>
      </c>
      <c r="P187" s="6" t="str">
        <f t="shared" si="131"/>
        <v/>
      </c>
      <c r="Q187" s="3">
        <f t="shared" si="132"/>
        <v>17.899999999999999</v>
      </c>
      <c r="R187" s="20" t="str">
        <f t="shared" si="133"/>
        <v/>
      </c>
      <c r="S187" s="6" t="str">
        <f t="shared" si="134"/>
        <v/>
      </c>
      <c r="T187" s="3" t="str">
        <f t="shared" si="135"/>
        <v/>
      </c>
      <c r="U187" s="20" t="str">
        <f t="shared" si="136"/>
        <v/>
      </c>
      <c r="V187" s="6" t="str">
        <f t="shared" si="137"/>
        <v/>
      </c>
      <c r="W187" s="3" t="str">
        <f t="shared" si="138"/>
        <v/>
      </c>
      <c r="X187" s="20" t="str">
        <f t="shared" si="139"/>
        <v/>
      </c>
      <c r="Y187" s="6" t="str">
        <f t="shared" si="140"/>
        <v/>
      </c>
      <c r="Z187" s="3" t="str">
        <f t="shared" si="141"/>
        <v/>
      </c>
      <c r="AA187" s="20" t="str">
        <f t="shared" si="142"/>
        <v/>
      </c>
      <c r="AB187" s="6" t="str">
        <f t="shared" si="143"/>
        <v/>
      </c>
      <c r="AC187" s="3" t="str">
        <f t="shared" si="144"/>
        <v/>
      </c>
      <c r="AD187" s="20" t="str">
        <f t="shared" si="145"/>
        <v/>
      </c>
      <c r="AE187" s="6" t="str">
        <f t="shared" si="146"/>
        <v/>
      </c>
      <c r="AF187" s="8"/>
      <c r="AG187" s="3" t="str">
        <f t="shared" si="153"/>
        <v/>
      </c>
      <c r="AH187" s="20" t="str">
        <f t="shared" si="154"/>
        <v/>
      </c>
      <c r="AI187" s="6" t="str">
        <f t="shared" si="155"/>
        <v/>
      </c>
      <c r="AJ187" s="3" t="str">
        <f t="shared" si="156"/>
        <v/>
      </c>
      <c r="AK187" s="20" t="str">
        <f t="shared" si="157"/>
        <v/>
      </c>
      <c r="AL187" s="6" t="str">
        <f t="shared" si="158"/>
        <v/>
      </c>
      <c r="AM187" s="3">
        <f t="shared" si="159"/>
        <v>5.7</v>
      </c>
      <c r="AN187" s="20" t="str">
        <f t="shared" si="160"/>
        <v/>
      </c>
      <c r="AO187" s="6" t="str">
        <f t="shared" si="161"/>
        <v/>
      </c>
      <c r="AP187" s="3" t="str">
        <f t="shared" si="162"/>
        <v/>
      </c>
      <c r="AQ187" s="20" t="str">
        <f t="shared" si="163"/>
        <v/>
      </c>
      <c r="AR187" s="6" t="str">
        <f t="shared" si="164"/>
        <v/>
      </c>
      <c r="AS187" s="3" t="str">
        <f t="shared" si="165"/>
        <v/>
      </c>
      <c r="AT187" s="20" t="str">
        <f t="shared" si="166"/>
        <v/>
      </c>
      <c r="AU187" s="6" t="str">
        <f t="shared" si="167"/>
        <v/>
      </c>
      <c r="AV187" s="3" t="str">
        <f t="shared" si="147"/>
        <v/>
      </c>
      <c r="AW187" s="20" t="str">
        <f t="shared" si="148"/>
        <v/>
      </c>
      <c r="AX187" s="6" t="str">
        <f t="shared" si="149"/>
        <v/>
      </c>
      <c r="AY187" s="3" t="str">
        <f t="shared" si="150"/>
        <v/>
      </c>
      <c r="AZ187" s="20" t="str">
        <f t="shared" si="151"/>
        <v/>
      </c>
      <c r="BA187" s="6" t="str">
        <f t="shared" si="152"/>
        <v/>
      </c>
      <c r="BB187" s="8"/>
      <c r="BC187" s="34"/>
      <c r="BD187" s="34"/>
      <c r="BE187" s="34"/>
      <c r="BF187" s="34"/>
      <c r="BG187" s="34"/>
      <c r="BH187" s="34"/>
      <c r="BI187" s="41"/>
      <c r="BJ187" s="41"/>
      <c r="BK187" s="34"/>
      <c r="BL187" s="34"/>
      <c r="BM187" s="34"/>
      <c r="BN187" s="34"/>
      <c r="BO187" s="34"/>
      <c r="BP187" s="41"/>
      <c r="BQ187" s="41"/>
      <c r="BR187" s="34"/>
      <c r="BS187" s="34"/>
      <c r="BT187" s="34"/>
      <c r="BU187" s="34"/>
      <c r="BV187" s="34"/>
      <c r="BW187" s="41"/>
      <c r="BX187" s="41"/>
      <c r="BY187" s="34"/>
      <c r="BZ187" s="34"/>
      <c r="CA187" s="34"/>
      <c r="CB187" s="34"/>
      <c r="CC187" s="34"/>
      <c r="CD187" s="34"/>
      <c r="CE187" s="34"/>
      <c r="CF187" s="41"/>
      <c r="CG187" s="41"/>
      <c r="CH187" s="34"/>
      <c r="CI187" s="34"/>
      <c r="CJ187" s="34"/>
      <c r="CK187" s="34"/>
      <c r="CL187" s="34"/>
      <c r="CM187" s="41"/>
      <c r="CN187" s="41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</row>
    <row r="188" spans="1:106" ht="13.5" thickBot="1" x14ac:dyDescent="0.25">
      <c r="A188" s="82">
        <v>38983</v>
      </c>
      <c r="B188" s="81" t="s">
        <v>13</v>
      </c>
      <c r="C188" s="81" t="s">
        <v>14</v>
      </c>
      <c r="D188" s="81">
        <v>12.7</v>
      </c>
      <c r="E188" s="81">
        <v>0.56000000000000005</v>
      </c>
      <c r="F188" s="85">
        <f t="shared" si="123"/>
        <v>1</v>
      </c>
      <c r="G188" s="85">
        <f t="shared" si="124"/>
        <v>9</v>
      </c>
      <c r="H188" s="67">
        <f t="shared" si="125"/>
        <v>2006</v>
      </c>
      <c r="I188" s="2" t="str">
        <f t="shared" si="122"/>
        <v>Fall</v>
      </c>
      <c r="J188" s="67"/>
      <c r="K188" s="3" t="str">
        <f t="shared" si="126"/>
        <v/>
      </c>
      <c r="L188" s="20" t="str">
        <f t="shared" si="127"/>
        <v/>
      </c>
      <c r="M188" s="6" t="str">
        <f t="shared" si="128"/>
        <v/>
      </c>
      <c r="N188" s="3" t="str">
        <f t="shared" si="129"/>
        <v/>
      </c>
      <c r="O188" s="20" t="str">
        <f t="shared" si="130"/>
        <v/>
      </c>
      <c r="P188" s="6" t="str">
        <f t="shared" si="131"/>
        <v/>
      </c>
      <c r="Q188" s="3" t="str">
        <f t="shared" si="132"/>
        <v/>
      </c>
      <c r="R188" s="20" t="str">
        <f t="shared" si="133"/>
        <v/>
      </c>
      <c r="S188" s="6">
        <f t="shared" si="134"/>
        <v>12.7</v>
      </c>
      <c r="T188" s="3" t="str">
        <f t="shared" si="135"/>
        <v/>
      </c>
      <c r="U188" s="20" t="str">
        <f t="shared" si="136"/>
        <v/>
      </c>
      <c r="V188" s="6" t="str">
        <f t="shared" si="137"/>
        <v/>
      </c>
      <c r="W188" s="3" t="str">
        <f t="shared" si="138"/>
        <v/>
      </c>
      <c r="X188" s="20" t="str">
        <f t="shared" si="139"/>
        <v/>
      </c>
      <c r="Y188" s="6" t="str">
        <f t="shared" si="140"/>
        <v/>
      </c>
      <c r="Z188" s="3" t="str">
        <f t="shared" si="141"/>
        <v/>
      </c>
      <c r="AA188" s="20" t="str">
        <f t="shared" si="142"/>
        <v/>
      </c>
      <c r="AB188" s="6" t="str">
        <f t="shared" si="143"/>
        <v/>
      </c>
      <c r="AC188" s="3" t="str">
        <f t="shared" si="144"/>
        <v/>
      </c>
      <c r="AD188" s="20" t="str">
        <f t="shared" si="145"/>
        <v/>
      </c>
      <c r="AE188" s="6" t="str">
        <f t="shared" si="146"/>
        <v/>
      </c>
      <c r="AF188" s="8"/>
      <c r="AG188" s="3" t="str">
        <f t="shared" si="153"/>
        <v/>
      </c>
      <c r="AH188" s="20" t="str">
        <f t="shared" si="154"/>
        <v/>
      </c>
      <c r="AI188" s="6" t="str">
        <f t="shared" si="155"/>
        <v/>
      </c>
      <c r="AJ188" s="3" t="str">
        <f t="shared" si="156"/>
        <v/>
      </c>
      <c r="AK188" s="20" t="str">
        <f t="shared" si="157"/>
        <v/>
      </c>
      <c r="AL188" s="6" t="str">
        <f t="shared" si="158"/>
        <v/>
      </c>
      <c r="AM188" s="3" t="str">
        <f t="shared" si="159"/>
        <v/>
      </c>
      <c r="AN188" s="20" t="str">
        <f t="shared" si="160"/>
        <v/>
      </c>
      <c r="AO188" s="6">
        <f t="shared" si="161"/>
        <v>0.56000000000000005</v>
      </c>
      <c r="AP188" s="3" t="str">
        <f t="shared" si="162"/>
        <v/>
      </c>
      <c r="AQ188" s="20" t="str">
        <f t="shared" si="163"/>
        <v/>
      </c>
      <c r="AR188" s="6" t="str">
        <f t="shared" si="164"/>
        <v/>
      </c>
      <c r="AS188" s="3" t="str">
        <f t="shared" si="165"/>
        <v/>
      </c>
      <c r="AT188" s="20" t="str">
        <f t="shared" si="166"/>
        <v/>
      </c>
      <c r="AU188" s="6" t="str">
        <f t="shared" si="167"/>
        <v/>
      </c>
      <c r="AV188" s="3" t="str">
        <f t="shared" si="147"/>
        <v/>
      </c>
      <c r="AW188" s="20" t="str">
        <f t="shared" si="148"/>
        <v/>
      </c>
      <c r="AX188" s="6" t="str">
        <f t="shared" si="149"/>
        <v/>
      </c>
      <c r="AY188" s="3" t="str">
        <f t="shared" si="150"/>
        <v/>
      </c>
      <c r="AZ188" s="20" t="str">
        <f t="shared" si="151"/>
        <v/>
      </c>
      <c r="BA188" s="6" t="str">
        <f t="shared" si="152"/>
        <v/>
      </c>
      <c r="BB188" s="8"/>
      <c r="BC188" s="34"/>
      <c r="BD188" s="34"/>
      <c r="BE188" s="34"/>
      <c r="BF188" s="34"/>
      <c r="BG188" s="34"/>
      <c r="BH188" s="34"/>
      <c r="BI188" s="41"/>
      <c r="BJ188" s="41"/>
      <c r="BK188" s="34"/>
      <c r="BL188" s="34"/>
      <c r="BM188" s="34"/>
      <c r="BN188" s="34"/>
      <c r="BO188" s="34"/>
      <c r="BP188" s="41"/>
      <c r="BQ188" s="41"/>
      <c r="BR188" s="34"/>
      <c r="BS188" s="34"/>
      <c r="BT188" s="34"/>
      <c r="BU188" s="34"/>
      <c r="BV188" s="34"/>
      <c r="BW188" s="41"/>
      <c r="BX188" s="41"/>
      <c r="BY188" s="34"/>
      <c r="BZ188" s="34"/>
      <c r="CA188" s="34"/>
      <c r="CB188" s="34"/>
      <c r="CC188" s="34"/>
      <c r="CD188" s="34"/>
      <c r="CE188" s="34"/>
      <c r="CF188" s="41"/>
      <c r="CG188" s="41"/>
      <c r="CH188" s="34"/>
      <c r="CI188" s="34"/>
      <c r="CJ188" s="34"/>
      <c r="CK188" s="34"/>
      <c r="CL188" s="34"/>
      <c r="CM188" s="41"/>
      <c r="CN188" s="41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</row>
    <row r="189" spans="1:106" ht="13.5" thickBot="1" x14ac:dyDescent="0.25">
      <c r="A189" s="82">
        <v>38909</v>
      </c>
      <c r="B189" s="81" t="s">
        <v>13</v>
      </c>
      <c r="C189" s="81" t="s">
        <v>14</v>
      </c>
      <c r="D189" s="81">
        <v>16.5</v>
      </c>
      <c r="E189" s="81">
        <v>0.95</v>
      </c>
      <c r="F189" s="85">
        <f t="shared" si="123"/>
        <v>1</v>
      </c>
      <c r="G189" s="85">
        <f t="shared" si="124"/>
        <v>7</v>
      </c>
      <c r="H189" s="67">
        <f t="shared" si="125"/>
        <v>2006</v>
      </c>
      <c r="I189" s="2" t="str">
        <f t="shared" si="122"/>
        <v>Summer</v>
      </c>
      <c r="J189" s="67"/>
      <c r="K189" s="3" t="str">
        <f t="shared" si="126"/>
        <v/>
      </c>
      <c r="L189" s="20" t="str">
        <f t="shared" si="127"/>
        <v/>
      </c>
      <c r="M189" s="6" t="str">
        <f t="shared" si="128"/>
        <v/>
      </c>
      <c r="N189" s="3" t="str">
        <f t="shared" si="129"/>
        <v/>
      </c>
      <c r="O189" s="20" t="str">
        <f t="shared" si="130"/>
        <v/>
      </c>
      <c r="P189" s="6" t="str">
        <f t="shared" si="131"/>
        <v/>
      </c>
      <c r="Q189" s="3" t="str">
        <f t="shared" si="132"/>
        <v/>
      </c>
      <c r="R189" s="20">
        <f t="shared" si="133"/>
        <v>16.5</v>
      </c>
      <c r="S189" s="6" t="str">
        <f t="shared" si="134"/>
        <v/>
      </c>
      <c r="T189" s="3" t="str">
        <f t="shared" si="135"/>
        <v/>
      </c>
      <c r="U189" s="20" t="str">
        <f t="shared" si="136"/>
        <v/>
      </c>
      <c r="V189" s="6" t="str">
        <f t="shared" si="137"/>
        <v/>
      </c>
      <c r="W189" s="3" t="str">
        <f t="shared" si="138"/>
        <v/>
      </c>
      <c r="X189" s="20" t="str">
        <f t="shared" si="139"/>
        <v/>
      </c>
      <c r="Y189" s="6" t="str">
        <f t="shared" si="140"/>
        <v/>
      </c>
      <c r="Z189" s="3" t="str">
        <f t="shared" si="141"/>
        <v/>
      </c>
      <c r="AA189" s="20" t="str">
        <f t="shared" si="142"/>
        <v/>
      </c>
      <c r="AB189" s="6" t="str">
        <f t="shared" si="143"/>
        <v/>
      </c>
      <c r="AC189" s="3" t="str">
        <f t="shared" si="144"/>
        <v/>
      </c>
      <c r="AD189" s="20" t="str">
        <f t="shared" si="145"/>
        <v/>
      </c>
      <c r="AE189" s="6" t="str">
        <f t="shared" si="146"/>
        <v/>
      </c>
      <c r="AF189" s="8"/>
      <c r="AG189" s="3" t="str">
        <f t="shared" si="153"/>
        <v/>
      </c>
      <c r="AH189" s="20" t="str">
        <f t="shared" si="154"/>
        <v/>
      </c>
      <c r="AI189" s="6" t="str">
        <f t="shared" si="155"/>
        <v/>
      </c>
      <c r="AJ189" s="3" t="str">
        <f t="shared" si="156"/>
        <v/>
      </c>
      <c r="AK189" s="20" t="str">
        <f t="shared" si="157"/>
        <v/>
      </c>
      <c r="AL189" s="6" t="str">
        <f t="shared" si="158"/>
        <v/>
      </c>
      <c r="AM189" s="3" t="str">
        <f t="shared" si="159"/>
        <v/>
      </c>
      <c r="AN189" s="20">
        <f t="shared" si="160"/>
        <v>0.95</v>
      </c>
      <c r="AO189" s="6" t="str">
        <f t="shared" si="161"/>
        <v/>
      </c>
      <c r="AP189" s="3" t="str">
        <f t="shared" si="162"/>
        <v/>
      </c>
      <c r="AQ189" s="20" t="str">
        <f t="shared" si="163"/>
        <v/>
      </c>
      <c r="AR189" s="6" t="str">
        <f t="shared" si="164"/>
        <v/>
      </c>
      <c r="AS189" s="3" t="str">
        <f t="shared" si="165"/>
        <v/>
      </c>
      <c r="AT189" s="20" t="str">
        <f t="shared" si="166"/>
        <v/>
      </c>
      <c r="AU189" s="6" t="str">
        <f t="shared" si="167"/>
        <v/>
      </c>
      <c r="AV189" s="3" t="str">
        <f t="shared" si="147"/>
        <v/>
      </c>
      <c r="AW189" s="20" t="str">
        <f t="shared" si="148"/>
        <v/>
      </c>
      <c r="AX189" s="6" t="str">
        <f t="shared" si="149"/>
        <v/>
      </c>
      <c r="AY189" s="3" t="str">
        <f t="shared" si="150"/>
        <v/>
      </c>
      <c r="AZ189" s="20" t="str">
        <f t="shared" si="151"/>
        <v/>
      </c>
      <c r="BA189" s="6" t="str">
        <f t="shared" si="152"/>
        <v/>
      </c>
      <c r="BB189" s="8"/>
      <c r="BC189" s="34"/>
      <c r="BD189" s="34"/>
      <c r="BE189" s="34"/>
      <c r="BF189" s="34"/>
      <c r="BG189" s="34"/>
      <c r="BH189" s="34"/>
      <c r="BI189" s="41"/>
      <c r="BJ189" s="41"/>
      <c r="BK189" s="34"/>
      <c r="BL189" s="34"/>
      <c r="BM189" s="34"/>
      <c r="BN189" s="34"/>
      <c r="BO189" s="34"/>
      <c r="BP189" s="41"/>
      <c r="BQ189" s="41"/>
      <c r="BR189" s="34"/>
      <c r="BS189" s="34"/>
      <c r="BT189" s="34"/>
      <c r="BU189" s="34"/>
      <c r="BV189" s="34"/>
      <c r="BW189" s="41"/>
      <c r="BX189" s="41"/>
      <c r="BY189" s="34"/>
      <c r="BZ189" s="34"/>
      <c r="CA189" s="34"/>
      <c r="CB189" s="34"/>
      <c r="CC189" s="34"/>
      <c r="CD189" s="34"/>
      <c r="CE189" s="34"/>
      <c r="CF189" s="41"/>
      <c r="CG189" s="41"/>
      <c r="CH189" s="34"/>
      <c r="CI189" s="34"/>
      <c r="CJ189" s="34"/>
      <c r="CK189" s="34"/>
      <c r="CL189" s="34"/>
      <c r="CM189" s="41"/>
      <c r="CN189" s="41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</row>
    <row r="190" spans="1:106" ht="13.5" thickBot="1" x14ac:dyDescent="0.25">
      <c r="A190" s="82">
        <v>38836</v>
      </c>
      <c r="B190" s="81" t="s">
        <v>13</v>
      </c>
      <c r="C190" s="81" t="s">
        <v>14</v>
      </c>
      <c r="D190" s="81" t="s">
        <v>3</v>
      </c>
      <c r="E190" s="81">
        <v>3.58</v>
      </c>
      <c r="F190" s="85">
        <f t="shared" si="123"/>
        <v>1</v>
      </c>
      <c r="G190" s="85">
        <f t="shared" si="124"/>
        <v>4</v>
      </c>
      <c r="H190" s="67">
        <f t="shared" si="125"/>
        <v>2006</v>
      </c>
      <c r="I190" s="2" t="str">
        <f t="shared" si="122"/>
        <v>Spring</v>
      </c>
      <c r="J190" s="67"/>
      <c r="K190" s="3" t="str">
        <f t="shared" si="126"/>
        <v/>
      </c>
      <c r="L190" s="20" t="str">
        <f t="shared" si="127"/>
        <v/>
      </c>
      <c r="M190" s="6" t="str">
        <f t="shared" si="128"/>
        <v/>
      </c>
      <c r="N190" s="3" t="str">
        <f t="shared" si="129"/>
        <v/>
      </c>
      <c r="O190" s="20" t="str">
        <f t="shared" si="130"/>
        <v/>
      </c>
      <c r="P190" s="6" t="str">
        <f t="shared" si="131"/>
        <v/>
      </c>
      <c r="Q190" s="3" t="str">
        <f t="shared" si="132"/>
        <v>ns</v>
      </c>
      <c r="R190" s="20" t="str">
        <f t="shared" si="133"/>
        <v/>
      </c>
      <c r="S190" s="6" t="str">
        <f t="shared" si="134"/>
        <v/>
      </c>
      <c r="T190" s="3" t="str">
        <f t="shared" si="135"/>
        <v/>
      </c>
      <c r="U190" s="20" t="str">
        <f t="shared" si="136"/>
        <v/>
      </c>
      <c r="V190" s="6" t="str">
        <f t="shared" si="137"/>
        <v/>
      </c>
      <c r="W190" s="3" t="str">
        <f t="shared" si="138"/>
        <v/>
      </c>
      <c r="X190" s="20" t="str">
        <f t="shared" si="139"/>
        <v/>
      </c>
      <c r="Y190" s="6" t="str">
        <f t="shared" si="140"/>
        <v/>
      </c>
      <c r="Z190" s="3" t="str">
        <f t="shared" si="141"/>
        <v/>
      </c>
      <c r="AA190" s="20" t="str">
        <f t="shared" si="142"/>
        <v/>
      </c>
      <c r="AB190" s="6" t="str">
        <f t="shared" si="143"/>
        <v/>
      </c>
      <c r="AC190" s="3" t="str">
        <f t="shared" si="144"/>
        <v/>
      </c>
      <c r="AD190" s="20" t="str">
        <f t="shared" si="145"/>
        <v/>
      </c>
      <c r="AE190" s="6" t="str">
        <f t="shared" si="146"/>
        <v/>
      </c>
      <c r="AF190" s="8"/>
      <c r="AG190" s="3" t="str">
        <f t="shared" si="153"/>
        <v/>
      </c>
      <c r="AH190" s="20" t="str">
        <f t="shared" si="154"/>
        <v/>
      </c>
      <c r="AI190" s="6" t="str">
        <f t="shared" si="155"/>
        <v/>
      </c>
      <c r="AJ190" s="3" t="str">
        <f t="shared" si="156"/>
        <v/>
      </c>
      <c r="AK190" s="20" t="str">
        <f t="shared" si="157"/>
        <v/>
      </c>
      <c r="AL190" s="6" t="str">
        <f t="shared" si="158"/>
        <v/>
      </c>
      <c r="AM190" s="3">
        <f t="shared" si="159"/>
        <v>3.58</v>
      </c>
      <c r="AN190" s="20" t="str">
        <f t="shared" si="160"/>
        <v/>
      </c>
      <c r="AO190" s="6" t="str">
        <f t="shared" si="161"/>
        <v/>
      </c>
      <c r="AP190" s="3" t="str">
        <f t="shared" si="162"/>
        <v/>
      </c>
      <c r="AQ190" s="20" t="str">
        <f t="shared" si="163"/>
        <v/>
      </c>
      <c r="AR190" s="6" t="str">
        <f t="shared" si="164"/>
        <v/>
      </c>
      <c r="AS190" s="3" t="str">
        <f t="shared" si="165"/>
        <v/>
      </c>
      <c r="AT190" s="20" t="str">
        <f t="shared" si="166"/>
        <v/>
      </c>
      <c r="AU190" s="6" t="str">
        <f t="shared" si="167"/>
        <v/>
      </c>
      <c r="AV190" s="3" t="str">
        <f t="shared" si="147"/>
        <v/>
      </c>
      <c r="AW190" s="20" t="str">
        <f t="shared" si="148"/>
        <v/>
      </c>
      <c r="AX190" s="6" t="str">
        <f t="shared" si="149"/>
        <v/>
      </c>
      <c r="AY190" s="3" t="str">
        <f t="shared" si="150"/>
        <v/>
      </c>
      <c r="AZ190" s="20" t="str">
        <f t="shared" si="151"/>
        <v/>
      </c>
      <c r="BA190" s="6" t="str">
        <f t="shared" si="152"/>
        <v/>
      </c>
      <c r="BB190" s="8"/>
      <c r="BC190" s="34"/>
      <c r="BD190" s="34"/>
      <c r="BE190" s="34"/>
      <c r="BF190" s="34"/>
      <c r="BG190" s="34"/>
      <c r="BH190" s="34"/>
      <c r="BI190" s="41"/>
      <c r="BJ190" s="41"/>
      <c r="BK190" s="34"/>
      <c r="BL190" s="34"/>
      <c r="BM190" s="34"/>
      <c r="BN190" s="34"/>
      <c r="BO190" s="34"/>
      <c r="BP190" s="41"/>
      <c r="BQ190" s="41"/>
      <c r="BR190" s="34"/>
      <c r="BS190" s="34"/>
      <c r="BT190" s="34"/>
      <c r="BU190" s="34"/>
      <c r="BV190" s="34"/>
      <c r="BW190" s="41"/>
      <c r="BX190" s="41"/>
      <c r="BY190" s="34"/>
      <c r="BZ190" s="34"/>
      <c r="CA190" s="34"/>
      <c r="CB190" s="34"/>
      <c r="CC190" s="34"/>
      <c r="CD190" s="34"/>
      <c r="CE190" s="34"/>
      <c r="CF190" s="41"/>
      <c r="CG190" s="41"/>
      <c r="CH190" s="34"/>
      <c r="CI190" s="34"/>
      <c r="CJ190" s="34"/>
      <c r="CK190" s="34"/>
      <c r="CL190" s="34"/>
      <c r="CM190" s="41"/>
      <c r="CN190" s="41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</row>
    <row r="191" spans="1:106" ht="13.5" thickBot="1" x14ac:dyDescent="0.25">
      <c r="A191" s="82">
        <v>38619</v>
      </c>
      <c r="B191" s="81" t="s">
        <v>13</v>
      </c>
      <c r="C191" s="81" t="s">
        <v>14</v>
      </c>
      <c r="D191" s="81">
        <v>13.3</v>
      </c>
      <c r="E191" s="81">
        <v>2.2000000000000002</v>
      </c>
      <c r="F191" s="85">
        <f t="shared" si="123"/>
        <v>1</v>
      </c>
      <c r="G191" s="85">
        <f t="shared" si="124"/>
        <v>9</v>
      </c>
      <c r="H191" s="67">
        <f t="shared" si="125"/>
        <v>2005</v>
      </c>
      <c r="I191" s="2" t="str">
        <f t="shared" si="122"/>
        <v>Fall</v>
      </c>
      <c r="J191" s="67"/>
      <c r="K191" s="3" t="str">
        <f t="shared" si="126"/>
        <v/>
      </c>
      <c r="L191" s="20" t="str">
        <f t="shared" si="127"/>
        <v/>
      </c>
      <c r="M191" s="6" t="str">
        <f t="shared" si="128"/>
        <v/>
      </c>
      <c r="N191" s="3" t="str">
        <f t="shared" si="129"/>
        <v/>
      </c>
      <c r="O191" s="20" t="str">
        <f t="shared" si="130"/>
        <v/>
      </c>
      <c r="P191" s="6" t="str">
        <f t="shared" si="131"/>
        <v/>
      </c>
      <c r="Q191" s="3" t="str">
        <f t="shared" si="132"/>
        <v/>
      </c>
      <c r="R191" s="20" t="str">
        <f t="shared" si="133"/>
        <v/>
      </c>
      <c r="S191" s="6">
        <f t="shared" si="134"/>
        <v>13.3</v>
      </c>
      <c r="T191" s="3" t="str">
        <f t="shared" si="135"/>
        <v/>
      </c>
      <c r="U191" s="20" t="str">
        <f t="shared" si="136"/>
        <v/>
      </c>
      <c r="V191" s="6" t="str">
        <f t="shared" si="137"/>
        <v/>
      </c>
      <c r="W191" s="3" t="str">
        <f t="shared" si="138"/>
        <v/>
      </c>
      <c r="X191" s="20" t="str">
        <f t="shared" si="139"/>
        <v/>
      </c>
      <c r="Y191" s="6" t="str">
        <f t="shared" si="140"/>
        <v/>
      </c>
      <c r="Z191" s="3" t="str">
        <f t="shared" si="141"/>
        <v/>
      </c>
      <c r="AA191" s="20" t="str">
        <f t="shared" si="142"/>
        <v/>
      </c>
      <c r="AB191" s="6" t="str">
        <f t="shared" si="143"/>
        <v/>
      </c>
      <c r="AC191" s="3" t="str">
        <f t="shared" si="144"/>
        <v/>
      </c>
      <c r="AD191" s="20" t="str">
        <f t="shared" si="145"/>
        <v/>
      </c>
      <c r="AE191" s="6" t="str">
        <f t="shared" si="146"/>
        <v/>
      </c>
      <c r="AF191" s="8"/>
      <c r="AG191" s="3" t="str">
        <f t="shared" si="153"/>
        <v/>
      </c>
      <c r="AH191" s="20" t="str">
        <f t="shared" si="154"/>
        <v/>
      </c>
      <c r="AI191" s="6" t="str">
        <f t="shared" si="155"/>
        <v/>
      </c>
      <c r="AJ191" s="3" t="str">
        <f t="shared" si="156"/>
        <v/>
      </c>
      <c r="AK191" s="20" t="str">
        <f t="shared" si="157"/>
        <v/>
      </c>
      <c r="AL191" s="6" t="str">
        <f t="shared" si="158"/>
        <v/>
      </c>
      <c r="AM191" s="3" t="str">
        <f t="shared" si="159"/>
        <v/>
      </c>
      <c r="AN191" s="20" t="str">
        <f t="shared" si="160"/>
        <v/>
      </c>
      <c r="AO191" s="6">
        <f t="shared" si="161"/>
        <v>2.2000000000000002</v>
      </c>
      <c r="AP191" s="3" t="str">
        <f t="shared" si="162"/>
        <v/>
      </c>
      <c r="AQ191" s="20" t="str">
        <f t="shared" si="163"/>
        <v/>
      </c>
      <c r="AR191" s="6" t="str">
        <f t="shared" si="164"/>
        <v/>
      </c>
      <c r="AS191" s="3" t="str">
        <f t="shared" si="165"/>
        <v/>
      </c>
      <c r="AT191" s="20" t="str">
        <f t="shared" si="166"/>
        <v/>
      </c>
      <c r="AU191" s="6" t="str">
        <f t="shared" si="167"/>
        <v/>
      </c>
      <c r="AV191" s="3" t="str">
        <f t="shared" si="147"/>
        <v/>
      </c>
      <c r="AW191" s="20" t="str">
        <f t="shared" si="148"/>
        <v/>
      </c>
      <c r="AX191" s="6" t="str">
        <f t="shared" si="149"/>
        <v/>
      </c>
      <c r="AY191" s="3" t="str">
        <f t="shared" si="150"/>
        <v/>
      </c>
      <c r="AZ191" s="20" t="str">
        <f t="shared" si="151"/>
        <v/>
      </c>
      <c r="BA191" s="6" t="str">
        <f t="shared" si="152"/>
        <v/>
      </c>
      <c r="BB191" s="8"/>
      <c r="BC191" s="34"/>
      <c r="BD191" s="34"/>
      <c r="BE191" s="34"/>
      <c r="BF191" s="34"/>
      <c r="BG191" s="34"/>
      <c r="BH191" s="34"/>
      <c r="BI191" s="41"/>
      <c r="BJ191" s="41"/>
      <c r="BK191" s="34"/>
      <c r="BL191" s="34"/>
      <c r="BM191" s="34"/>
      <c r="BN191" s="34"/>
      <c r="BO191" s="34"/>
      <c r="BP191" s="41"/>
      <c r="BQ191" s="41"/>
      <c r="BR191" s="34"/>
      <c r="BS191" s="34"/>
      <c r="BT191" s="34"/>
      <c r="BU191" s="34"/>
      <c r="BV191" s="34"/>
      <c r="BW191" s="41"/>
      <c r="BX191" s="41"/>
      <c r="BY191" s="34"/>
      <c r="BZ191" s="34"/>
      <c r="CA191" s="34"/>
      <c r="CB191" s="34"/>
      <c r="CC191" s="34"/>
      <c r="CD191" s="34"/>
      <c r="CE191" s="34"/>
      <c r="CF191" s="41"/>
      <c r="CG191" s="41"/>
      <c r="CH191" s="34"/>
      <c r="CI191" s="34"/>
      <c r="CJ191" s="34"/>
      <c r="CK191" s="34"/>
      <c r="CL191" s="34"/>
      <c r="CM191" s="41"/>
      <c r="CN191" s="41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</row>
    <row r="192" spans="1:106" ht="13.5" thickBot="1" x14ac:dyDescent="0.25">
      <c r="A192" s="82">
        <v>38553</v>
      </c>
      <c r="B192" s="81" t="s">
        <v>13</v>
      </c>
      <c r="C192" s="81" t="s">
        <v>14</v>
      </c>
      <c r="D192" s="81">
        <v>21.1</v>
      </c>
      <c r="E192" s="81">
        <v>0.2</v>
      </c>
      <c r="F192" s="85">
        <f t="shared" si="123"/>
        <v>1</v>
      </c>
      <c r="G192" s="85">
        <f t="shared" si="124"/>
        <v>7</v>
      </c>
      <c r="H192" s="67">
        <f t="shared" si="125"/>
        <v>2005</v>
      </c>
      <c r="I192" s="2" t="str">
        <f t="shared" si="122"/>
        <v>Summer</v>
      </c>
      <c r="J192" s="67"/>
      <c r="K192" s="3" t="str">
        <f t="shared" si="126"/>
        <v/>
      </c>
      <c r="L192" s="20" t="str">
        <f t="shared" si="127"/>
        <v/>
      </c>
      <c r="M192" s="6" t="str">
        <f t="shared" si="128"/>
        <v/>
      </c>
      <c r="N192" s="3" t="str">
        <f t="shared" si="129"/>
        <v/>
      </c>
      <c r="O192" s="20" t="str">
        <f t="shared" si="130"/>
        <v/>
      </c>
      <c r="P192" s="6" t="str">
        <f t="shared" si="131"/>
        <v/>
      </c>
      <c r="Q192" s="3" t="str">
        <f t="shared" si="132"/>
        <v/>
      </c>
      <c r="R192" s="20">
        <f t="shared" si="133"/>
        <v>21.1</v>
      </c>
      <c r="S192" s="6" t="str">
        <f t="shared" si="134"/>
        <v/>
      </c>
      <c r="T192" s="3" t="str">
        <f t="shared" si="135"/>
        <v/>
      </c>
      <c r="U192" s="20" t="str">
        <f t="shared" si="136"/>
        <v/>
      </c>
      <c r="V192" s="6" t="str">
        <f t="shared" si="137"/>
        <v/>
      </c>
      <c r="W192" s="3" t="str">
        <f t="shared" si="138"/>
        <v/>
      </c>
      <c r="X192" s="20" t="str">
        <f t="shared" si="139"/>
        <v/>
      </c>
      <c r="Y192" s="6" t="str">
        <f t="shared" si="140"/>
        <v/>
      </c>
      <c r="Z192" s="3" t="str">
        <f t="shared" si="141"/>
        <v/>
      </c>
      <c r="AA192" s="20" t="str">
        <f t="shared" si="142"/>
        <v/>
      </c>
      <c r="AB192" s="6" t="str">
        <f t="shared" si="143"/>
        <v/>
      </c>
      <c r="AC192" s="3" t="str">
        <f t="shared" si="144"/>
        <v/>
      </c>
      <c r="AD192" s="20" t="str">
        <f t="shared" si="145"/>
        <v/>
      </c>
      <c r="AE192" s="6" t="str">
        <f t="shared" si="146"/>
        <v/>
      </c>
      <c r="AF192" s="8"/>
      <c r="AG192" s="3" t="str">
        <f t="shared" si="153"/>
        <v/>
      </c>
      <c r="AH192" s="20" t="str">
        <f t="shared" si="154"/>
        <v/>
      </c>
      <c r="AI192" s="6" t="str">
        <f t="shared" si="155"/>
        <v/>
      </c>
      <c r="AJ192" s="3" t="str">
        <f t="shared" si="156"/>
        <v/>
      </c>
      <c r="AK192" s="20" t="str">
        <f t="shared" si="157"/>
        <v/>
      </c>
      <c r="AL192" s="6" t="str">
        <f t="shared" si="158"/>
        <v/>
      </c>
      <c r="AM192" s="3" t="str">
        <f t="shared" si="159"/>
        <v/>
      </c>
      <c r="AN192" s="20">
        <f t="shared" si="160"/>
        <v>0.2</v>
      </c>
      <c r="AO192" s="6" t="str">
        <f t="shared" si="161"/>
        <v/>
      </c>
      <c r="AP192" s="3" t="str">
        <f t="shared" si="162"/>
        <v/>
      </c>
      <c r="AQ192" s="20" t="str">
        <f t="shared" si="163"/>
        <v/>
      </c>
      <c r="AR192" s="6" t="str">
        <f t="shared" si="164"/>
        <v/>
      </c>
      <c r="AS192" s="3" t="str">
        <f t="shared" si="165"/>
        <v/>
      </c>
      <c r="AT192" s="20" t="str">
        <f t="shared" si="166"/>
        <v/>
      </c>
      <c r="AU192" s="6" t="str">
        <f t="shared" si="167"/>
        <v/>
      </c>
      <c r="AV192" s="3" t="str">
        <f t="shared" si="147"/>
        <v/>
      </c>
      <c r="AW192" s="20" t="str">
        <f t="shared" si="148"/>
        <v/>
      </c>
      <c r="AX192" s="6" t="str">
        <f t="shared" si="149"/>
        <v/>
      </c>
      <c r="AY192" s="3" t="str">
        <f t="shared" si="150"/>
        <v/>
      </c>
      <c r="AZ192" s="20" t="str">
        <f t="shared" si="151"/>
        <v/>
      </c>
      <c r="BA192" s="6" t="str">
        <f t="shared" si="152"/>
        <v/>
      </c>
      <c r="BB192" s="8"/>
      <c r="BC192" s="34"/>
      <c r="BD192" s="34"/>
      <c r="BE192" s="34"/>
      <c r="BF192" s="34"/>
      <c r="BG192" s="34"/>
      <c r="BH192" s="34"/>
      <c r="BI192" s="41"/>
      <c r="BJ192" s="41"/>
      <c r="BK192" s="34"/>
      <c r="BL192" s="34"/>
      <c r="BM192" s="34"/>
      <c r="BN192" s="34"/>
      <c r="BO192" s="34"/>
      <c r="BP192" s="41"/>
      <c r="BQ192" s="41"/>
      <c r="BR192" s="34"/>
      <c r="BS192" s="34"/>
      <c r="BT192" s="34"/>
      <c r="BU192" s="34"/>
      <c r="BV192" s="34"/>
      <c r="BW192" s="41"/>
      <c r="BX192" s="41"/>
      <c r="BY192" s="34"/>
      <c r="BZ192" s="34"/>
      <c r="CA192" s="34"/>
      <c r="CB192" s="34"/>
      <c r="CC192" s="34"/>
      <c r="CD192" s="34"/>
      <c r="CE192" s="34"/>
      <c r="CF192" s="41"/>
      <c r="CG192" s="41"/>
      <c r="CH192" s="34"/>
      <c r="CI192" s="34"/>
      <c r="CJ192" s="34"/>
      <c r="CK192" s="34"/>
      <c r="CL192" s="34"/>
      <c r="CM192" s="41"/>
      <c r="CN192" s="41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</row>
    <row r="193" spans="1:106" ht="13.5" thickBot="1" x14ac:dyDescent="0.25">
      <c r="A193" s="82">
        <v>38493</v>
      </c>
      <c r="B193" s="81" t="s">
        <v>13</v>
      </c>
      <c r="C193" s="81" t="s">
        <v>14</v>
      </c>
      <c r="D193" s="81" t="s">
        <v>24</v>
      </c>
      <c r="E193" s="81">
        <v>2.34</v>
      </c>
      <c r="F193" s="85">
        <f t="shared" si="123"/>
        <v>1</v>
      </c>
      <c r="G193" s="85">
        <f t="shared" si="124"/>
        <v>5</v>
      </c>
      <c r="H193" s="67">
        <f t="shared" si="125"/>
        <v>2005</v>
      </c>
      <c r="I193" s="2" t="str">
        <f t="shared" si="122"/>
        <v>Spring</v>
      </c>
      <c r="J193" s="67"/>
      <c r="K193" s="3" t="str">
        <f t="shared" si="126"/>
        <v/>
      </c>
      <c r="L193" s="20" t="str">
        <f t="shared" si="127"/>
        <v/>
      </c>
      <c r="M193" s="6" t="str">
        <f t="shared" si="128"/>
        <v/>
      </c>
      <c r="N193" s="3" t="str">
        <f t="shared" si="129"/>
        <v/>
      </c>
      <c r="O193" s="20" t="str">
        <f t="shared" si="130"/>
        <v/>
      </c>
      <c r="P193" s="6" t="str">
        <f t="shared" si="131"/>
        <v/>
      </c>
      <c r="Q193" s="3" t="str">
        <f t="shared" si="132"/>
        <v>NS</v>
      </c>
      <c r="R193" s="20" t="str">
        <f t="shared" si="133"/>
        <v/>
      </c>
      <c r="S193" s="6" t="str">
        <f t="shared" si="134"/>
        <v/>
      </c>
      <c r="T193" s="3" t="str">
        <f t="shared" si="135"/>
        <v/>
      </c>
      <c r="U193" s="20" t="str">
        <f t="shared" si="136"/>
        <v/>
      </c>
      <c r="V193" s="6" t="str">
        <f t="shared" si="137"/>
        <v/>
      </c>
      <c r="W193" s="3" t="str">
        <f t="shared" si="138"/>
        <v/>
      </c>
      <c r="X193" s="20" t="str">
        <f t="shared" si="139"/>
        <v/>
      </c>
      <c r="Y193" s="6" t="str">
        <f t="shared" si="140"/>
        <v/>
      </c>
      <c r="Z193" s="3" t="str">
        <f t="shared" si="141"/>
        <v/>
      </c>
      <c r="AA193" s="20" t="str">
        <f t="shared" si="142"/>
        <v/>
      </c>
      <c r="AB193" s="6" t="str">
        <f t="shared" si="143"/>
        <v/>
      </c>
      <c r="AC193" s="3" t="str">
        <f t="shared" si="144"/>
        <v/>
      </c>
      <c r="AD193" s="20" t="str">
        <f t="shared" si="145"/>
        <v/>
      </c>
      <c r="AE193" s="6" t="str">
        <f t="shared" si="146"/>
        <v/>
      </c>
      <c r="AF193" s="8"/>
      <c r="AG193" s="3" t="str">
        <f t="shared" si="153"/>
        <v/>
      </c>
      <c r="AH193" s="20" t="str">
        <f t="shared" si="154"/>
        <v/>
      </c>
      <c r="AI193" s="6" t="str">
        <f t="shared" si="155"/>
        <v/>
      </c>
      <c r="AJ193" s="3" t="str">
        <f t="shared" si="156"/>
        <v/>
      </c>
      <c r="AK193" s="20" t="str">
        <f t="shared" si="157"/>
        <v/>
      </c>
      <c r="AL193" s="6" t="str">
        <f t="shared" si="158"/>
        <v/>
      </c>
      <c r="AM193" s="3">
        <f t="shared" si="159"/>
        <v>2.34</v>
      </c>
      <c r="AN193" s="20" t="str">
        <f t="shared" si="160"/>
        <v/>
      </c>
      <c r="AO193" s="6" t="str">
        <f t="shared" si="161"/>
        <v/>
      </c>
      <c r="AP193" s="3" t="str">
        <f t="shared" si="162"/>
        <v/>
      </c>
      <c r="AQ193" s="20" t="str">
        <f t="shared" si="163"/>
        <v/>
      </c>
      <c r="AR193" s="6" t="str">
        <f t="shared" si="164"/>
        <v/>
      </c>
      <c r="AS193" s="3" t="str">
        <f t="shared" si="165"/>
        <v/>
      </c>
      <c r="AT193" s="20" t="str">
        <f t="shared" si="166"/>
        <v/>
      </c>
      <c r="AU193" s="6" t="str">
        <f t="shared" si="167"/>
        <v/>
      </c>
      <c r="AV193" s="3" t="str">
        <f t="shared" si="147"/>
        <v/>
      </c>
      <c r="AW193" s="20" t="str">
        <f t="shared" si="148"/>
        <v/>
      </c>
      <c r="AX193" s="6" t="str">
        <f t="shared" si="149"/>
        <v/>
      </c>
      <c r="AY193" s="3" t="str">
        <f t="shared" si="150"/>
        <v/>
      </c>
      <c r="AZ193" s="20" t="str">
        <f t="shared" si="151"/>
        <v/>
      </c>
      <c r="BA193" s="6" t="str">
        <f t="shared" si="152"/>
        <v/>
      </c>
      <c r="BB193" s="8"/>
      <c r="BC193" s="34"/>
      <c r="BD193" s="34"/>
      <c r="BE193" s="34"/>
      <c r="BF193" s="34"/>
      <c r="BG193" s="34"/>
      <c r="BH193" s="34"/>
      <c r="BI193" s="41"/>
      <c r="BJ193" s="41"/>
      <c r="BK193" s="34"/>
      <c r="BL193" s="34"/>
      <c r="BM193" s="34"/>
      <c r="BN193" s="34"/>
      <c r="BO193" s="34"/>
      <c r="BP193" s="41"/>
      <c r="BQ193" s="41"/>
      <c r="BR193" s="34"/>
      <c r="BS193" s="34"/>
      <c r="BT193" s="34"/>
      <c r="BU193" s="34"/>
      <c r="BV193" s="34"/>
      <c r="BW193" s="41"/>
      <c r="BX193" s="41"/>
      <c r="BY193" s="34"/>
      <c r="BZ193" s="34"/>
      <c r="CA193" s="34"/>
      <c r="CB193" s="34"/>
      <c r="CC193" s="34"/>
      <c r="CD193" s="34"/>
      <c r="CE193" s="34"/>
      <c r="CF193" s="41"/>
      <c r="CG193" s="41"/>
      <c r="CH193" s="34"/>
      <c r="CI193" s="34"/>
      <c r="CJ193" s="34"/>
      <c r="CK193" s="34"/>
      <c r="CL193" s="34"/>
      <c r="CM193" s="41"/>
      <c r="CN193" s="41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</row>
    <row r="194" spans="1:106" ht="13.5" thickBot="1" x14ac:dyDescent="0.25">
      <c r="A194" s="82">
        <v>38277</v>
      </c>
      <c r="B194" s="81" t="s">
        <v>13</v>
      </c>
      <c r="C194" s="81" t="s">
        <v>14</v>
      </c>
      <c r="D194" s="81">
        <v>6.9</v>
      </c>
      <c r="E194" s="81">
        <v>0.56999999999999995</v>
      </c>
      <c r="F194" s="85">
        <f t="shared" si="123"/>
        <v>1</v>
      </c>
      <c r="G194" s="85">
        <f t="shared" si="124"/>
        <v>10</v>
      </c>
      <c r="H194" s="67">
        <f t="shared" si="125"/>
        <v>2004</v>
      </c>
      <c r="I194" s="2" t="str">
        <f t="shared" si="122"/>
        <v>Fall</v>
      </c>
      <c r="J194" s="67"/>
      <c r="K194" s="3" t="str">
        <f t="shared" si="126"/>
        <v/>
      </c>
      <c r="L194" s="20" t="str">
        <f t="shared" si="127"/>
        <v/>
      </c>
      <c r="M194" s="6" t="str">
        <f t="shared" si="128"/>
        <v/>
      </c>
      <c r="N194" s="3" t="str">
        <f t="shared" si="129"/>
        <v/>
      </c>
      <c r="O194" s="20" t="str">
        <f t="shared" si="130"/>
        <v/>
      </c>
      <c r="P194" s="6" t="str">
        <f t="shared" si="131"/>
        <v/>
      </c>
      <c r="Q194" s="3" t="str">
        <f t="shared" si="132"/>
        <v/>
      </c>
      <c r="R194" s="20" t="str">
        <f t="shared" si="133"/>
        <v/>
      </c>
      <c r="S194" s="6">
        <f t="shared" si="134"/>
        <v>6.9</v>
      </c>
      <c r="T194" s="3" t="str">
        <f t="shared" si="135"/>
        <v/>
      </c>
      <c r="U194" s="20" t="str">
        <f t="shared" si="136"/>
        <v/>
      </c>
      <c r="V194" s="6" t="str">
        <f t="shared" si="137"/>
        <v/>
      </c>
      <c r="W194" s="3" t="str">
        <f t="shared" si="138"/>
        <v/>
      </c>
      <c r="X194" s="20" t="str">
        <f t="shared" si="139"/>
        <v/>
      </c>
      <c r="Y194" s="6" t="str">
        <f t="shared" si="140"/>
        <v/>
      </c>
      <c r="Z194" s="3" t="str">
        <f t="shared" si="141"/>
        <v/>
      </c>
      <c r="AA194" s="20" t="str">
        <f t="shared" si="142"/>
        <v/>
      </c>
      <c r="AB194" s="6" t="str">
        <f t="shared" si="143"/>
        <v/>
      </c>
      <c r="AC194" s="3" t="str">
        <f t="shared" si="144"/>
        <v/>
      </c>
      <c r="AD194" s="20" t="str">
        <f t="shared" si="145"/>
        <v/>
      </c>
      <c r="AE194" s="6" t="str">
        <f t="shared" si="146"/>
        <v/>
      </c>
      <c r="AF194" s="8"/>
      <c r="AG194" s="3" t="str">
        <f t="shared" si="153"/>
        <v/>
      </c>
      <c r="AH194" s="20" t="str">
        <f t="shared" si="154"/>
        <v/>
      </c>
      <c r="AI194" s="6" t="str">
        <f t="shared" si="155"/>
        <v/>
      </c>
      <c r="AJ194" s="3" t="str">
        <f t="shared" si="156"/>
        <v/>
      </c>
      <c r="AK194" s="20" t="str">
        <f t="shared" si="157"/>
        <v/>
      </c>
      <c r="AL194" s="6" t="str">
        <f t="shared" si="158"/>
        <v/>
      </c>
      <c r="AM194" s="3" t="str">
        <f t="shared" si="159"/>
        <v/>
      </c>
      <c r="AN194" s="20" t="str">
        <f t="shared" si="160"/>
        <v/>
      </c>
      <c r="AO194" s="6">
        <f t="shared" si="161"/>
        <v>0.56999999999999995</v>
      </c>
      <c r="AP194" s="3" t="str">
        <f t="shared" si="162"/>
        <v/>
      </c>
      <c r="AQ194" s="20" t="str">
        <f t="shared" si="163"/>
        <v/>
      </c>
      <c r="AR194" s="6" t="str">
        <f t="shared" si="164"/>
        <v/>
      </c>
      <c r="AS194" s="3" t="str">
        <f t="shared" si="165"/>
        <v/>
      </c>
      <c r="AT194" s="20" t="str">
        <f t="shared" si="166"/>
        <v/>
      </c>
      <c r="AU194" s="6" t="str">
        <f t="shared" si="167"/>
        <v/>
      </c>
      <c r="AV194" s="3" t="str">
        <f t="shared" si="147"/>
        <v/>
      </c>
      <c r="AW194" s="20" t="str">
        <f t="shared" si="148"/>
        <v/>
      </c>
      <c r="AX194" s="6" t="str">
        <f t="shared" si="149"/>
        <v/>
      </c>
      <c r="AY194" s="3" t="str">
        <f t="shared" si="150"/>
        <v/>
      </c>
      <c r="AZ194" s="20" t="str">
        <f t="shared" si="151"/>
        <v/>
      </c>
      <c r="BA194" s="6" t="str">
        <f t="shared" si="152"/>
        <v/>
      </c>
      <c r="BB194" s="8"/>
      <c r="BC194" s="34"/>
      <c r="BD194" s="34"/>
      <c r="BE194" s="34"/>
      <c r="BF194" s="34"/>
      <c r="BG194" s="34"/>
      <c r="BH194" s="34"/>
      <c r="BI194" s="41"/>
      <c r="BJ194" s="41"/>
      <c r="BK194" s="34"/>
      <c r="BL194" s="34"/>
      <c r="BM194" s="34"/>
      <c r="BN194" s="34"/>
      <c r="BO194" s="34"/>
      <c r="BP194" s="41"/>
      <c r="BQ194" s="41"/>
      <c r="BR194" s="34"/>
      <c r="BS194" s="34"/>
      <c r="BT194" s="34"/>
      <c r="BU194" s="34"/>
      <c r="BV194" s="34"/>
      <c r="BW194" s="41"/>
      <c r="BX194" s="41"/>
      <c r="BY194" s="34"/>
      <c r="BZ194" s="34"/>
      <c r="CA194" s="34"/>
      <c r="CB194" s="34"/>
      <c r="CC194" s="34"/>
      <c r="CD194" s="34"/>
      <c r="CE194" s="34"/>
      <c r="CF194" s="41"/>
      <c r="CG194" s="41"/>
      <c r="CH194" s="34"/>
      <c r="CI194" s="34"/>
      <c r="CJ194" s="34"/>
      <c r="CK194" s="34"/>
      <c r="CL194" s="34"/>
      <c r="CM194" s="41"/>
      <c r="CN194" s="41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</row>
    <row r="195" spans="1:106" ht="13.5" thickBot="1" x14ac:dyDescent="0.25">
      <c r="A195" s="82">
        <v>38190</v>
      </c>
      <c r="B195" s="81" t="s">
        <v>13</v>
      </c>
      <c r="C195" s="81" t="s">
        <v>14</v>
      </c>
      <c r="D195" s="81">
        <v>19.600000000000001</v>
      </c>
      <c r="E195" s="81">
        <v>1.8</v>
      </c>
      <c r="F195" s="85">
        <f t="shared" si="123"/>
        <v>1</v>
      </c>
      <c r="G195" s="85">
        <f t="shared" si="124"/>
        <v>7</v>
      </c>
      <c r="H195" s="67">
        <f t="shared" si="125"/>
        <v>2004</v>
      </c>
      <c r="I195" s="2" t="str">
        <f t="shared" si="122"/>
        <v>Summer</v>
      </c>
      <c r="J195" s="67"/>
      <c r="K195" s="3" t="str">
        <f t="shared" si="126"/>
        <v/>
      </c>
      <c r="L195" s="20" t="str">
        <f t="shared" si="127"/>
        <v/>
      </c>
      <c r="M195" s="6" t="str">
        <f t="shared" si="128"/>
        <v/>
      </c>
      <c r="N195" s="3" t="str">
        <f t="shared" si="129"/>
        <v/>
      </c>
      <c r="O195" s="20" t="str">
        <f t="shared" si="130"/>
        <v/>
      </c>
      <c r="P195" s="6" t="str">
        <f t="shared" si="131"/>
        <v/>
      </c>
      <c r="Q195" s="3" t="str">
        <f t="shared" si="132"/>
        <v/>
      </c>
      <c r="R195" s="20">
        <f t="shared" si="133"/>
        <v>19.600000000000001</v>
      </c>
      <c r="S195" s="6" t="str">
        <f t="shared" si="134"/>
        <v/>
      </c>
      <c r="T195" s="3" t="str">
        <f t="shared" si="135"/>
        <v/>
      </c>
      <c r="U195" s="20" t="str">
        <f t="shared" si="136"/>
        <v/>
      </c>
      <c r="V195" s="6" t="str">
        <f t="shared" si="137"/>
        <v/>
      </c>
      <c r="W195" s="3" t="str">
        <f t="shared" si="138"/>
        <v/>
      </c>
      <c r="X195" s="20" t="str">
        <f t="shared" si="139"/>
        <v/>
      </c>
      <c r="Y195" s="6" t="str">
        <f t="shared" si="140"/>
        <v/>
      </c>
      <c r="Z195" s="3" t="str">
        <f t="shared" si="141"/>
        <v/>
      </c>
      <c r="AA195" s="20" t="str">
        <f t="shared" si="142"/>
        <v/>
      </c>
      <c r="AB195" s="6" t="str">
        <f t="shared" si="143"/>
        <v/>
      </c>
      <c r="AC195" s="3" t="str">
        <f t="shared" si="144"/>
        <v/>
      </c>
      <c r="AD195" s="20" t="str">
        <f t="shared" si="145"/>
        <v/>
      </c>
      <c r="AE195" s="6" t="str">
        <f t="shared" si="146"/>
        <v/>
      </c>
      <c r="AF195" s="8"/>
      <c r="AG195" s="3" t="str">
        <f t="shared" si="153"/>
        <v/>
      </c>
      <c r="AH195" s="20" t="str">
        <f t="shared" si="154"/>
        <v/>
      </c>
      <c r="AI195" s="6" t="str">
        <f t="shared" si="155"/>
        <v/>
      </c>
      <c r="AJ195" s="3" t="str">
        <f t="shared" si="156"/>
        <v/>
      </c>
      <c r="AK195" s="20" t="str">
        <f t="shared" si="157"/>
        <v/>
      </c>
      <c r="AL195" s="6" t="str">
        <f t="shared" si="158"/>
        <v/>
      </c>
      <c r="AM195" s="3" t="str">
        <f t="shared" si="159"/>
        <v/>
      </c>
      <c r="AN195" s="20">
        <f t="shared" si="160"/>
        <v>1.8</v>
      </c>
      <c r="AO195" s="6" t="str">
        <f t="shared" si="161"/>
        <v/>
      </c>
      <c r="AP195" s="3" t="str">
        <f t="shared" si="162"/>
        <v/>
      </c>
      <c r="AQ195" s="20" t="str">
        <f t="shared" si="163"/>
        <v/>
      </c>
      <c r="AR195" s="6" t="str">
        <f t="shared" si="164"/>
        <v/>
      </c>
      <c r="AS195" s="3" t="str">
        <f t="shared" si="165"/>
        <v/>
      </c>
      <c r="AT195" s="20" t="str">
        <f t="shared" si="166"/>
        <v/>
      </c>
      <c r="AU195" s="6" t="str">
        <f t="shared" si="167"/>
        <v/>
      </c>
      <c r="AV195" s="3" t="str">
        <f t="shared" si="147"/>
        <v/>
      </c>
      <c r="AW195" s="20" t="str">
        <f t="shared" si="148"/>
        <v/>
      </c>
      <c r="AX195" s="6" t="str">
        <f t="shared" si="149"/>
        <v/>
      </c>
      <c r="AY195" s="3" t="str">
        <f t="shared" si="150"/>
        <v/>
      </c>
      <c r="AZ195" s="20" t="str">
        <f t="shared" si="151"/>
        <v/>
      </c>
      <c r="BA195" s="6" t="str">
        <f t="shared" si="152"/>
        <v/>
      </c>
      <c r="BB195" s="8"/>
      <c r="BC195" s="34"/>
      <c r="BD195" s="34"/>
      <c r="BE195" s="34"/>
      <c r="BF195" s="34"/>
      <c r="BG195" s="34"/>
      <c r="BH195" s="34"/>
      <c r="BI195" s="41"/>
      <c r="BJ195" s="41"/>
      <c r="BK195" s="34"/>
      <c r="BL195" s="34"/>
      <c r="BM195" s="34"/>
      <c r="BN195" s="34"/>
      <c r="BO195" s="34"/>
      <c r="BP195" s="41"/>
      <c r="BQ195" s="41"/>
      <c r="BR195" s="34"/>
      <c r="BS195" s="34"/>
      <c r="BT195" s="34"/>
      <c r="BU195" s="34"/>
      <c r="BV195" s="34"/>
      <c r="BW195" s="41"/>
      <c r="BX195" s="41"/>
      <c r="BY195" s="34"/>
      <c r="BZ195" s="34"/>
      <c r="CA195" s="34"/>
      <c r="CB195" s="34"/>
      <c r="CC195" s="34"/>
      <c r="CD195" s="34"/>
      <c r="CE195" s="34"/>
      <c r="CF195" s="41"/>
      <c r="CG195" s="41"/>
      <c r="CH195" s="34"/>
      <c r="CI195" s="34"/>
      <c r="CJ195" s="34"/>
      <c r="CK195" s="34"/>
      <c r="CL195" s="34"/>
      <c r="CM195" s="41"/>
      <c r="CN195" s="41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</row>
    <row r="196" spans="1:106" ht="13.5" thickBot="1" x14ac:dyDescent="0.25">
      <c r="A196" s="82">
        <v>38163</v>
      </c>
      <c r="B196" s="81" t="s">
        <v>13</v>
      </c>
      <c r="C196" s="81" t="s">
        <v>14</v>
      </c>
      <c r="D196" s="81">
        <v>14.1</v>
      </c>
      <c r="E196" s="81">
        <v>10</v>
      </c>
      <c r="F196" s="85">
        <f t="shared" si="123"/>
        <v>1</v>
      </c>
      <c r="G196" s="85">
        <f t="shared" si="124"/>
        <v>6</v>
      </c>
      <c r="H196" s="67">
        <f t="shared" si="125"/>
        <v>2004</v>
      </c>
      <c r="I196" s="2" t="str">
        <f t="shared" si="122"/>
        <v>Spring</v>
      </c>
      <c r="J196" s="67"/>
      <c r="K196" s="3" t="str">
        <f t="shared" si="126"/>
        <v/>
      </c>
      <c r="L196" s="20" t="str">
        <f t="shared" si="127"/>
        <v/>
      </c>
      <c r="M196" s="6" t="str">
        <f t="shared" si="128"/>
        <v/>
      </c>
      <c r="N196" s="3" t="str">
        <f t="shared" si="129"/>
        <v/>
      </c>
      <c r="O196" s="20" t="str">
        <f t="shared" si="130"/>
        <v/>
      </c>
      <c r="P196" s="6" t="str">
        <f t="shared" si="131"/>
        <v/>
      </c>
      <c r="Q196" s="3">
        <f t="shared" si="132"/>
        <v>14.1</v>
      </c>
      <c r="R196" s="20" t="str">
        <f t="shared" si="133"/>
        <v/>
      </c>
      <c r="S196" s="6" t="str">
        <f t="shared" si="134"/>
        <v/>
      </c>
      <c r="T196" s="3" t="str">
        <f t="shared" si="135"/>
        <v/>
      </c>
      <c r="U196" s="20" t="str">
        <f t="shared" si="136"/>
        <v/>
      </c>
      <c r="V196" s="6" t="str">
        <f t="shared" si="137"/>
        <v/>
      </c>
      <c r="W196" s="3" t="str">
        <f t="shared" si="138"/>
        <v/>
      </c>
      <c r="X196" s="20" t="str">
        <f t="shared" si="139"/>
        <v/>
      </c>
      <c r="Y196" s="6" t="str">
        <f t="shared" si="140"/>
        <v/>
      </c>
      <c r="Z196" s="3" t="str">
        <f t="shared" si="141"/>
        <v/>
      </c>
      <c r="AA196" s="20" t="str">
        <f t="shared" si="142"/>
        <v/>
      </c>
      <c r="AB196" s="6" t="str">
        <f t="shared" si="143"/>
        <v/>
      </c>
      <c r="AC196" s="3" t="str">
        <f t="shared" si="144"/>
        <v/>
      </c>
      <c r="AD196" s="20" t="str">
        <f t="shared" si="145"/>
        <v/>
      </c>
      <c r="AE196" s="6" t="str">
        <f t="shared" si="146"/>
        <v/>
      </c>
      <c r="AF196" s="8"/>
      <c r="AG196" s="3" t="str">
        <f t="shared" si="153"/>
        <v/>
      </c>
      <c r="AH196" s="20" t="str">
        <f t="shared" si="154"/>
        <v/>
      </c>
      <c r="AI196" s="6" t="str">
        <f t="shared" si="155"/>
        <v/>
      </c>
      <c r="AJ196" s="3" t="str">
        <f t="shared" si="156"/>
        <v/>
      </c>
      <c r="AK196" s="20" t="str">
        <f t="shared" si="157"/>
        <v/>
      </c>
      <c r="AL196" s="6" t="str">
        <f t="shared" si="158"/>
        <v/>
      </c>
      <c r="AM196" s="3">
        <f t="shared" si="159"/>
        <v>10</v>
      </c>
      <c r="AN196" s="20" t="str">
        <f t="shared" si="160"/>
        <v/>
      </c>
      <c r="AO196" s="6" t="str">
        <f t="shared" si="161"/>
        <v/>
      </c>
      <c r="AP196" s="3" t="str">
        <f t="shared" si="162"/>
        <v/>
      </c>
      <c r="AQ196" s="20" t="str">
        <f t="shared" si="163"/>
        <v/>
      </c>
      <c r="AR196" s="6" t="str">
        <f t="shared" si="164"/>
        <v/>
      </c>
      <c r="AS196" s="3" t="str">
        <f t="shared" si="165"/>
        <v/>
      </c>
      <c r="AT196" s="20" t="str">
        <f t="shared" si="166"/>
        <v/>
      </c>
      <c r="AU196" s="6" t="str">
        <f t="shared" si="167"/>
        <v/>
      </c>
      <c r="AV196" s="3" t="str">
        <f t="shared" si="147"/>
        <v/>
      </c>
      <c r="AW196" s="20" t="str">
        <f t="shared" si="148"/>
        <v/>
      </c>
      <c r="AX196" s="6" t="str">
        <f t="shared" si="149"/>
        <v/>
      </c>
      <c r="AY196" s="3" t="str">
        <f t="shared" si="150"/>
        <v/>
      </c>
      <c r="AZ196" s="20" t="str">
        <f t="shared" si="151"/>
        <v/>
      </c>
      <c r="BA196" s="6" t="str">
        <f t="shared" si="152"/>
        <v/>
      </c>
      <c r="BB196" s="8"/>
      <c r="BC196" s="34"/>
      <c r="BD196" s="34"/>
      <c r="BE196" s="34"/>
      <c r="BF196" s="34"/>
      <c r="BG196" s="34"/>
      <c r="BH196" s="34"/>
      <c r="BI196" s="41"/>
      <c r="BJ196" s="41"/>
      <c r="BK196" s="34"/>
      <c r="BL196" s="34"/>
      <c r="BM196" s="34"/>
      <c r="BN196" s="34"/>
      <c r="BO196" s="34"/>
      <c r="BP196" s="41"/>
      <c r="BQ196" s="41"/>
      <c r="BR196" s="34"/>
      <c r="BS196" s="34"/>
      <c r="BT196" s="34"/>
      <c r="BU196" s="34"/>
      <c r="BV196" s="34"/>
      <c r="BW196" s="41"/>
      <c r="BX196" s="41"/>
      <c r="BY196" s="34"/>
      <c r="BZ196" s="34"/>
      <c r="CA196" s="34"/>
      <c r="CB196" s="34"/>
      <c r="CC196" s="34"/>
      <c r="CD196" s="34"/>
      <c r="CE196" s="34"/>
      <c r="CF196" s="41"/>
      <c r="CG196" s="41"/>
      <c r="CH196" s="34"/>
      <c r="CI196" s="34"/>
      <c r="CJ196" s="34"/>
      <c r="CK196" s="34"/>
      <c r="CL196" s="34"/>
      <c r="CM196" s="41"/>
      <c r="CN196" s="41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</row>
    <row r="197" spans="1:106" ht="13.5" thickBot="1" x14ac:dyDescent="0.25">
      <c r="A197" s="82">
        <v>38120</v>
      </c>
      <c r="B197" s="81" t="s">
        <v>13</v>
      </c>
      <c r="C197" s="81" t="s">
        <v>14</v>
      </c>
      <c r="D197" s="81">
        <v>18.399999999999999</v>
      </c>
      <c r="E197" s="81">
        <v>9.6999999999999993</v>
      </c>
      <c r="F197" s="85">
        <f t="shared" si="123"/>
        <v>1</v>
      </c>
      <c r="G197" s="85">
        <f t="shared" si="124"/>
        <v>5</v>
      </c>
      <c r="H197" s="67">
        <f t="shared" si="125"/>
        <v>2004</v>
      </c>
      <c r="I197" s="2" t="str">
        <f t="shared" si="122"/>
        <v>Spring</v>
      </c>
      <c r="J197" s="67"/>
      <c r="K197" s="3" t="str">
        <f t="shared" si="126"/>
        <v/>
      </c>
      <c r="L197" s="20" t="str">
        <f t="shared" si="127"/>
        <v/>
      </c>
      <c r="M197" s="6" t="str">
        <f t="shared" si="128"/>
        <v/>
      </c>
      <c r="N197" s="3" t="str">
        <f t="shared" si="129"/>
        <v/>
      </c>
      <c r="O197" s="20" t="str">
        <f t="shared" si="130"/>
        <v/>
      </c>
      <c r="P197" s="6" t="str">
        <f t="shared" si="131"/>
        <v/>
      </c>
      <c r="Q197" s="3">
        <f t="shared" si="132"/>
        <v>18.399999999999999</v>
      </c>
      <c r="R197" s="20" t="str">
        <f t="shared" si="133"/>
        <v/>
      </c>
      <c r="S197" s="6" t="str">
        <f t="shared" si="134"/>
        <v/>
      </c>
      <c r="T197" s="3" t="str">
        <f t="shared" si="135"/>
        <v/>
      </c>
      <c r="U197" s="20" t="str">
        <f t="shared" si="136"/>
        <v/>
      </c>
      <c r="V197" s="6" t="str">
        <f t="shared" si="137"/>
        <v/>
      </c>
      <c r="W197" s="3" t="str">
        <f t="shared" si="138"/>
        <v/>
      </c>
      <c r="X197" s="20" t="str">
        <f t="shared" si="139"/>
        <v/>
      </c>
      <c r="Y197" s="6" t="str">
        <f t="shared" si="140"/>
        <v/>
      </c>
      <c r="Z197" s="3" t="str">
        <f t="shared" si="141"/>
        <v/>
      </c>
      <c r="AA197" s="20" t="str">
        <f t="shared" si="142"/>
        <v/>
      </c>
      <c r="AB197" s="6" t="str">
        <f t="shared" si="143"/>
        <v/>
      </c>
      <c r="AC197" s="3" t="str">
        <f t="shared" si="144"/>
        <v/>
      </c>
      <c r="AD197" s="20" t="str">
        <f t="shared" si="145"/>
        <v/>
      </c>
      <c r="AE197" s="6" t="str">
        <f t="shared" si="146"/>
        <v/>
      </c>
      <c r="AF197" s="8"/>
      <c r="AG197" s="3" t="str">
        <f t="shared" si="153"/>
        <v/>
      </c>
      <c r="AH197" s="20" t="str">
        <f t="shared" si="154"/>
        <v/>
      </c>
      <c r="AI197" s="6" t="str">
        <f t="shared" si="155"/>
        <v/>
      </c>
      <c r="AJ197" s="3" t="str">
        <f t="shared" si="156"/>
        <v/>
      </c>
      <c r="AK197" s="20" t="str">
        <f t="shared" si="157"/>
        <v/>
      </c>
      <c r="AL197" s="6" t="str">
        <f t="shared" si="158"/>
        <v/>
      </c>
      <c r="AM197" s="3">
        <f t="shared" si="159"/>
        <v>9.6999999999999993</v>
      </c>
      <c r="AN197" s="20" t="str">
        <f t="shared" si="160"/>
        <v/>
      </c>
      <c r="AO197" s="6" t="str">
        <f t="shared" si="161"/>
        <v/>
      </c>
      <c r="AP197" s="3" t="str">
        <f t="shared" si="162"/>
        <v/>
      </c>
      <c r="AQ197" s="20" t="str">
        <f t="shared" si="163"/>
        <v/>
      </c>
      <c r="AR197" s="6" t="str">
        <f t="shared" si="164"/>
        <v/>
      </c>
      <c r="AS197" s="3" t="str">
        <f t="shared" si="165"/>
        <v/>
      </c>
      <c r="AT197" s="20" t="str">
        <f t="shared" si="166"/>
        <v/>
      </c>
      <c r="AU197" s="6" t="str">
        <f t="shared" si="167"/>
        <v/>
      </c>
      <c r="AV197" s="3" t="str">
        <f t="shared" si="147"/>
        <v/>
      </c>
      <c r="AW197" s="20" t="str">
        <f t="shared" si="148"/>
        <v/>
      </c>
      <c r="AX197" s="6" t="str">
        <f t="shared" si="149"/>
        <v/>
      </c>
      <c r="AY197" s="3" t="str">
        <f t="shared" si="150"/>
        <v/>
      </c>
      <c r="AZ197" s="20" t="str">
        <f t="shared" si="151"/>
        <v/>
      </c>
      <c r="BA197" s="6" t="str">
        <f t="shared" si="152"/>
        <v/>
      </c>
      <c r="BB197" s="8"/>
      <c r="BC197" s="34"/>
      <c r="BD197" s="34"/>
      <c r="BE197" s="34"/>
      <c r="BF197" s="34"/>
      <c r="BG197" s="34"/>
      <c r="BH197" s="34"/>
      <c r="BI197" s="41"/>
      <c r="BJ197" s="41"/>
      <c r="BK197" s="34"/>
      <c r="BL197" s="34"/>
      <c r="BM197" s="34"/>
      <c r="BN197" s="34"/>
      <c r="BO197" s="34"/>
      <c r="BP197" s="41"/>
      <c r="BQ197" s="41"/>
      <c r="BR197" s="34"/>
      <c r="BS197" s="34"/>
      <c r="BT197" s="34"/>
      <c r="BU197" s="34"/>
      <c r="BV197" s="34"/>
      <c r="BW197" s="41"/>
      <c r="BX197" s="41"/>
      <c r="BY197" s="34"/>
      <c r="BZ197" s="34"/>
      <c r="CA197" s="34"/>
      <c r="CB197" s="34"/>
      <c r="CC197" s="34"/>
      <c r="CD197" s="34"/>
      <c r="CE197" s="34"/>
      <c r="CF197" s="41"/>
      <c r="CG197" s="41"/>
      <c r="CH197" s="34"/>
      <c r="CI197" s="34"/>
      <c r="CJ197" s="34"/>
      <c r="CK197" s="34"/>
      <c r="CL197" s="34"/>
      <c r="CM197" s="41"/>
      <c r="CN197" s="41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</row>
    <row r="198" spans="1:106" ht="13.5" thickBot="1" x14ac:dyDescent="0.25">
      <c r="A198" s="82">
        <v>37905</v>
      </c>
      <c r="B198" s="81" t="s">
        <v>13</v>
      </c>
      <c r="C198" s="81" t="s">
        <v>14</v>
      </c>
      <c r="D198" s="81">
        <v>11.4</v>
      </c>
      <c r="E198" s="81">
        <v>0.7</v>
      </c>
      <c r="F198" s="85">
        <f t="shared" si="123"/>
        <v>1</v>
      </c>
      <c r="G198" s="85">
        <f t="shared" si="124"/>
        <v>10</v>
      </c>
      <c r="H198" s="67">
        <f t="shared" si="125"/>
        <v>2003</v>
      </c>
      <c r="I198" s="2" t="str">
        <f t="shared" ref="I198:I261" si="168">IF($G198="","",IF($G198&lt;7,"Spring",IF($G198&lt;9,"Summer","Fall")))</f>
        <v>Fall</v>
      </c>
      <c r="J198" s="67"/>
      <c r="K198" s="3" t="str">
        <f t="shared" si="126"/>
        <v/>
      </c>
      <c r="L198" s="20" t="str">
        <f t="shared" si="127"/>
        <v/>
      </c>
      <c r="M198" s="6" t="str">
        <f t="shared" si="128"/>
        <v/>
      </c>
      <c r="N198" s="3" t="str">
        <f t="shared" si="129"/>
        <v/>
      </c>
      <c r="O198" s="20" t="str">
        <f t="shared" si="130"/>
        <v/>
      </c>
      <c r="P198" s="6" t="str">
        <f t="shared" si="131"/>
        <v/>
      </c>
      <c r="Q198" s="3" t="str">
        <f t="shared" si="132"/>
        <v/>
      </c>
      <c r="R198" s="20" t="str">
        <f t="shared" si="133"/>
        <v/>
      </c>
      <c r="S198" s="6">
        <f t="shared" si="134"/>
        <v>11.4</v>
      </c>
      <c r="T198" s="3" t="str">
        <f t="shared" si="135"/>
        <v/>
      </c>
      <c r="U198" s="20" t="str">
        <f t="shared" si="136"/>
        <v/>
      </c>
      <c r="V198" s="6" t="str">
        <f t="shared" si="137"/>
        <v/>
      </c>
      <c r="W198" s="3" t="str">
        <f t="shared" si="138"/>
        <v/>
      </c>
      <c r="X198" s="20" t="str">
        <f t="shared" si="139"/>
        <v/>
      </c>
      <c r="Y198" s="6" t="str">
        <f t="shared" si="140"/>
        <v/>
      </c>
      <c r="Z198" s="3" t="str">
        <f t="shared" si="141"/>
        <v/>
      </c>
      <c r="AA198" s="20" t="str">
        <f t="shared" si="142"/>
        <v/>
      </c>
      <c r="AB198" s="6" t="str">
        <f t="shared" si="143"/>
        <v/>
      </c>
      <c r="AC198" s="3" t="str">
        <f t="shared" si="144"/>
        <v/>
      </c>
      <c r="AD198" s="20" t="str">
        <f t="shared" si="145"/>
        <v/>
      </c>
      <c r="AE198" s="6" t="str">
        <f t="shared" si="146"/>
        <v/>
      </c>
      <c r="AF198" s="8"/>
      <c r="AG198" s="3" t="str">
        <f t="shared" si="153"/>
        <v/>
      </c>
      <c r="AH198" s="20" t="str">
        <f t="shared" si="154"/>
        <v/>
      </c>
      <c r="AI198" s="6" t="str">
        <f t="shared" si="155"/>
        <v/>
      </c>
      <c r="AJ198" s="3" t="str">
        <f t="shared" si="156"/>
        <v/>
      </c>
      <c r="AK198" s="20" t="str">
        <f t="shared" si="157"/>
        <v/>
      </c>
      <c r="AL198" s="6" t="str">
        <f t="shared" si="158"/>
        <v/>
      </c>
      <c r="AM198" s="3" t="str">
        <f t="shared" si="159"/>
        <v/>
      </c>
      <c r="AN198" s="20" t="str">
        <f t="shared" si="160"/>
        <v/>
      </c>
      <c r="AO198" s="6">
        <f t="shared" si="161"/>
        <v>0.7</v>
      </c>
      <c r="AP198" s="3" t="str">
        <f t="shared" si="162"/>
        <v/>
      </c>
      <c r="AQ198" s="20" t="str">
        <f t="shared" si="163"/>
        <v/>
      </c>
      <c r="AR198" s="6" t="str">
        <f t="shared" si="164"/>
        <v/>
      </c>
      <c r="AS198" s="3" t="str">
        <f t="shared" si="165"/>
        <v/>
      </c>
      <c r="AT198" s="20" t="str">
        <f t="shared" si="166"/>
        <v/>
      </c>
      <c r="AU198" s="6" t="str">
        <f t="shared" si="167"/>
        <v/>
      </c>
      <c r="AV198" s="3" t="str">
        <f t="shared" si="147"/>
        <v/>
      </c>
      <c r="AW198" s="20" t="str">
        <f t="shared" si="148"/>
        <v/>
      </c>
      <c r="AX198" s="6" t="str">
        <f t="shared" si="149"/>
        <v/>
      </c>
      <c r="AY198" s="3" t="str">
        <f t="shared" si="150"/>
        <v/>
      </c>
      <c r="AZ198" s="20" t="str">
        <f t="shared" si="151"/>
        <v/>
      </c>
      <c r="BA198" s="6" t="str">
        <f t="shared" si="152"/>
        <v/>
      </c>
      <c r="BB198" s="8"/>
      <c r="BC198" s="34"/>
      <c r="BD198" s="34"/>
      <c r="BE198" s="34"/>
      <c r="BF198" s="34"/>
      <c r="BG198" s="34"/>
      <c r="BH198" s="34"/>
      <c r="BI198" s="41"/>
      <c r="BJ198" s="41"/>
      <c r="BK198" s="34"/>
      <c r="BL198" s="34"/>
      <c r="BM198" s="34"/>
      <c r="BN198" s="34"/>
      <c r="BO198" s="34"/>
      <c r="BP198" s="41"/>
      <c r="BQ198" s="41"/>
      <c r="BR198" s="34"/>
      <c r="BS198" s="34"/>
      <c r="BT198" s="34"/>
      <c r="BU198" s="34"/>
      <c r="BV198" s="34"/>
      <c r="BW198" s="41"/>
      <c r="BX198" s="41"/>
      <c r="BY198" s="34"/>
      <c r="BZ198" s="34"/>
      <c r="CA198" s="34"/>
      <c r="CB198" s="34"/>
      <c r="CC198" s="34"/>
      <c r="CD198" s="34"/>
      <c r="CE198" s="34"/>
      <c r="CF198" s="41"/>
      <c r="CG198" s="41"/>
      <c r="CH198" s="34"/>
      <c r="CI198" s="34"/>
      <c r="CJ198" s="34"/>
      <c r="CK198" s="34"/>
      <c r="CL198" s="34"/>
      <c r="CM198" s="41"/>
      <c r="CN198" s="41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</row>
    <row r="199" spans="1:106" ht="13.5" thickBot="1" x14ac:dyDescent="0.25">
      <c r="A199" s="82">
        <v>42206</v>
      </c>
      <c r="B199" s="81" t="s">
        <v>15</v>
      </c>
      <c r="C199" s="81" t="s">
        <v>14</v>
      </c>
      <c r="D199" s="81">
        <v>21.37</v>
      </c>
      <c r="E199" s="81" t="s">
        <v>24</v>
      </c>
      <c r="F199" s="85">
        <f t="shared" ref="F199:F262" si="169">IF(A199="","",VLOOKUP(B199,$CY$2:$CZ$16,2,FALSE))</f>
        <v>2</v>
      </c>
      <c r="G199" s="85">
        <f t="shared" ref="G199:G262" si="170">IF(A199="","",MONTH(A199))</f>
        <v>7</v>
      </c>
      <c r="H199" s="67">
        <f t="shared" ref="H199:H262" si="171">IF(A199="","",YEAR(A199))</f>
        <v>2015</v>
      </c>
      <c r="I199" s="2" t="str">
        <f t="shared" si="168"/>
        <v>Summer</v>
      </c>
      <c r="J199" s="67"/>
      <c r="K199" s="3" t="str">
        <f t="shared" ref="K199:K262" si="172">IF($C199="Apple Creek",IF($I199="Spring",IF(LEFT($D199,1)="&lt;",VALUE(MID($D199,2,4)),IF(LEFT($D199,1)="&gt;",VALUE(MID($D199,2,4)),$D199)),""),"")</f>
        <v/>
      </c>
      <c r="L199" s="20" t="str">
        <f t="shared" ref="L199:L262" si="173">IF($C199="Apple Creek",IF($I199="Summer",IF(LEFT($D199,1)="&lt;",VALUE(MID($D199,2,4)),IF(LEFT($D199,1)="&gt;",VALUE(MID($D199,2,4)),$D199)),""),"")</f>
        <v/>
      </c>
      <c r="M199" s="6" t="str">
        <f t="shared" ref="M199:M262" si="174">IF($C199="Apple Creek",IF($I199="Fall",IF(LEFT($D199,1)="&lt;",VALUE(MID($D199,2,4)),IF(LEFT($D199,1)="&gt;",VALUE(MID($D199,2,4)),$D199)),""),"")</f>
        <v/>
      </c>
      <c r="N199" s="3" t="str">
        <f t="shared" ref="N199:N262" si="175">IF($C199="Ashwaubenon Creek",IF($I199="Spring",IF(LEFT($D199,1)="&lt;",VALUE(MID($D199,2,4)),IF(LEFT($D199,1)="&gt;",VALUE(MID($D199,2,4)),$D199)),""),"")</f>
        <v/>
      </c>
      <c r="O199" s="20" t="str">
        <f t="shared" ref="O199:O262" si="176">IF($C199="Ashwaubenon Creek",IF($I199="Summer",IF(LEFT($D199,1)="&lt;",VALUE(MID($D199,2,4)),IF(LEFT($D199,1)="&gt;",VALUE(MID($D199,2,4)),$D199)),""),"")</f>
        <v/>
      </c>
      <c r="P199" s="6" t="str">
        <f t="shared" ref="P199:P262" si="177">IF($C199="Ashwaubenon Creek",IF($I199="Fall",IF(LEFT($D199,1)="&lt;",VALUE(MID($D199,2,4)),IF(LEFT($D199,1)="&gt;",VALUE(MID($D199,2,4)),$D199)),""),"")</f>
        <v/>
      </c>
      <c r="Q199" s="3" t="str">
        <f t="shared" ref="Q199:Q262" si="178">IF($C199="Baird Creek",IF($I199="Spring",IF(LEFT($D199,1)="&lt;",VALUE(MID($D199,2,4)),IF(LEFT($D199,1)="&gt;",VALUE(MID($D199,2,4)),$D199)),""),"")</f>
        <v/>
      </c>
      <c r="R199" s="20">
        <f t="shared" ref="R199:R262" si="179">IF($C199="Baird Creek",IF($I199="Summer",IF(LEFT($D199,1)="&lt;",VALUE(MID($D199,2,4)),IF(LEFT($D199,1)="&gt;",VALUE(MID($D199,2,4)),$D199)),""),"")</f>
        <v>21.37</v>
      </c>
      <c r="S199" s="6" t="str">
        <f t="shared" ref="S199:S262" si="180">IF($C199="Baird Creek",IF($I199="Fall",IF(LEFT($D199,1)="&lt;",VALUE(MID($D199,2,4)),IF(LEFT($D199,1)="&gt;",VALUE(MID($D199,2,4)),$D199)),""),"")</f>
        <v/>
      </c>
      <c r="T199" s="3" t="str">
        <f t="shared" ref="T199:T262" si="181">IF($C199="Duck Creek",IF($I199="Spring",IF(LEFT($D199,1)="&lt;",VALUE(MID($D199,2,4)),IF(LEFT($D199,1)="&gt;",VALUE(MID($D199,2,4)),$D199)),""),"")</f>
        <v/>
      </c>
      <c r="U199" s="20" t="str">
        <f t="shared" ref="U199:U262" si="182">IF($C199="Duck Creek",IF($I199="Summer",IF(LEFT($D199,1)="&lt;",VALUE(MID($D199,2,4)),IF(LEFT($D199,1)="&gt;",VALUE(MID($D199,2,4)),$D199)),""),"")</f>
        <v/>
      </c>
      <c r="V199" s="6" t="str">
        <f t="shared" ref="V199:V262" si="183">IF($C199="Duck Creek",IF($I199="Fall",IF(LEFT($D199,1)="&lt;",VALUE(MID($D199,2,4)),IF(LEFT($D199,1)="&gt;",VALUE(MID($D199,2,4)),$D199)),""),"")</f>
        <v/>
      </c>
      <c r="W199" s="3" t="str">
        <f t="shared" ref="W199:W262" si="184">IF($C199="Spring Brook",IF($I199="Spring",IF(LEFT($D199,1)="&lt;",VALUE(MID($D199,2,4)),IF(LEFT($D199,1)="&gt;",VALUE(MID($D199,2,4)),$D199)),""),"")</f>
        <v/>
      </c>
      <c r="X199" s="20" t="str">
        <f t="shared" ref="X199:X262" si="185">IF($C199="Spring Brook",IF($I199="Summer",IF(LEFT($D199,1)="&lt;",VALUE(MID($D199,2,4)),IF(LEFT($D199,1)="&gt;",VALUE(MID($D199,2,4)),$D199)),""),"")</f>
        <v/>
      </c>
      <c r="Y199" s="6" t="str">
        <f t="shared" ref="Y199:Y262" si="186">IF($C199="Spring Brook",IF($I199="Fall",IF(LEFT($D199,1)="&lt;",VALUE(MID($D199,2,4)),IF(LEFT($D199,1)="&gt;",VALUE(MID($D199,2,4)),$D199)),""),"")</f>
        <v/>
      </c>
      <c r="Z199" s="3" t="str">
        <f t="shared" ref="Z199:Z262" si="187">IF($C199="Dutchman Creek",IF($I199="Spring",IF(LEFT($D199,1)="&lt;",VALUE(MID($D199,2,4)),IF(LEFT($D199,1)="&gt;",VALUE(MID($D199,2,4)),$D199)),""),"")</f>
        <v/>
      </c>
      <c r="AA199" s="20" t="str">
        <f t="shared" ref="AA199:AA262" si="188">IF($C199="Dutchman Creek",IF($I199="Summer",IF(LEFT($D199,1)="&lt;",VALUE(MID($D199,2,4)),IF(LEFT($D199,1)="&gt;",VALUE(MID($D199,2,4)),$D199)),""),"")</f>
        <v/>
      </c>
      <c r="AB199" s="6" t="str">
        <f t="shared" ref="AB199:AB262" si="189">IF($C199="Dutchman Creek",IF($I199="Fall",IF(LEFT($D199,1)="&lt;",VALUE(MID($D199,2,4)),IF(LEFT($D199,1)="&gt;",VALUE(MID($D199,2,4)),$D199)),""),"")</f>
        <v/>
      </c>
      <c r="AC199" s="3" t="str">
        <f t="shared" ref="AC199:AC262" si="190">IF($C199="Trout Creek",IF($I199="Spring",IF(LEFT($D199,1)="&lt;",VALUE(MID($D199,2,4)),IF(LEFT($D199,1)="&gt;",VALUE(MID($D199,2,4)),$D199)),""),"")</f>
        <v/>
      </c>
      <c r="AD199" s="20" t="str">
        <f t="shared" ref="AD199:AD262" si="191">IF($C199="Trout Creek",IF($I199="Summer",IF(LEFT($D199,1)="&lt;",VALUE(MID($D199,2,4)),IF(LEFT($D199,1)="&gt;",VALUE(MID($D199,2,4)),$D199)),""),"")</f>
        <v/>
      </c>
      <c r="AE199" s="6" t="str">
        <f t="shared" ref="AE199:AE262" si="192">IF($C199="Trout Creek",IF($I199="Fall",IF(LEFT($D199,1)="&lt;",VALUE(MID($D199,2,4)),IF(LEFT($D199,1)="&gt;",VALUE(MID($D199,2,4)),$D199)),""),"")</f>
        <v/>
      </c>
      <c r="AF199" s="8"/>
      <c r="AG199" s="3" t="str">
        <f t="shared" si="153"/>
        <v/>
      </c>
      <c r="AH199" s="20" t="str">
        <f t="shared" si="154"/>
        <v/>
      </c>
      <c r="AI199" s="6" t="str">
        <f t="shared" si="155"/>
        <v/>
      </c>
      <c r="AJ199" s="3" t="str">
        <f t="shared" si="156"/>
        <v/>
      </c>
      <c r="AK199" s="20" t="str">
        <f t="shared" si="157"/>
        <v/>
      </c>
      <c r="AL199" s="6" t="str">
        <f t="shared" si="158"/>
        <v/>
      </c>
      <c r="AM199" s="3" t="str">
        <f t="shared" si="159"/>
        <v/>
      </c>
      <c r="AN199" s="20" t="str">
        <f t="shared" si="160"/>
        <v>NS</v>
      </c>
      <c r="AO199" s="6" t="str">
        <f t="shared" si="161"/>
        <v/>
      </c>
      <c r="AP199" s="3" t="str">
        <f t="shared" si="162"/>
        <v/>
      </c>
      <c r="AQ199" s="20" t="str">
        <f t="shared" si="163"/>
        <v/>
      </c>
      <c r="AR199" s="6" t="str">
        <f t="shared" si="164"/>
        <v/>
      </c>
      <c r="AS199" s="3" t="str">
        <f t="shared" si="165"/>
        <v/>
      </c>
      <c r="AT199" s="20" t="str">
        <f t="shared" si="166"/>
        <v/>
      </c>
      <c r="AU199" s="6" t="str">
        <f t="shared" si="167"/>
        <v/>
      </c>
      <c r="AV199" s="3" t="str">
        <f t="shared" ref="AV199:AV262" si="193">IF($C199="Dutchman Creek",IF($I199="Spring",IF(LEFT($E199,1)="&lt;",VALUE(MID($E199,2,4)),IF(LEFT($E199,1)="&gt;",VALUE(MID($E199,2,4)),$E199)),""),"")</f>
        <v/>
      </c>
      <c r="AW199" s="20" t="str">
        <f t="shared" ref="AW199:AW262" si="194">IF($C199="Dutchman Creek",IF($I199="Summer",IF(LEFT($E199,1)="&lt;",VALUE(MID($E199,2,4)),IF(LEFT($E199,1)="&gt;",VALUE(MID($E199,2,4)),$E199)),""),"")</f>
        <v/>
      </c>
      <c r="AX199" s="6" t="str">
        <f t="shared" ref="AX199:AX262" si="195">IF($C199="Dutchman Creek",IF($I199="Fall",IF(LEFT($E199,1)="&lt;",VALUE(MID($E199,2,4)),IF(LEFT($E199,1)="&gt;",VALUE(MID($E199,2,4)),$E199)),""),"")</f>
        <v/>
      </c>
      <c r="AY199" s="3" t="str">
        <f t="shared" ref="AY199:AY262" si="196">IF($C199="Trout Creek",IF($I199="Spring",IF(LEFT($E199,1)="&lt;",VALUE(MID($E199,2,4)),IF(LEFT($E199,1)="&gt;",VALUE(MID($E199,2,4)),$E199)),""),"")</f>
        <v/>
      </c>
      <c r="AZ199" s="20" t="str">
        <f t="shared" ref="AZ199:AZ262" si="197">IF($C199="Trout Creek",IF($I199="Summer",IF(LEFT($E199,1)="&lt;",VALUE(MID($E199,2,4)),IF(LEFT($E199,1)="&gt;",VALUE(MID($E199,2,4)),$E199)),""),"")</f>
        <v/>
      </c>
      <c r="BA199" s="6" t="str">
        <f t="shared" ref="BA199:BA262" si="198">IF($C199="Trout Creek",IF($I199="Fall",IF(LEFT($E199,1)="&lt;",VALUE(MID($E199,2,4)),IF(LEFT($E199,1)="&gt;",VALUE(MID($E199,2,4)),$E199)),""),"")</f>
        <v/>
      </c>
      <c r="BB199" s="8"/>
      <c r="BC199" s="34"/>
      <c r="BD199" s="34"/>
      <c r="BE199" s="34"/>
      <c r="BF199" s="34"/>
      <c r="BG199" s="34"/>
      <c r="BH199" s="34"/>
      <c r="BI199" s="41"/>
      <c r="BJ199" s="41"/>
      <c r="BK199" s="34"/>
      <c r="BL199" s="34"/>
      <c r="BM199" s="34"/>
      <c r="BN199" s="34"/>
      <c r="BO199" s="34"/>
      <c r="BP199" s="41"/>
      <c r="BQ199" s="41"/>
      <c r="BR199" s="34"/>
      <c r="BS199" s="34"/>
      <c r="BT199" s="34"/>
      <c r="BU199" s="34"/>
      <c r="BV199" s="34"/>
      <c r="BW199" s="41"/>
      <c r="BX199" s="41"/>
      <c r="BY199" s="34"/>
      <c r="BZ199" s="34"/>
      <c r="CA199" s="34"/>
      <c r="CB199" s="34"/>
      <c r="CC199" s="34"/>
      <c r="CD199" s="34"/>
      <c r="CE199" s="34"/>
      <c r="CF199" s="41"/>
      <c r="CG199" s="41"/>
      <c r="CH199" s="34"/>
      <c r="CI199" s="34"/>
      <c r="CJ199" s="34"/>
      <c r="CK199" s="34"/>
      <c r="CL199" s="34"/>
      <c r="CM199" s="41"/>
      <c r="CN199" s="41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</row>
    <row r="200" spans="1:106" ht="13.5" thickBot="1" x14ac:dyDescent="0.25">
      <c r="A200" s="82">
        <v>41912</v>
      </c>
      <c r="B200" s="81" t="s">
        <v>15</v>
      </c>
      <c r="C200" s="81" t="s">
        <v>14</v>
      </c>
      <c r="D200" s="81">
        <v>12</v>
      </c>
      <c r="E200" s="81">
        <v>4.4000000000000004</v>
      </c>
      <c r="F200" s="85">
        <f t="shared" si="169"/>
        <v>2</v>
      </c>
      <c r="G200" s="85">
        <f t="shared" si="170"/>
        <v>9</v>
      </c>
      <c r="H200" s="67">
        <f t="shared" si="171"/>
        <v>2014</v>
      </c>
      <c r="I200" s="2" t="str">
        <f t="shared" si="168"/>
        <v>Fall</v>
      </c>
      <c r="J200" s="67"/>
      <c r="K200" s="3" t="str">
        <f t="shared" si="172"/>
        <v/>
      </c>
      <c r="L200" s="20" t="str">
        <f t="shared" si="173"/>
        <v/>
      </c>
      <c r="M200" s="6" t="str">
        <f t="shared" si="174"/>
        <v/>
      </c>
      <c r="N200" s="3" t="str">
        <f t="shared" si="175"/>
        <v/>
      </c>
      <c r="O200" s="20" t="str">
        <f t="shared" si="176"/>
        <v/>
      </c>
      <c r="P200" s="6" t="str">
        <f t="shared" si="177"/>
        <v/>
      </c>
      <c r="Q200" s="3" t="str">
        <f t="shared" si="178"/>
        <v/>
      </c>
      <c r="R200" s="20" t="str">
        <f t="shared" si="179"/>
        <v/>
      </c>
      <c r="S200" s="6">
        <f t="shared" si="180"/>
        <v>12</v>
      </c>
      <c r="T200" s="3" t="str">
        <f t="shared" si="181"/>
        <v/>
      </c>
      <c r="U200" s="20" t="str">
        <f t="shared" si="182"/>
        <v/>
      </c>
      <c r="V200" s="6" t="str">
        <f t="shared" si="183"/>
        <v/>
      </c>
      <c r="W200" s="3" t="str">
        <f t="shared" si="184"/>
        <v/>
      </c>
      <c r="X200" s="20" t="str">
        <f t="shared" si="185"/>
        <v/>
      </c>
      <c r="Y200" s="6" t="str">
        <f t="shared" si="186"/>
        <v/>
      </c>
      <c r="Z200" s="3" t="str">
        <f t="shared" si="187"/>
        <v/>
      </c>
      <c r="AA200" s="20" t="str">
        <f t="shared" si="188"/>
        <v/>
      </c>
      <c r="AB200" s="6" t="str">
        <f t="shared" si="189"/>
        <v/>
      </c>
      <c r="AC200" s="3" t="str">
        <f t="shared" si="190"/>
        <v/>
      </c>
      <c r="AD200" s="20" t="str">
        <f t="shared" si="191"/>
        <v/>
      </c>
      <c r="AE200" s="6" t="str">
        <f t="shared" si="192"/>
        <v/>
      </c>
      <c r="AF200" s="8"/>
      <c r="AG200" s="3" t="str">
        <f t="shared" si="153"/>
        <v/>
      </c>
      <c r="AH200" s="20" t="str">
        <f t="shared" si="154"/>
        <v/>
      </c>
      <c r="AI200" s="6" t="str">
        <f t="shared" si="155"/>
        <v/>
      </c>
      <c r="AJ200" s="3" t="str">
        <f t="shared" si="156"/>
        <v/>
      </c>
      <c r="AK200" s="20" t="str">
        <f t="shared" si="157"/>
        <v/>
      </c>
      <c r="AL200" s="6" t="str">
        <f t="shared" si="158"/>
        <v/>
      </c>
      <c r="AM200" s="3" t="str">
        <f t="shared" si="159"/>
        <v/>
      </c>
      <c r="AN200" s="20" t="str">
        <f t="shared" si="160"/>
        <v/>
      </c>
      <c r="AO200" s="6">
        <f t="shared" si="161"/>
        <v>4.4000000000000004</v>
      </c>
      <c r="AP200" s="3" t="str">
        <f t="shared" si="162"/>
        <v/>
      </c>
      <c r="AQ200" s="20" t="str">
        <f t="shared" si="163"/>
        <v/>
      </c>
      <c r="AR200" s="6" t="str">
        <f t="shared" si="164"/>
        <v/>
      </c>
      <c r="AS200" s="3" t="str">
        <f t="shared" si="165"/>
        <v/>
      </c>
      <c r="AT200" s="20" t="str">
        <f t="shared" si="166"/>
        <v/>
      </c>
      <c r="AU200" s="6" t="str">
        <f t="shared" si="167"/>
        <v/>
      </c>
      <c r="AV200" s="3" t="str">
        <f t="shared" si="193"/>
        <v/>
      </c>
      <c r="AW200" s="20" t="str">
        <f t="shared" si="194"/>
        <v/>
      </c>
      <c r="AX200" s="6" t="str">
        <f t="shared" si="195"/>
        <v/>
      </c>
      <c r="AY200" s="3" t="str">
        <f t="shared" si="196"/>
        <v/>
      </c>
      <c r="AZ200" s="20" t="str">
        <f t="shared" si="197"/>
        <v/>
      </c>
      <c r="BA200" s="6" t="str">
        <f t="shared" si="198"/>
        <v/>
      </c>
      <c r="BB200" s="8"/>
      <c r="BC200" s="34"/>
      <c r="BD200" s="34"/>
      <c r="BE200" s="34"/>
      <c r="BF200" s="34"/>
      <c r="BG200" s="34"/>
      <c r="BH200" s="34"/>
      <c r="BI200" s="41"/>
      <c r="BJ200" s="41"/>
      <c r="BK200" s="34"/>
      <c r="BL200" s="34"/>
      <c r="BM200" s="34"/>
      <c r="BN200" s="34"/>
      <c r="BO200" s="34"/>
      <c r="BP200" s="41"/>
      <c r="BQ200" s="41"/>
      <c r="BR200" s="34"/>
      <c r="BS200" s="34"/>
      <c r="BT200" s="34"/>
      <c r="BU200" s="34"/>
      <c r="BV200" s="34"/>
      <c r="BW200" s="41"/>
      <c r="BX200" s="41"/>
      <c r="BY200" s="34"/>
      <c r="BZ200" s="34"/>
      <c r="CA200" s="34"/>
      <c r="CB200" s="34"/>
      <c r="CC200" s="34"/>
      <c r="CD200" s="34"/>
      <c r="CE200" s="34"/>
      <c r="CF200" s="41"/>
      <c r="CG200" s="41"/>
      <c r="CH200" s="34"/>
      <c r="CI200" s="34"/>
      <c r="CJ200" s="34"/>
      <c r="CK200" s="34"/>
      <c r="CL200" s="34"/>
      <c r="CM200" s="41"/>
      <c r="CN200" s="41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</row>
    <row r="201" spans="1:106" ht="13.5" thickBot="1" x14ac:dyDescent="0.25">
      <c r="A201" s="82">
        <v>41837</v>
      </c>
      <c r="B201" s="81" t="s">
        <v>15</v>
      </c>
      <c r="C201" s="81" t="s">
        <v>14</v>
      </c>
      <c r="D201" s="81">
        <v>18.3</v>
      </c>
      <c r="E201" s="81" t="s">
        <v>3</v>
      </c>
      <c r="F201" s="85">
        <f t="shared" si="169"/>
        <v>2</v>
      </c>
      <c r="G201" s="85">
        <f t="shared" si="170"/>
        <v>7</v>
      </c>
      <c r="H201" s="67">
        <f t="shared" si="171"/>
        <v>2014</v>
      </c>
      <c r="I201" s="2" t="str">
        <f t="shared" si="168"/>
        <v>Summer</v>
      </c>
      <c r="J201" s="67"/>
      <c r="K201" s="3" t="str">
        <f t="shared" si="172"/>
        <v/>
      </c>
      <c r="L201" s="20" t="str">
        <f t="shared" si="173"/>
        <v/>
      </c>
      <c r="M201" s="6" t="str">
        <f t="shared" si="174"/>
        <v/>
      </c>
      <c r="N201" s="3" t="str">
        <f t="shared" si="175"/>
        <v/>
      </c>
      <c r="O201" s="20" t="str">
        <f t="shared" si="176"/>
        <v/>
      </c>
      <c r="P201" s="6" t="str">
        <f t="shared" si="177"/>
        <v/>
      </c>
      <c r="Q201" s="3" t="str">
        <f t="shared" si="178"/>
        <v/>
      </c>
      <c r="R201" s="20">
        <f t="shared" si="179"/>
        <v>18.3</v>
      </c>
      <c r="S201" s="6" t="str">
        <f t="shared" si="180"/>
        <v/>
      </c>
      <c r="T201" s="3" t="str">
        <f t="shared" si="181"/>
        <v/>
      </c>
      <c r="U201" s="20" t="str">
        <f t="shared" si="182"/>
        <v/>
      </c>
      <c r="V201" s="6" t="str">
        <f t="shared" si="183"/>
        <v/>
      </c>
      <c r="W201" s="3" t="str">
        <f t="shared" si="184"/>
        <v/>
      </c>
      <c r="X201" s="20" t="str">
        <f t="shared" si="185"/>
        <v/>
      </c>
      <c r="Y201" s="6" t="str">
        <f t="shared" si="186"/>
        <v/>
      </c>
      <c r="Z201" s="3" t="str">
        <f t="shared" si="187"/>
        <v/>
      </c>
      <c r="AA201" s="20" t="str">
        <f t="shared" si="188"/>
        <v/>
      </c>
      <c r="AB201" s="6" t="str">
        <f t="shared" si="189"/>
        <v/>
      </c>
      <c r="AC201" s="3" t="str">
        <f t="shared" si="190"/>
        <v/>
      </c>
      <c r="AD201" s="20" t="str">
        <f t="shared" si="191"/>
        <v/>
      </c>
      <c r="AE201" s="6" t="str">
        <f t="shared" si="192"/>
        <v/>
      </c>
      <c r="AF201" s="8"/>
      <c r="AG201" s="3" t="str">
        <f t="shared" ref="AG201:AG264" si="199">IF($C201="Apple Creek",IF($I201="Spring",IF(LEFT($E201,1)="&lt;",VALUE(MID($E201,2,4)),IF(LEFT($E201,1)="&gt;",VALUE(MID($E201,2,4)),$E201)),""),"")</f>
        <v/>
      </c>
      <c r="AH201" s="20" t="str">
        <f t="shared" ref="AH201:AH264" si="200">IF($C201="Apple Creek",IF($I201="Summer",IF(LEFT($E201,1)="&lt;",VALUE(MID($E201,2,4)),IF(LEFT($E201,1)="&gt;",VALUE(MID($E201,2,4)),$E201)),""),"")</f>
        <v/>
      </c>
      <c r="AI201" s="6" t="str">
        <f t="shared" ref="AI201:AI264" si="201">IF($C201="Apple Creek",IF($I201="Fall",IF(LEFT($E201,1)="&lt;",VALUE(MID($E201,2,4)),IF(LEFT($E201,1)="&gt;",VALUE(MID($E201,2,4)),$E201)),""),"")</f>
        <v/>
      </c>
      <c r="AJ201" s="3" t="str">
        <f t="shared" ref="AJ201:AJ264" si="202">IF($C201="Ashwaubenon Creek",IF($I201="Spring",IF(LEFT($E201,1)="&lt;",VALUE(MID($E201,2,4)),IF(LEFT($E201,1)="&gt;",VALUE(MID($E201,2,4)),$E201)),""),"")</f>
        <v/>
      </c>
      <c r="AK201" s="20" t="str">
        <f t="shared" ref="AK201:AK264" si="203">IF($C201="Ashwaubenon Creek",IF($I201="Summer",IF(LEFT($E201,1)="&lt;",VALUE(MID($E201,2,4)),IF(LEFT($E201,1)="&gt;",VALUE(MID($E201,2,4)),$E201)),""),"")</f>
        <v/>
      </c>
      <c r="AL201" s="6" t="str">
        <f t="shared" ref="AL201:AL264" si="204">IF($C201="Ashwaubenon Creek",IF($I201="Fall",IF(LEFT($E201,1)="&lt;",VALUE(MID($E201,2,4)),IF(LEFT($E201,1)="&gt;",VALUE(MID($E201,2,4)),$E201)),""),"")</f>
        <v/>
      </c>
      <c r="AM201" s="3" t="str">
        <f t="shared" ref="AM201:AM264" si="205">IF($C201="Baird Creek",IF($I201="Spring",IF(LEFT($E201,1)="&lt;",VALUE(MID($E201,2,4)),IF(LEFT($E201,1)="&gt;",VALUE(MID($E201,2,4)),$E201)),""),"")</f>
        <v/>
      </c>
      <c r="AN201" s="20" t="str">
        <f t="shared" ref="AN201:AN264" si="206">IF($C201="Baird Creek",IF($I201="Summer",IF(LEFT($E201,1)="&lt;",VALUE(MID($E201,2,4)),IF(LEFT($E201,1)="&gt;",VALUE(MID($E201,2,4)),$E201)),""),"")</f>
        <v>ns</v>
      </c>
      <c r="AO201" s="6" t="str">
        <f t="shared" ref="AO201:AO264" si="207">IF($C201="Baird Creek",IF($I201="Fall",IF(LEFT($E201,1)="&lt;",VALUE(MID($E201,2,4)),IF(LEFT($E201,1)="&gt;",VALUE(MID($E201,2,4)),$E201)),""),"")</f>
        <v/>
      </c>
      <c r="AP201" s="3" t="str">
        <f t="shared" ref="AP201:AP264" si="208">IF($C201="Duck Creek",IF($I201="Spring",IF(LEFT($E201,1)="&lt;",VALUE(MID($E201,2,4)),IF(LEFT($E201,1)="&gt;",VALUE(MID($E201,2,4)),$E201)),""),"")</f>
        <v/>
      </c>
      <c r="AQ201" s="20" t="str">
        <f t="shared" ref="AQ201:AQ264" si="209">IF($C201="Duck Creek",IF($I201="Summer",IF(LEFT($E201,1)="&lt;",VALUE(MID($E201,2,4)),IF(LEFT($E201,1)="&gt;",VALUE(MID($E201,2,4)),$E201)),""),"")</f>
        <v/>
      </c>
      <c r="AR201" s="6" t="str">
        <f t="shared" ref="AR201:AR264" si="210">IF($C201="Duck Creek",IF($I201="Fall",IF(LEFT($E201,1)="&lt;",VALUE(MID($E201,2,4)),IF(LEFT($E201,1)="&gt;",VALUE(MID($E201,2,4)),$E201)),""),"")</f>
        <v/>
      </c>
      <c r="AS201" s="3" t="str">
        <f t="shared" ref="AS201:AS264" si="211">IF($C201="Spring Brook",IF($I201="Spring",IF(LEFT($E201,1)="&lt;",VALUE(MID($E201,2,4)),IF(LEFT($E201,1)="&gt;",VALUE(MID($E201,2,4)),$E201)),""),"")</f>
        <v/>
      </c>
      <c r="AT201" s="20" t="str">
        <f t="shared" ref="AT201:AT264" si="212">IF($C201="Spring Brook",IF($I201="Summer",IF(LEFT($E201,1)="&lt;",VALUE(MID($E201,2,4)),IF(LEFT($E201,1)="&gt;",VALUE(MID($E201,2,4)),$E201)),""),"")</f>
        <v/>
      </c>
      <c r="AU201" s="6" t="str">
        <f t="shared" ref="AU201:AU264" si="213">IF($C201="Spring Brook",IF($I201="Fall",IF(LEFT($E201,1)="&lt;",VALUE(MID($E201,2,4)),IF(LEFT($E201,1)="&gt;",VALUE(MID($E201,2,4)),$E201)),""),"")</f>
        <v/>
      </c>
      <c r="AV201" s="3" t="str">
        <f t="shared" si="193"/>
        <v/>
      </c>
      <c r="AW201" s="20" t="str">
        <f t="shared" si="194"/>
        <v/>
      </c>
      <c r="AX201" s="6" t="str">
        <f t="shared" si="195"/>
        <v/>
      </c>
      <c r="AY201" s="3" t="str">
        <f t="shared" si="196"/>
        <v/>
      </c>
      <c r="AZ201" s="20" t="str">
        <f t="shared" si="197"/>
        <v/>
      </c>
      <c r="BA201" s="6" t="str">
        <f t="shared" si="198"/>
        <v/>
      </c>
      <c r="BB201" s="8"/>
      <c r="BC201" s="34"/>
      <c r="BD201" s="34"/>
      <c r="BE201" s="34"/>
      <c r="BF201" s="34"/>
      <c r="BG201" s="34"/>
      <c r="BH201" s="34"/>
      <c r="BI201" s="41"/>
      <c r="BJ201" s="41"/>
      <c r="BK201" s="34"/>
      <c r="BL201" s="34"/>
      <c r="BM201" s="34"/>
      <c r="BN201" s="34"/>
      <c r="BO201" s="34"/>
      <c r="BP201" s="41"/>
      <c r="BQ201" s="41"/>
      <c r="BR201" s="34"/>
      <c r="BS201" s="34"/>
      <c r="BT201" s="34"/>
      <c r="BU201" s="34"/>
      <c r="BV201" s="34"/>
      <c r="BW201" s="41"/>
      <c r="BX201" s="41"/>
      <c r="BY201" s="34"/>
      <c r="BZ201" s="34"/>
      <c r="CA201" s="34"/>
      <c r="CB201" s="34"/>
      <c r="CC201" s="34"/>
      <c r="CD201" s="34"/>
      <c r="CE201" s="34"/>
      <c r="CF201" s="41"/>
      <c r="CG201" s="41"/>
      <c r="CH201" s="34"/>
      <c r="CI201" s="34"/>
      <c r="CJ201" s="34"/>
      <c r="CK201" s="34"/>
      <c r="CL201" s="34"/>
      <c r="CM201" s="41"/>
      <c r="CN201" s="41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</row>
    <row r="202" spans="1:106" ht="13.5" thickBot="1" x14ac:dyDescent="0.25">
      <c r="A202" s="82">
        <v>41766</v>
      </c>
      <c r="B202" s="81" t="s">
        <v>15</v>
      </c>
      <c r="C202" s="81" t="s">
        <v>14</v>
      </c>
      <c r="D202" s="81">
        <v>9.6999999999999993</v>
      </c>
      <c r="E202" s="81">
        <v>15.9</v>
      </c>
      <c r="F202" s="85">
        <f t="shared" si="169"/>
        <v>2</v>
      </c>
      <c r="G202" s="85">
        <f t="shared" si="170"/>
        <v>5</v>
      </c>
      <c r="H202" s="67">
        <f t="shared" si="171"/>
        <v>2014</v>
      </c>
      <c r="I202" s="2" t="str">
        <f t="shared" si="168"/>
        <v>Spring</v>
      </c>
      <c r="J202" s="67"/>
      <c r="K202" s="3" t="str">
        <f t="shared" si="172"/>
        <v/>
      </c>
      <c r="L202" s="20" t="str">
        <f t="shared" si="173"/>
        <v/>
      </c>
      <c r="M202" s="6" t="str">
        <f t="shared" si="174"/>
        <v/>
      </c>
      <c r="N202" s="3" t="str">
        <f t="shared" si="175"/>
        <v/>
      </c>
      <c r="O202" s="20" t="str">
        <f t="shared" si="176"/>
        <v/>
      </c>
      <c r="P202" s="6" t="str">
        <f t="shared" si="177"/>
        <v/>
      </c>
      <c r="Q202" s="3">
        <f t="shared" si="178"/>
        <v>9.6999999999999993</v>
      </c>
      <c r="R202" s="20" t="str">
        <f t="shared" si="179"/>
        <v/>
      </c>
      <c r="S202" s="6" t="str">
        <f t="shared" si="180"/>
        <v/>
      </c>
      <c r="T202" s="3" t="str">
        <f t="shared" si="181"/>
        <v/>
      </c>
      <c r="U202" s="20" t="str">
        <f t="shared" si="182"/>
        <v/>
      </c>
      <c r="V202" s="6" t="str">
        <f t="shared" si="183"/>
        <v/>
      </c>
      <c r="W202" s="3" t="str">
        <f t="shared" si="184"/>
        <v/>
      </c>
      <c r="X202" s="20" t="str">
        <f t="shared" si="185"/>
        <v/>
      </c>
      <c r="Y202" s="6" t="str">
        <f t="shared" si="186"/>
        <v/>
      </c>
      <c r="Z202" s="3" t="str">
        <f t="shared" si="187"/>
        <v/>
      </c>
      <c r="AA202" s="20" t="str">
        <f t="shared" si="188"/>
        <v/>
      </c>
      <c r="AB202" s="6" t="str">
        <f t="shared" si="189"/>
        <v/>
      </c>
      <c r="AC202" s="3" t="str">
        <f t="shared" si="190"/>
        <v/>
      </c>
      <c r="AD202" s="20" t="str">
        <f t="shared" si="191"/>
        <v/>
      </c>
      <c r="AE202" s="6" t="str">
        <f t="shared" si="192"/>
        <v/>
      </c>
      <c r="AF202" s="8"/>
      <c r="AG202" s="3" t="str">
        <f t="shared" si="199"/>
        <v/>
      </c>
      <c r="AH202" s="20" t="str">
        <f t="shared" si="200"/>
        <v/>
      </c>
      <c r="AI202" s="6" t="str">
        <f t="shared" si="201"/>
        <v/>
      </c>
      <c r="AJ202" s="3" t="str">
        <f t="shared" si="202"/>
        <v/>
      </c>
      <c r="AK202" s="20" t="str">
        <f t="shared" si="203"/>
        <v/>
      </c>
      <c r="AL202" s="6" t="str">
        <f t="shared" si="204"/>
        <v/>
      </c>
      <c r="AM202" s="3">
        <f t="shared" si="205"/>
        <v>15.9</v>
      </c>
      <c r="AN202" s="20" t="str">
        <f t="shared" si="206"/>
        <v/>
      </c>
      <c r="AO202" s="6" t="str">
        <f t="shared" si="207"/>
        <v/>
      </c>
      <c r="AP202" s="3" t="str">
        <f t="shared" si="208"/>
        <v/>
      </c>
      <c r="AQ202" s="20" t="str">
        <f t="shared" si="209"/>
        <v/>
      </c>
      <c r="AR202" s="6" t="str">
        <f t="shared" si="210"/>
        <v/>
      </c>
      <c r="AS202" s="3" t="str">
        <f t="shared" si="211"/>
        <v/>
      </c>
      <c r="AT202" s="20" t="str">
        <f t="shared" si="212"/>
        <v/>
      </c>
      <c r="AU202" s="6" t="str">
        <f t="shared" si="213"/>
        <v/>
      </c>
      <c r="AV202" s="3" t="str">
        <f t="shared" si="193"/>
        <v/>
      </c>
      <c r="AW202" s="20" t="str">
        <f t="shared" si="194"/>
        <v/>
      </c>
      <c r="AX202" s="6" t="str">
        <f t="shared" si="195"/>
        <v/>
      </c>
      <c r="AY202" s="3" t="str">
        <f t="shared" si="196"/>
        <v/>
      </c>
      <c r="AZ202" s="20" t="str">
        <f t="shared" si="197"/>
        <v/>
      </c>
      <c r="BA202" s="6" t="str">
        <f t="shared" si="198"/>
        <v/>
      </c>
      <c r="BB202" s="8"/>
      <c r="BC202" s="34"/>
      <c r="BD202" s="34"/>
      <c r="BE202" s="34"/>
      <c r="BF202" s="34"/>
      <c r="BG202" s="34"/>
      <c r="BH202" s="34"/>
      <c r="BI202" s="41"/>
      <c r="BJ202" s="41"/>
      <c r="BK202" s="34"/>
      <c r="BL202" s="34"/>
      <c r="BM202" s="34"/>
      <c r="BN202" s="34"/>
      <c r="BO202" s="34"/>
      <c r="BP202" s="41"/>
      <c r="BQ202" s="41"/>
      <c r="BR202" s="34"/>
      <c r="BS202" s="34"/>
      <c r="BT202" s="34"/>
      <c r="BU202" s="34"/>
      <c r="BV202" s="34"/>
      <c r="BW202" s="41"/>
      <c r="BX202" s="41"/>
      <c r="BY202" s="34"/>
      <c r="BZ202" s="34"/>
      <c r="CA202" s="34"/>
      <c r="CB202" s="34"/>
      <c r="CC202" s="34"/>
      <c r="CD202" s="34"/>
      <c r="CE202" s="34"/>
      <c r="CF202" s="41"/>
      <c r="CG202" s="41"/>
      <c r="CH202" s="34"/>
      <c r="CI202" s="34"/>
      <c r="CJ202" s="34"/>
      <c r="CK202" s="34"/>
      <c r="CL202" s="34"/>
      <c r="CM202" s="41"/>
      <c r="CN202" s="41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</row>
    <row r="203" spans="1:106" ht="13.5" thickBot="1" x14ac:dyDescent="0.25">
      <c r="A203" s="82">
        <v>41542</v>
      </c>
      <c r="B203" s="81" t="s">
        <v>15</v>
      </c>
      <c r="C203" s="81" t="s">
        <v>14</v>
      </c>
      <c r="D203" s="81">
        <v>15.4</v>
      </c>
      <c r="E203" s="81" t="s">
        <v>3</v>
      </c>
      <c r="F203" s="85">
        <f t="shared" si="169"/>
        <v>2</v>
      </c>
      <c r="G203" s="85">
        <f t="shared" si="170"/>
        <v>9</v>
      </c>
      <c r="H203" s="67">
        <f t="shared" si="171"/>
        <v>2013</v>
      </c>
      <c r="I203" s="2" t="str">
        <f t="shared" si="168"/>
        <v>Fall</v>
      </c>
      <c r="J203" s="67"/>
      <c r="K203" s="3" t="str">
        <f t="shared" si="172"/>
        <v/>
      </c>
      <c r="L203" s="20" t="str">
        <f t="shared" si="173"/>
        <v/>
      </c>
      <c r="M203" s="6" t="str">
        <f t="shared" si="174"/>
        <v/>
      </c>
      <c r="N203" s="3" t="str">
        <f t="shared" si="175"/>
        <v/>
      </c>
      <c r="O203" s="20" t="str">
        <f t="shared" si="176"/>
        <v/>
      </c>
      <c r="P203" s="6" t="str">
        <f t="shared" si="177"/>
        <v/>
      </c>
      <c r="Q203" s="3" t="str">
        <f t="shared" si="178"/>
        <v/>
      </c>
      <c r="R203" s="20" t="str">
        <f t="shared" si="179"/>
        <v/>
      </c>
      <c r="S203" s="6">
        <f t="shared" si="180"/>
        <v>15.4</v>
      </c>
      <c r="T203" s="3" t="str">
        <f t="shared" si="181"/>
        <v/>
      </c>
      <c r="U203" s="20" t="str">
        <f t="shared" si="182"/>
        <v/>
      </c>
      <c r="V203" s="6" t="str">
        <f t="shared" si="183"/>
        <v/>
      </c>
      <c r="W203" s="3" t="str">
        <f t="shared" si="184"/>
        <v/>
      </c>
      <c r="X203" s="20" t="str">
        <f t="shared" si="185"/>
        <v/>
      </c>
      <c r="Y203" s="6" t="str">
        <f t="shared" si="186"/>
        <v/>
      </c>
      <c r="Z203" s="3" t="str">
        <f t="shared" si="187"/>
        <v/>
      </c>
      <c r="AA203" s="20" t="str">
        <f t="shared" si="188"/>
        <v/>
      </c>
      <c r="AB203" s="6" t="str">
        <f t="shared" si="189"/>
        <v/>
      </c>
      <c r="AC203" s="3" t="str">
        <f t="shared" si="190"/>
        <v/>
      </c>
      <c r="AD203" s="20" t="str">
        <f t="shared" si="191"/>
        <v/>
      </c>
      <c r="AE203" s="6" t="str">
        <f t="shared" si="192"/>
        <v/>
      </c>
      <c r="AF203" s="8"/>
      <c r="AG203" s="3" t="str">
        <f t="shared" si="199"/>
        <v/>
      </c>
      <c r="AH203" s="20" t="str">
        <f t="shared" si="200"/>
        <v/>
      </c>
      <c r="AI203" s="6" t="str">
        <f t="shared" si="201"/>
        <v/>
      </c>
      <c r="AJ203" s="3" t="str">
        <f t="shared" si="202"/>
        <v/>
      </c>
      <c r="AK203" s="20" t="str">
        <f t="shared" si="203"/>
        <v/>
      </c>
      <c r="AL203" s="6" t="str">
        <f t="shared" si="204"/>
        <v/>
      </c>
      <c r="AM203" s="3" t="str">
        <f t="shared" si="205"/>
        <v/>
      </c>
      <c r="AN203" s="20" t="str">
        <f t="shared" si="206"/>
        <v/>
      </c>
      <c r="AO203" s="6" t="str">
        <f t="shared" si="207"/>
        <v>ns</v>
      </c>
      <c r="AP203" s="3" t="str">
        <f t="shared" si="208"/>
        <v/>
      </c>
      <c r="AQ203" s="20" t="str">
        <f t="shared" si="209"/>
        <v/>
      </c>
      <c r="AR203" s="6" t="str">
        <f t="shared" si="210"/>
        <v/>
      </c>
      <c r="AS203" s="3" t="str">
        <f t="shared" si="211"/>
        <v/>
      </c>
      <c r="AT203" s="20" t="str">
        <f t="shared" si="212"/>
        <v/>
      </c>
      <c r="AU203" s="6" t="str">
        <f t="shared" si="213"/>
        <v/>
      </c>
      <c r="AV203" s="3" t="str">
        <f t="shared" si="193"/>
        <v/>
      </c>
      <c r="AW203" s="20" t="str">
        <f t="shared" si="194"/>
        <v/>
      </c>
      <c r="AX203" s="6" t="str">
        <f t="shared" si="195"/>
        <v/>
      </c>
      <c r="AY203" s="3" t="str">
        <f t="shared" si="196"/>
        <v/>
      </c>
      <c r="AZ203" s="20" t="str">
        <f t="shared" si="197"/>
        <v/>
      </c>
      <c r="BA203" s="6" t="str">
        <f t="shared" si="198"/>
        <v/>
      </c>
      <c r="BB203" s="8"/>
      <c r="BC203" s="34"/>
      <c r="BD203" s="34"/>
      <c r="BE203" s="34"/>
      <c r="BF203" s="34"/>
      <c r="BG203" s="34"/>
      <c r="BH203" s="34"/>
      <c r="BI203" s="41"/>
      <c r="BJ203" s="41"/>
      <c r="BK203" s="34"/>
      <c r="BL203" s="34"/>
      <c r="BM203" s="34"/>
      <c r="BN203" s="34"/>
      <c r="BO203" s="34"/>
      <c r="BP203" s="41"/>
      <c r="BQ203" s="41"/>
      <c r="BR203" s="34"/>
      <c r="BS203" s="34"/>
      <c r="BT203" s="34"/>
      <c r="BU203" s="34"/>
      <c r="BV203" s="34"/>
      <c r="BW203" s="41"/>
      <c r="BX203" s="41"/>
      <c r="BY203" s="34"/>
      <c r="BZ203" s="34"/>
      <c r="CA203" s="34"/>
      <c r="CB203" s="34"/>
      <c r="CC203" s="34"/>
      <c r="CD203" s="34"/>
      <c r="CE203" s="34"/>
      <c r="CF203" s="41"/>
      <c r="CG203" s="41"/>
      <c r="CH203" s="34"/>
      <c r="CI203" s="34"/>
      <c r="CJ203" s="34"/>
      <c r="CK203" s="34"/>
      <c r="CL203" s="34"/>
      <c r="CM203" s="41"/>
      <c r="CN203" s="41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</row>
    <row r="204" spans="1:106" ht="13.5" thickBot="1" x14ac:dyDescent="0.25">
      <c r="A204" s="82">
        <v>41479</v>
      </c>
      <c r="B204" s="81" t="s">
        <v>15</v>
      </c>
      <c r="C204" s="81" t="s">
        <v>14</v>
      </c>
      <c r="D204" s="81" t="s">
        <v>3</v>
      </c>
      <c r="E204" s="81" t="s">
        <v>3</v>
      </c>
      <c r="F204" s="85">
        <f t="shared" si="169"/>
        <v>2</v>
      </c>
      <c r="G204" s="85">
        <f t="shared" si="170"/>
        <v>7</v>
      </c>
      <c r="H204" s="67">
        <f t="shared" si="171"/>
        <v>2013</v>
      </c>
      <c r="I204" s="2" t="str">
        <f t="shared" si="168"/>
        <v>Summer</v>
      </c>
      <c r="J204" s="67"/>
      <c r="K204" s="3" t="str">
        <f t="shared" si="172"/>
        <v/>
      </c>
      <c r="L204" s="20" t="str">
        <f t="shared" si="173"/>
        <v/>
      </c>
      <c r="M204" s="6" t="str">
        <f t="shared" si="174"/>
        <v/>
      </c>
      <c r="N204" s="3" t="str">
        <f t="shared" si="175"/>
        <v/>
      </c>
      <c r="O204" s="20" t="str">
        <f t="shared" si="176"/>
        <v/>
      </c>
      <c r="P204" s="6" t="str">
        <f t="shared" si="177"/>
        <v/>
      </c>
      <c r="Q204" s="3" t="str">
        <f t="shared" si="178"/>
        <v/>
      </c>
      <c r="R204" s="20" t="str">
        <f t="shared" si="179"/>
        <v>ns</v>
      </c>
      <c r="S204" s="6" t="str">
        <f t="shared" si="180"/>
        <v/>
      </c>
      <c r="T204" s="3" t="str">
        <f t="shared" si="181"/>
        <v/>
      </c>
      <c r="U204" s="20" t="str">
        <f t="shared" si="182"/>
        <v/>
      </c>
      <c r="V204" s="6" t="str">
        <f t="shared" si="183"/>
        <v/>
      </c>
      <c r="W204" s="3" t="str">
        <f t="shared" si="184"/>
        <v/>
      </c>
      <c r="X204" s="20" t="str">
        <f t="shared" si="185"/>
        <v/>
      </c>
      <c r="Y204" s="6" t="str">
        <f t="shared" si="186"/>
        <v/>
      </c>
      <c r="Z204" s="3" t="str">
        <f t="shared" si="187"/>
        <v/>
      </c>
      <c r="AA204" s="20" t="str">
        <f t="shared" si="188"/>
        <v/>
      </c>
      <c r="AB204" s="6" t="str">
        <f t="shared" si="189"/>
        <v/>
      </c>
      <c r="AC204" s="3" t="str">
        <f t="shared" si="190"/>
        <v/>
      </c>
      <c r="AD204" s="20" t="str">
        <f t="shared" si="191"/>
        <v/>
      </c>
      <c r="AE204" s="6" t="str">
        <f t="shared" si="192"/>
        <v/>
      </c>
      <c r="AF204" s="8"/>
      <c r="AG204" s="3" t="str">
        <f t="shared" si="199"/>
        <v/>
      </c>
      <c r="AH204" s="20" t="str">
        <f t="shared" si="200"/>
        <v/>
      </c>
      <c r="AI204" s="6" t="str">
        <f t="shared" si="201"/>
        <v/>
      </c>
      <c r="AJ204" s="3" t="str">
        <f t="shared" si="202"/>
        <v/>
      </c>
      <c r="AK204" s="20" t="str">
        <f t="shared" si="203"/>
        <v/>
      </c>
      <c r="AL204" s="6" t="str">
        <f t="shared" si="204"/>
        <v/>
      </c>
      <c r="AM204" s="3" t="str">
        <f t="shared" si="205"/>
        <v/>
      </c>
      <c r="AN204" s="20" t="str">
        <f t="shared" si="206"/>
        <v>ns</v>
      </c>
      <c r="AO204" s="6" t="str">
        <f t="shared" si="207"/>
        <v/>
      </c>
      <c r="AP204" s="3" t="str">
        <f t="shared" si="208"/>
        <v/>
      </c>
      <c r="AQ204" s="20" t="str">
        <f t="shared" si="209"/>
        <v/>
      </c>
      <c r="AR204" s="6" t="str">
        <f t="shared" si="210"/>
        <v/>
      </c>
      <c r="AS204" s="3" t="str">
        <f t="shared" si="211"/>
        <v/>
      </c>
      <c r="AT204" s="20" t="str">
        <f t="shared" si="212"/>
        <v/>
      </c>
      <c r="AU204" s="6" t="str">
        <f t="shared" si="213"/>
        <v/>
      </c>
      <c r="AV204" s="3" t="str">
        <f t="shared" si="193"/>
        <v/>
      </c>
      <c r="AW204" s="20" t="str">
        <f t="shared" si="194"/>
        <v/>
      </c>
      <c r="AX204" s="6" t="str">
        <f t="shared" si="195"/>
        <v/>
      </c>
      <c r="AY204" s="3" t="str">
        <f t="shared" si="196"/>
        <v/>
      </c>
      <c r="AZ204" s="20" t="str">
        <f t="shared" si="197"/>
        <v/>
      </c>
      <c r="BA204" s="6" t="str">
        <f t="shared" si="198"/>
        <v/>
      </c>
      <c r="BB204" s="8"/>
      <c r="BC204" s="34"/>
      <c r="BD204" s="34"/>
      <c r="BE204" s="34"/>
      <c r="BF204" s="34"/>
      <c r="BG204" s="34"/>
      <c r="BH204" s="34"/>
      <c r="BI204" s="41"/>
      <c r="BJ204" s="41"/>
      <c r="BK204" s="34"/>
      <c r="BL204" s="34"/>
      <c r="BM204" s="34"/>
      <c r="BN204" s="34"/>
      <c r="BO204" s="34"/>
      <c r="BP204" s="41"/>
      <c r="BQ204" s="41"/>
      <c r="BR204" s="34"/>
      <c r="BS204" s="34"/>
      <c r="BT204" s="34"/>
      <c r="BU204" s="34"/>
      <c r="BV204" s="34"/>
      <c r="BW204" s="41"/>
      <c r="BX204" s="41"/>
      <c r="BY204" s="34"/>
      <c r="BZ204" s="34"/>
      <c r="CA204" s="34"/>
      <c r="CB204" s="34"/>
      <c r="CC204" s="34"/>
      <c r="CD204" s="34"/>
      <c r="CE204" s="34"/>
      <c r="CF204" s="41"/>
      <c r="CG204" s="41"/>
      <c r="CH204" s="34"/>
      <c r="CI204" s="34"/>
      <c r="CJ204" s="34"/>
      <c r="CK204" s="34"/>
      <c r="CL204" s="34"/>
      <c r="CM204" s="41"/>
      <c r="CN204" s="41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</row>
    <row r="205" spans="1:106" ht="13.5" thickBot="1" x14ac:dyDescent="0.25">
      <c r="A205" s="82">
        <v>41479</v>
      </c>
      <c r="B205" s="81" t="s">
        <v>15</v>
      </c>
      <c r="C205" s="81" t="s">
        <v>14</v>
      </c>
      <c r="D205" s="81">
        <v>18</v>
      </c>
      <c r="E205" s="81" t="s">
        <v>3</v>
      </c>
      <c r="F205" s="85">
        <f t="shared" si="169"/>
        <v>2</v>
      </c>
      <c r="G205" s="85">
        <f t="shared" si="170"/>
        <v>7</v>
      </c>
      <c r="H205" s="67">
        <f t="shared" si="171"/>
        <v>2013</v>
      </c>
      <c r="I205" s="2" t="str">
        <f t="shared" si="168"/>
        <v>Summer</v>
      </c>
      <c r="J205" s="67"/>
      <c r="K205" s="3" t="str">
        <f t="shared" si="172"/>
        <v/>
      </c>
      <c r="L205" s="20" t="str">
        <f t="shared" si="173"/>
        <v/>
      </c>
      <c r="M205" s="6" t="str">
        <f t="shared" si="174"/>
        <v/>
      </c>
      <c r="N205" s="3" t="str">
        <f t="shared" si="175"/>
        <v/>
      </c>
      <c r="O205" s="20" t="str">
        <f t="shared" si="176"/>
        <v/>
      </c>
      <c r="P205" s="6" t="str">
        <f t="shared" si="177"/>
        <v/>
      </c>
      <c r="Q205" s="3" t="str">
        <f t="shared" si="178"/>
        <v/>
      </c>
      <c r="R205" s="20">
        <f t="shared" si="179"/>
        <v>18</v>
      </c>
      <c r="S205" s="6" t="str">
        <f t="shared" si="180"/>
        <v/>
      </c>
      <c r="T205" s="3" t="str">
        <f t="shared" si="181"/>
        <v/>
      </c>
      <c r="U205" s="20" t="str">
        <f t="shared" si="182"/>
        <v/>
      </c>
      <c r="V205" s="6" t="str">
        <f t="shared" si="183"/>
        <v/>
      </c>
      <c r="W205" s="3" t="str">
        <f t="shared" si="184"/>
        <v/>
      </c>
      <c r="X205" s="20" t="str">
        <f t="shared" si="185"/>
        <v/>
      </c>
      <c r="Y205" s="6" t="str">
        <f t="shared" si="186"/>
        <v/>
      </c>
      <c r="Z205" s="3" t="str">
        <f t="shared" si="187"/>
        <v/>
      </c>
      <c r="AA205" s="20" t="str">
        <f t="shared" si="188"/>
        <v/>
      </c>
      <c r="AB205" s="6" t="str">
        <f t="shared" si="189"/>
        <v/>
      </c>
      <c r="AC205" s="3" t="str">
        <f t="shared" si="190"/>
        <v/>
      </c>
      <c r="AD205" s="20" t="str">
        <f t="shared" si="191"/>
        <v/>
      </c>
      <c r="AE205" s="6" t="str">
        <f t="shared" si="192"/>
        <v/>
      </c>
      <c r="AF205" s="8"/>
      <c r="AG205" s="3" t="str">
        <f t="shared" si="199"/>
        <v/>
      </c>
      <c r="AH205" s="20" t="str">
        <f t="shared" si="200"/>
        <v/>
      </c>
      <c r="AI205" s="6" t="str">
        <f t="shared" si="201"/>
        <v/>
      </c>
      <c r="AJ205" s="3" t="str">
        <f t="shared" si="202"/>
        <v/>
      </c>
      <c r="AK205" s="20" t="str">
        <f t="shared" si="203"/>
        <v/>
      </c>
      <c r="AL205" s="6" t="str">
        <f t="shared" si="204"/>
        <v/>
      </c>
      <c r="AM205" s="3" t="str">
        <f t="shared" si="205"/>
        <v/>
      </c>
      <c r="AN205" s="20" t="str">
        <f t="shared" si="206"/>
        <v>ns</v>
      </c>
      <c r="AO205" s="6" t="str">
        <f t="shared" si="207"/>
        <v/>
      </c>
      <c r="AP205" s="3" t="str">
        <f t="shared" si="208"/>
        <v/>
      </c>
      <c r="AQ205" s="20" t="str">
        <f t="shared" si="209"/>
        <v/>
      </c>
      <c r="AR205" s="6" t="str">
        <f t="shared" si="210"/>
        <v/>
      </c>
      <c r="AS205" s="3" t="str">
        <f t="shared" si="211"/>
        <v/>
      </c>
      <c r="AT205" s="20" t="str">
        <f t="shared" si="212"/>
        <v/>
      </c>
      <c r="AU205" s="6" t="str">
        <f t="shared" si="213"/>
        <v/>
      </c>
      <c r="AV205" s="3" t="str">
        <f t="shared" si="193"/>
        <v/>
      </c>
      <c r="AW205" s="20" t="str">
        <f t="shared" si="194"/>
        <v/>
      </c>
      <c r="AX205" s="6" t="str">
        <f t="shared" si="195"/>
        <v/>
      </c>
      <c r="AY205" s="3" t="str">
        <f t="shared" si="196"/>
        <v/>
      </c>
      <c r="AZ205" s="20" t="str">
        <f t="shared" si="197"/>
        <v/>
      </c>
      <c r="BA205" s="6" t="str">
        <f t="shared" si="198"/>
        <v/>
      </c>
      <c r="BB205" s="8"/>
      <c r="BC205" s="34"/>
      <c r="BD205" s="34"/>
      <c r="BE205" s="34"/>
      <c r="BF205" s="34"/>
      <c r="BG205" s="34"/>
      <c r="BH205" s="34"/>
      <c r="BI205" s="41"/>
      <c r="BJ205" s="41"/>
      <c r="BK205" s="34"/>
      <c r="BL205" s="34"/>
      <c r="BM205" s="34"/>
      <c r="BN205" s="34"/>
      <c r="BO205" s="34"/>
      <c r="BP205" s="41"/>
      <c r="BQ205" s="41"/>
      <c r="BR205" s="34"/>
      <c r="BS205" s="34"/>
      <c r="BT205" s="34"/>
      <c r="BU205" s="34"/>
      <c r="BV205" s="34"/>
      <c r="BW205" s="41"/>
      <c r="BX205" s="41"/>
      <c r="BY205" s="34"/>
      <c r="BZ205" s="34"/>
      <c r="CA205" s="34"/>
      <c r="CB205" s="34"/>
      <c r="CC205" s="34"/>
      <c r="CD205" s="34"/>
      <c r="CE205" s="34"/>
      <c r="CF205" s="41"/>
      <c r="CG205" s="41"/>
      <c r="CH205" s="34"/>
      <c r="CI205" s="34"/>
      <c r="CJ205" s="34"/>
      <c r="CK205" s="34"/>
      <c r="CL205" s="34"/>
      <c r="CM205" s="41"/>
      <c r="CN205" s="41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</row>
    <row r="206" spans="1:106" ht="13.5" thickBot="1" x14ac:dyDescent="0.25">
      <c r="A206" s="82">
        <v>41402</v>
      </c>
      <c r="B206" s="81" t="s">
        <v>15</v>
      </c>
      <c r="C206" s="81" t="s">
        <v>14</v>
      </c>
      <c r="D206" s="81">
        <v>23.2</v>
      </c>
      <c r="E206" s="81">
        <v>4.3</v>
      </c>
      <c r="F206" s="85">
        <f t="shared" si="169"/>
        <v>2</v>
      </c>
      <c r="G206" s="85">
        <f t="shared" si="170"/>
        <v>5</v>
      </c>
      <c r="H206" s="67">
        <f t="shared" si="171"/>
        <v>2013</v>
      </c>
      <c r="I206" s="2" t="str">
        <f t="shared" si="168"/>
        <v>Spring</v>
      </c>
      <c r="J206" s="67"/>
      <c r="K206" s="3" t="str">
        <f t="shared" si="172"/>
        <v/>
      </c>
      <c r="L206" s="20" t="str">
        <f t="shared" si="173"/>
        <v/>
      </c>
      <c r="M206" s="6" t="str">
        <f t="shared" si="174"/>
        <v/>
      </c>
      <c r="N206" s="3" t="str">
        <f t="shared" si="175"/>
        <v/>
      </c>
      <c r="O206" s="20" t="str">
        <f t="shared" si="176"/>
        <v/>
      </c>
      <c r="P206" s="6" t="str">
        <f t="shared" si="177"/>
        <v/>
      </c>
      <c r="Q206" s="3">
        <f t="shared" si="178"/>
        <v>23.2</v>
      </c>
      <c r="R206" s="20" t="str">
        <f t="shared" si="179"/>
        <v/>
      </c>
      <c r="S206" s="6" t="str">
        <f t="shared" si="180"/>
        <v/>
      </c>
      <c r="T206" s="3" t="str">
        <f t="shared" si="181"/>
        <v/>
      </c>
      <c r="U206" s="20" t="str">
        <f t="shared" si="182"/>
        <v/>
      </c>
      <c r="V206" s="6" t="str">
        <f t="shared" si="183"/>
        <v/>
      </c>
      <c r="W206" s="3" t="str">
        <f t="shared" si="184"/>
        <v/>
      </c>
      <c r="X206" s="20" t="str">
        <f t="shared" si="185"/>
        <v/>
      </c>
      <c r="Y206" s="6" t="str">
        <f t="shared" si="186"/>
        <v/>
      </c>
      <c r="Z206" s="3" t="str">
        <f t="shared" si="187"/>
        <v/>
      </c>
      <c r="AA206" s="20" t="str">
        <f t="shared" si="188"/>
        <v/>
      </c>
      <c r="AB206" s="6" t="str">
        <f t="shared" si="189"/>
        <v/>
      </c>
      <c r="AC206" s="3" t="str">
        <f t="shared" si="190"/>
        <v/>
      </c>
      <c r="AD206" s="20" t="str">
        <f t="shared" si="191"/>
        <v/>
      </c>
      <c r="AE206" s="6" t="str">
        <f t="shared" si="192"/>
        <v/>
      </c>
      <c r="AF206" s="8"/>
      <c r="AG206" s="3" t="str">
        <f t="shared" si="199"/>
        <v/>
      </c>
      <c r="AH206" s="20" t="str">
        <f t="shared" si="200"/>
        <v/>
      </c>
      <c r="AI206" s="6" t="str">
        <f t="shared" si="201"/>
        <v/>
      </c>
      <c r="AJ206" s="3" t="str">
        <f t="shared" si="202"/>
        <v/>
      </c>
      <c r="AK206" s="20" t="str">
        <f t="shared" si="203"/>
        <v/>
      </c>
      <c r="AL206" s="6" t="str">
        <f t="shared" si="204"/>
        <v/>
      </c>
      <c r="AM206" s="3">
        <f t="shared" si="205"/>
        <v>4.3</v>
      </c>
      <c r="AN206" s="20" t="str">
        <f t="shared" si="206"/>
        <v/>
      </c>
      <c r="AO206" s="6" t="str">
        <f t="shared" si="207"/>
        <v/>
      </c>
      <c r="AP206" s="3" t="str">
        <f t="shared" si="208"/>
        <v/>
      </c>
      <c r="AQ206" s="20" t="str">
        <f t="shared" si="209"/>
        <v/>
      </c>
      <c r="AR206" s="6" t="str">
        <f t="shared" si="210"/>
        <v/>
      </c>
      <c r="AS206" s="3" t="str">
        <f t="shared" si="211"/>
        <v/>
      </c>
      <c r="AT206" s="20" t="str">
        <f t="shared" si="212"/>
        <v/>
      </c>
      <c r="AU206" s="6" t="str">
        <f t="shared" si="213"/>
        <v/>
      </c>
      <c r="AV206" s="3" t="str">
        <f t="shared" si="193"/>
        <v/>
      </c>
      <c r="AW206" s="20" t="str">
        <f t="shared" si="194"/>
        <v/>
      </c>
      <c r="AX206" s="6" t="str">
        <f t="shared" si="195"/>
        <v/>
      </c>
      <c r="AY206" s="3" t="str">
        <f t="shared" si="196"/>
        <v/>
      </c>
      <c r="AZ206" s="20" t="str">
        <f t="shared" si="197"/>
        <v/>
      </c>
      <c r="BA206" s="6" t="str">
        <f t="shared" si="198"/>
        <v/>
      </c>
      <c r="BB206" s="8"/>
      <c r="BC206" s="34"/>
      <c r="BD206" s="34"/>
      <c r="BE206" s="34"/>
      <c r="BF206" s="34"/>
      <c r="BG206" s="34"/>
      <c r="BH206" s="34"/>
      <c r="BI206" s="41"/>
      <c r="BJ206" s="41"/>
      <c r="BK206" s="34"/>
      <c r="BL206" s="34"/>
      <c r="BM206" s="34"/>
      <c r="BN206" s="34"/>
      <c r="BO206" s="34"/>
      <c r="BP206" s="41"/>
      <c r="BQ206" s="41"/>
      <c r="BR206" s="34"/>
      <c r="BS206" s="34"/>
      <c r="BT206" s="34"/>
      <c r="BU206" s="34"/>
      <c r="BV206" s="34"/>
      <c r="BW206" s="41"/>
      <c r="BX206" s="41"/>
      <c r="BY206" s="34"/>
      <c r="BZ206" s="34"/>
      <c r="CA206" s="34"/>
      <c r="CB206" s="34"/>
      <c r="CC206" s="34"/>
      <c r="CD206" s="34"/>
      <c r="CE206" s="34"/>
      <c r="CF206" s="41"/>
      <c r="CG206" s="41"/>
      <c r="CH206" s="34"/>
      <c r="CI206" s="34"/>
      <c r="CJ206" s="34"/>
      <c r="CK206" s="34"/>
      <c r="CL206" s="34"/>
      <c r="CM206" s="41"/>
      <c r="CN206" s="41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</row>
    <row r="207" spans="1:106" ht="13.5" thickBot="1" x14ac:dyDescent="0.25">
      <c r="A207" s="82">
        <v>41107</v>
      </c>
      <c r="B207" s="81" t="s">
        <v>15</v>
      </c>
      <c r="C207" s="81" t="s">
        <v>14</v>
      </c>
      <c r="D207" s="81">
        <v>23.2</v>
      </c>
      <c r="E207" s="81">
        <v>0</v>
      </c>
      <c r="F207" s="85">
        <f t="shared" si="169"/>
        <v>2</v>
      </c>
      <c r="G207" s="85">
        <f t="shared" si="170"/>
        <v>7</v>
      </c>
      <c r="H207" s="67">
        <f t="shared" si="171"/>
        <v>2012</v>
      </c>
      <c r="I207" s="2" t="str">
        <f t="shared" si="168"/>
        <v>Summer</v>
      </c>
      <c r="J207" s="67"/>
      <c r="K207" s="3" t="str">
        <f t="shared" si="172"/>
        <v/>
      </c>
      <c r="L207" s="20" t="str">
        <f t="shared" si="173"/>
        <v/>
      </c>
      <c r="M207" s="6" t="str">
        <f t="shared" si="174"/>
        <v/>
      </c>
      <c r="N207" s="3" t="str">
        <f t="shared" si="175"/>
        <v/>
      </c>
      <c r="O207" s="20" t="str">
        <f t="shared" si="176"/>
        <v/>
      </c>
      <c r="P207" s="6" t="str">
        <f t="shared" si="177"/>
        <v/>
      </c>
      <c r="Q207" s="3" t="str">
        <f t="shared" si="178"/>
        <v/>
      </c>
      <c r="R207" s="20">
        <f t="shared" si="179"/>
        <v>23.2</v>
      </c>
      <c r="S207" s="6" t="str">
        <f t="shared" si="180"/>
        <v/>
      </c>
      <c r="T207" s="3" t="str">
        <f t="shared" si="181"/>
        <v/>
      </c>
      <c r="U207" s="20" t="str">
        <f t="shared" si="182"/>
        <v/>
      </c>
      <c r="V207" s="6" t="str">
        <f t="shared" si="183"/>
        <v/>
      </c>
      <c r="W207" s="3" t="str">
        <f t="shared" si="184"/>
        <v/>
      </c>
      <c r="X207" s="20" t="str">
        <f t="shared" si="185"/>
        <v/>
      </c>
      <c r="Y207" s="6" t="str">
        <f t="shared" si="186"/>
        <v/>
      </c>
      <c r="Z207" s="3" t="str">
        <f t="shared" si="187"/>
        <v/>
      </c>
      <c r="AA207" s="20" t="str">
        <f t="shared" si="188"/>
        <v/>
      </c>
      <c r="AB207" s="6" t="str">
        <f t="shared" si="189"/>
        <v/>
      </c>
      <c r="AC207" s="3" t="str">
        <f t="shared" si="190"/>
        <v/>
      </c>
      <c r="AD207" s="20" t="str">
        <f t="shared" si="191"/>
        <v/>
      </c>
      <c r="AE207" s="6" t="str">
        <f t="shared" si="192"/>
        <v/>
      </c>
      <c r="AF207" s="8"/>
      <c r="AG207" s="3" t="str">
        <f t="shared" si="199"/>
        <v/>
      </c>
      <c r="AH207" s="20" t="str">
        <f t="shared" si="200"/>
        <v/>
      </c>
      <c r="AI207" s="6" t="str">
        <f t="shared" si="201"/>
        <v/>
      </c>
      <c r="AJ207" s="3" t="str">
        <f t="shared" si="202"/>
        <v/>
      </c>
      <c r="AK207" s="20" t="str">
        <f t="shared" si="203"/>
        <v/>
      </c>
      <c r="AL207" s="6" t="str">
        <f t="shared" si="204"/>
        <v/>
      </c>
      <c r="AM207" s="3" t="str">
        <f t="shared" si="205"/>
        <v/>
      </c>
      <c r="AN207" s="20">
        <f t="shared" si="206"/>
        <v>0</v>
      </c>
      <c r="AO207" s="6" t="str">
        <f t="shared" si="207"/>
        <v/>
      </c>
      <c r="AP207" s="3" t="str">
        <f t="shared" si="208"/>
        <v/>
      </c>
      <c r="AQ207" s="20" t="str">
        <f t="shared" si="209"/>
        <v/>
      </c>
      <c r="AR207" s="6" t="str">
        <f t="shared" si="210"/>
        <v/>
      </c>
      <c r="AS207" s="3" t="str">
        <f t="shared" si="211"/>
        <v/>
      </c>
      <c r="AT207" s="20" t="str">
        <f t="shared" si="212"/>
        <v/>
      </c>
      <c r="AU207" s="6" t="str">
        <f t="shared" si="213"/>
        <v/>
      </c>
      <c r="AV207" s="3" t="str">
        <f t="shared" si="193"/>
        <v/>
      </c>
      <c r="AW207" s="20" t="str">
        <f t="shared" si="194"/>
        <v/>
      </c>
      <c r="AX207" s="6" t="str">
        <f t="shared" si="195"/>
        <v/>
      </c>
      <c r="AY207" s="3" t="str">
        <f t="shared" si="196"/>
        <v/>
      </c>
      <c r="AZ207" s="20" t="str">
        <f t="shared" si="197"/>
        <v/>
      </c>
      <c r="BA207" s="6" t="str">
        <f t="shared" si="198"/>
        <v/>
      </c>
      <c r="BB207" s="8"/>
      <c r="BC207" s="34"/>
      <c r="BD207" s="34"/>
      <c r="BE207" s="34"/>
      <c r="BF207" s="34"/>
      <c r="BG207" s="34"/>
      <c r="BH207" s="34"/>
      <c r="BI207" s="41"/>
      <c r="BJ207" s="41"/>
      <c r="BK207" s="34"/>
      <c r="BL207" s="34"/>
      <c r="BM207" s="34"/>
      <c r="BN207" s="34"/>
      <c r="BO207" s="34"/>
      <c r="BP207" s="41"/>
      <c r="BQ207" s="41"/>
      <c r="BR207" s="34"/>
      <c r="BS207" s="34"/>
      <c r="BT207" s="34"/>
      <c r="BU207" s="34"/>
      <c r="BV207" s="34"/>
      <c r="BW207" s="41"/>
      <c r="BX207" s="41"/>
      <c r="BY207" s="34"/>
      <c r="BZ207" s="34"/>
      <c r="CA207" s="34"/>
      <c r="CB207" s="34"/>
      <c r="CC207" s="34"/>
      <c r="CD207" s="34"/>
      <c r="CE207" s="34"/>
      <c r="CF207" s="41"/>
      <c r="CG207" s="41"/>
      <c r="CH207" s="34"/>
      <c r="CI207" s="34"/>
      <c r="CJ207" s="34"/>
      <c r="CK207" s="34"/>
      <c r="CL207" s="34"/>
      <c r="CM207" s="41"/>
      <c r="CN207" s="41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</row>
    <row r="208" spans="1:106" ht="13.5" thickBot="1" x14ac:dyDescent="0.25">
      <c r="A208" s="82">
        <v>41031</v>
      </c>
      <c r="B208" s="81" t="s">
        <v>15</v>
      </c>
      <c r="C208" s="81" t="s">
        <v>14</v>
      </c>
      <c r="D208" s="81">
        <v>20.9</v>
      </c>
      <c r="E208" s="81">
        <v>5.23</v>
      </c>
      <c r="F208" s="85">
        <f t="shared" si="169"/>
        <v>2</v>
      </c>
      <c r="G208" s="85">
        <f t="shared" si="170"/>
        <v>5</v>
      </c>
      <c r="H208" s="67">
        <f t="shared" si="171"/>
        <v>2012</v>
      </c>
      <c r="I208" s="2" t="str">
        <f t="shared" si="168"/>
        <v>Spring</v>
      </c>
      <c r="J208" s="67"/>
      <c r="K208" s="3" t="str">
        <f t="shared" si="172"/>
        <v/>
      </c>
      <c r="L208" s="20" t="str">
        <f t="shared" si="173"/>
        <v/>
      </c>
      <c r="M208" s="6" t="str">
        <f t="shared" si="174"/>
        <v/>
      </c>
      <c r="N208" s="3" t="str">
        <f t="shared" si="175"/>
        <v/>
      </c>
      <c r="O208" s="20" t="str">
        <f t="shared" si="176"/>
        <v/>
      </c>
      <c r="P208" s="6" t="str">
        <f t="shared" si="177"/>
        <v/>
      </c>
      <c r="Q208" s="3">
        <f t="shared" si="178"/>
        <v>20.9</v>
      </c>
      <c r="R208" s="20" t="str">
        <f t="shared" si="179"/>
        <v/>
      </c>
      <c r="S208" s="6" t="str">
        <f t="shared" si="180"/>
        <v/>
      </c>
      <c r="T208" s="3" t="str">
        <f t="shared" si="181"/>
        <v/>
      </c>
      <c r="U208" s="20" t="str">
        <f t="shared" si="182"/>
        <v/>
      </c>
      <c r="V208" s="6" t="str">
        <f t="shared" si="183"/>
        <v/>
      </c>
      <c r="W208" s="3" t="str">
        <f t="shared" si="184"/>
        <v/>
      </c>
      <c r="X208" s="20" t="str">
        <f t="shared" si="185"/>
        <v/>
      </c>
      <c r="Y208" s="6" t="str">
        <f t="shared" si="186"/>
        <v/>
      </c>
      <c r="Z208" s="3" t="str">
        <f t="shared" si="187"/>
        <v/>
      </c>
      <c r="AA208" s="20" t="str">
        <f t="shared" si="188"/>
        <v/>
      </c>
      <c r="AB208" s="6" t="str">
        <f t="shared" si="189"/>
        <v/>
      </c>
      <c r="AC208" s="3" t="str">
        <f t="shared" si="190"/>
        <v/>
      </c>
      <c r="AD208" s="20" t="str">
        <f t="shared" si="191"/>
        <v/>
      </c>
      <c r="AE208" s="6" t="str">
        <f t="shared" si="192"/>
        <v/>
      </c>
      <c r="AF208" s="8"/>
      <c r="AG208" s="3" t="str">
        <f t="shared" si="199"/>
        <v/>
      </c>
      <c r="AH208" s="20" t="str">
        <f t="shared" si="200"/>
        <v/>
      </c>
      <c r="AI208" s="6" t="str">
        <f t="shared" si="201"/>
        <v/>
      </c>
      <c r="AJ208" s="3" t="str">
        <f t="shared" si="202"/>
        <v/>
      </c>
      <c r="AK208" s="20" t="str">
        <f t="shared" si="203"/>
        <v/>
      </c>
      <c r="AL208" s="6" t="str">
        <f t="shared" si="204"/>
        <v/>
      </c>
      <c r="AM208" s="3">
        <f t="shared" si="205"/>
        <v>5.23</v>
      </c>
      <c r="AN208" s="20" t="str">
        <f t="shared" si="206"/>
        <v/>
      </c>
      <c r="AO208" s="6" t="str">
        <f t="shared" si="207"/>
        <v/>
      </c>
      <c r="AP208" s="3" t="str">
        <f t="shared" si="208"/>
        <v/>
      </c>
      <c r="AQ208" s="20" t="str">
        <f t="shared" si="209"/>
        <v/>
      </c>
      <c r="AR208" s="6" t="str">
        <f t="shared" si="210"/>
        <v/>
      </c>
      <c r="AS208" s="3" t="str">
        <f t="shared" si="211"/>
        <v/>
      </c>
      <c r="AT208" s="20" t="str">
        <f t="shared" si="212"/>
        <v/>
      </c>
      <c r="AU208" s="6" t="str">
        <f t="shared" si="213"/>
        <v/>
      </c>
      <c r="AV208" s="3" t="str">
        <f t="shared" si="193"/>
        <v/>
      </c>
      <c r="AW208" s="20" t="str">
        <f t="shared" si="194"/>
        <v/>
      </c>
      <c r="AX208" s="6" t="str">
        <f t="shared" si="195"/>
        <v/>
      </c>
      <c r="AY208" s="3" t="str">
        <f t="shared" si="196"/>
        <v/>
      </c>
      <c r="AZ208" s="20" t="str">
        <f t="shared" si="197"/>
        <v/>
      </c>
      <c r="BA208" s="6" t="str">
        <f t="shared" si="198"/>
        <v/>
      </c>
      <c r="BB208" s="8"/>
      <c r="BC208" s="34"/>
      <c r="BD208" s="34"/>
      <c r="BE208" s="34"/>
      <c r="BF208" s="34"/>
      <c r="BG208" s="34"/>
      <c r="BH208" s="34"/>
      <c r="BI208" s="41"/>
      <c r="BJ208" s="41"/>
      <c r="BK208" s="34"/>
      <c r="BL208" s="34"/>
      <c r="BM208" s="34"/>
      <c r="BN208" s="34"/>
      <c r="BO208" s="34"/>
      <c r="BP208" s="41"/>
      <c r="BQ208" s="41"/>
      <c r="BR208" s="34"/>
      <c r="BS208" s="34"/>
      <c r="BT208" s="34"/>
      <c r="BU208" s="34"/>
      <c r="BV208" s="34"/>
      <c r="BW208" s="41"/>
      <c r="BX208" s="41"/>
      <c r="BY208" s="34"/>
      <c r="BZ208" s="34"/>
      <c r="CA208" s="34"/>
      <c r="CB208" s="34"/>
      <c r="CC208" s="34"/>
      <c r="CD208" s="34"/>
      <c r="CE208" s="34"/>
      <c r="CF208" s="41"/>
      <c r="CG208" s="41"/>
      <c r="CH208" s="34"/>
      <c r="CI208" s="34"/>
      <c r="CJ208" s="34"/>
      <c r="CK208" s="34"/>
      <c r="CL208" s="34"/>
      <c r="CM208" s="41"/>
      <c r="CN208" s="41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</row>
    <row r="209" spans="1:106" ht="13.5" thickBot="1" x14ac:dyDescent="0.25">
      <c r="A209" s="82">
        <v>40821</v>
      </c>
      <c r="B209" s="81" t="s">
        <v>15</v>
      </c>
      <c r="C209" s="81" t="s">
        <v>14</v>
      </c>
      <c r="D209" s="81">
        <v>15.9</v>
      </c>
      <c r="E209" s="81">
        <v>0.17</v>
      </c>
      <c r="F209" s="85">
        <f t="shared" si="169"/>
        <v>2</v>
      </c>
      <c r="G209" s="85">
        <f t="shared" si="170"/>
        <v>10</v>
      </c>
      <c r="H209" s="67">
        <f t="shared" si="171"/>
        <v>2011</v>
      </c>
      <c r="I209" s="2" t="str">
        <f t="shared" si="168"/>
        <v>Fall</v>
      </c>
      <c r="J209" s="67"/>
      <c r="K209" s="3" t="str">
        <f t="shared" si="172"/>
        <v/>
      </c>
      <c r="L209" s="20" t="str">
        <f t="shared" si="173"/>
        <v/>
      </c>
      <c r="M209" s="6" t="str">
        <f t="shared" si="174"/>
        <v/>
      </c>
      <c r="N209" s="3" t="str">
        <f t="shared" si="175"/>
        <v/>
      </c>
      <c r="O209" s="20" t="str">
        <f t="shared" si="176"/>
        <v/>
      </c>
      <c r="P209" s="6" t="str">
        <f t="shared" si="177"/>
        <v/>
      </c>
      <c r="Q209" s="3" t="str">
        <f t="shared" si="178"/>
        <v/>
      </c>
      <c r="R209" s="20" t="str">
        <f t="shared" si="179"/>
        <v/>
      </c>
      <c r="S209" s="6">
        <f t="shared" si="180"/>
        <v>15.9</v>
      </c>
      <c r="T209" s="3" t="str">
        <f t="shared" si="181"/>
        <v/>
      </c>
      <c r="U209" s="20" t="str">
        <f t="shared" si="182"/>
        <v/>
      </c>
      <c r="V209" s="6" t="str">
        <f t="shared" si="183"/>
        <v/>
      </c>
      <c r="W209" s="3" t="str">
        <f t="shared" si="184"/>
        <v/>
      </c>
      <c r="X209" s="20" t="str">
        <f t="shared" si="185"/>
        <v/>
      </c>
      <c r="Y209" s="6" t="str">
        <f t="shared" si="186"/>
        <v/>
      </c>
      <c r="Z209" s="3" t="str">
        <f t="shared" si="187"/>
        <v/>
      </c>
      <c r="AA209" s="20" t="str">
        <f t="shared" si="188"/>
        <v/>
      </c>
      <c r="AB209" s="6" t="str">
        <f t="shared" si="189"/>
        <v/>
      </c>
      <c r="AC209" s="3" t="str">
        <f t="shared" si="190"/>
        <v/>
      </c>
      <c r="AD209" s="20" t="str">
        <f t="shared" si="191"/>
        <v/>
      </c>
      <c r="AE209" s="6" t="str">
        <f t="shared" si="192"/>
        <v/>
      </c>
      <c r="AF209" s="8"/>
      <c r="AG209" s="3" t="str">
        <f t="shared" si="199"/>
        <v/>
      </c>
      <c r="AH209" s="20" t="str">
        <f t="shared" si="200"/>
        <v/>
      </c>
      <c r="AI209" s="6" t="str">
        <f t="shared" si="201"/>
        <v/>
      </c>
      <c r="AJ209" s="3" t="str">
        <f t="shared" si="202"/>
        <v/>
      </c>
      <c r="AK209" s="20" t="str">
        <f t="shared" si="203"/>
        <v/>
      </c>
      <c r="AL209" s="6" t="str">
        <f t="shared" si="204"/>
        <v/>
      </c>
      <c r="AM209" s="3" t="str">
        <f t="shared" si="205"/>
        <v/>
      </c>
      <c r="AN209" s="20" t="str">
        <f t="shared" si="206"/>
        <v/>
      </c>
      <c r="AO209" s="6">
        <f t="shared" si="207"/>
        <v>0.17</v>
      </c>
      <c r="AP209" s="3" t="str">
        <f t="shared" si="208"/>
        <v/>
      </c>
      <c r="AQ209" s="20" t="str">
        <f t="shared" si="209"/>
        <v/>
      </c>
      <c r="AR209" s="6" t="str">
        <f t="shared" si="210"/>
        <v/>
      </c>
      <c r="AS209" s="3" t="str">
        <f t="shared" si="211"/>
        <v/>
      </c>
      <c r="AT209" s="20" t="str">
        <f t="shared" si="212"/>
        <v/>
      </c>
      <c r="AU209" s="6" t="str">
        <f t="shared" si="213"/>
        <v/>
      </c>
      <c r="AV209" s="3" t="str">
        <f t="shared" si="193"/>
        <v/>
      </c>
      <c r="AW209" s="20" t="str">
        <f t="shared" si="194"/>
        <v/>
      </c>
      <c r="AX209" s="6" t="str">
        <f t="shared" si="195"/>
        <v/>
      </c>
      <c r="AY209" s="3" t="str">
        <f t="shared" si="196"/>
        <v/>
      </c>
      <c r="AZ209" s="20" t="str">
        <f t="shared" si="197"/>
        <v/>
      </c>
      <c r="BA209" s="6" t="str">
        <f t="shared" si="198"/>
        <v/>
      </c>
      <c r="BB209" s="8"/>
      <c r="BC209" s="34"/>
      <c r="BD209" s="34"/>
      <c r="BE209" s="34"/>
      <c r="BF209" s="34"/>
      <c r="BG209" s="34"/>
      <c r="BH209" s="34"/>
      <c r="BI209" s="41"/>
      <c r="BJ209" s="41"/>
      <c r="BK209" s="34"/>
      <c r="BL209" s="34"/>
      <c r="BM209" s="34"/>
      <c r="BN209" s="34"/>
      <c r="BO209" s="34"/>
      <c r="BP209" s="41"/>
      <c r="BQ209" s="41"/>
      <c r="BR209" s="34"/>
      <c r="BS209" s="34"/>
      <c r="BT209" s="34"/>
      <c r="BU209" s="34"/>
      <c r="BV209" s="34"/>
      <c r="BW209" s="41"/>
      <c r="BX209" s="41"/>
      <c r="BY209" s="34"/>
      <c r="BZ209" s="34"/>
      <c r="CA209" s="34"/>
      <c r="CB209" s="34"/>
      <c r="CC209" s="34"/>
      <c r="CD209" s="34"/>
      <c r="CE209" s="34"/>
      <c r="CF209" s="41"/>
      <c r="CG209" s="41"/>
      <c r="CH209" s="34"/>
      <c r="CI209" s="34"/>
      <c r="CJ209" s="34"/>
      <c r="CK209" s="34"/>
      <c r="CL209" s="34"/>
      <c r="CM209" s="41"/>
      <c r="CN209" s="41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</row>
    <row r="210" spans="1:106" ht="13.5" thickBot="1" x14ac:dyDescent="0.25">
      <c r="A210" s="82">
        <v>40723</v>
      </c>
      <c r="B210" s="81" t="s">
        <v>15</v>
      </c>
      <c r="C210" s="81" t="s">
        <v>14</v>
      </c>
      <c r="D210" s="81">
        <v>24.4</v>
      </c>
      <c r="E210" s="81">
        <v>20.8</v>
      </c>
      <c r="F210" s="85">
        <f t="shared" si="169"/>
        <v>2</v>
      </c>
      <c r="G210" s="85">
        <f t="shared" si="170"/>
        <v>6</v>
      </c>
      <c r="H210" s="67">
        <f t="shared" si="171"/>
        <v>2011</v>
      </c>
      <c r="I210" s="2" t="str">
        <f t="shared" si="168"/>
        <v>Spring</v>
      </c>
      <c r="J210" s="67"/>
      <c r="K210" s="3" t="str">
        <f t="shared" si="172"/>
        <v/>
      </c>
      <c r="L210" s="20" t="str">
        <f t="shared" si="173"/>
        <v/>
      </c>
      <c r="M210" s="6" t="str">
        <f t="shared" si="174"/>
        <v/>
      </c>
      <c r="N210" s="3" t="str">
        <f t="shared" si="175"/>
        <v/>
      </c>
      <c r="O210" s="20" t="str">
        <f t="shared" si="176"/>
        <v/>
      </c>
      <c r="P210" s="6" t="str">
        <f t="shared" si="177"/>
        <v/>
      </c>
      <c r="Q210" s="3">
        <f t="shared" si="178"/>
        <v>24.4</v>
      </c>
      <c r="R210" s="20" t="str">
        <f t="shared" si="179"/>
        <v/>
      </c>
      <c r="S210" s="6" t="str">
        <f t="shared" si="180"/>
        <v/>
      </c>
      <c r="T210" s="3" t="str">
        <f t="shared" si="181"/>
        <v/>
      </c>
      <c r="U210" s="20" t="str">
        <f t="shared" si="182"/>
        <v/>
      </c>
      <c r="V210" s="6" t="str">
        <f t="shared" si="183"/>
        <v/>
      </c>
      <c r="W210" s="3" t="str">
        <f t="shared" si="184"/>
        <v/>
      </c>
      <c r="X210" s="20" t="str">
        <f t="shared" si="185"/>
        <v/>
      </c>
      <c r="Y210" s="6" t="str">
        <f t="shared" si="186"/>
        <v/>
      </c>
      <c r="Z210" s="3" t="str">
        <f t="shared" si="187"/>
        <v/>
      </c>
      <c r="AA210" s="20" t="str">
        <f t="shared" si="188"/>
        <v/>
      </c>
      <c r="AB210" s="6" t="str">
        <f t="shared" si="189"/>
        <v/>
      </c>
      <c r="AC210" s="3" t="str">
        <f t="shared" si="190"/>
        <v/>
      </c>
      <c r="AD210" s="20" t="str">
        <f t="shared" si="191"/>
        <v/>
      </c>
      <c r="AE210" s="6" t="str">
        <f t="shared" si="192"/>
        <v/>
      </c>
      <c r="AF210" s="8"/>
      <c r="AG210" s="3" t="str">
        <f t="shared" si="199"/>
        <v/>
      </c>
      <c r="AH210" s="20" t="str">
        <f t="shared" si="200"/>
        <v/>
      </c>
      <c r="AI210" s="6" t="str">
        <f t="shared" si="201"/>
        <v/>
      </c>
      <c r="AJ210" s="3" t="str">
        <f t="shared" si="202"/>
        <v/>
      </c>
      <c r="AK210" s="20" t="str">
        <f t="shared" si="203"/>
        <v/>
      </c>
      <c r="AL210" s="6" t="str">
        <f t="shared" si="204"/>
        <v/>
      </c>
      <c r="AM210" s="3">
        <f t="shared" si="205"/>
        <v>20.8</v>
      </c>
      <c r="AN210" s="20" t="str">
        <f t="shared" si="206"/>
        <v/>
      </c>
      <c r="AO210" s="6" t="str">
        <f t="shared" si="207"/>
        <v/>
      </c>
      <c r="AP210" s="3" t="str">
        <f t="shared" si="208"/>
        <v/>
      </c>
      <c r="AQ210" s="20" t="str">
        <f t="shared" si="209"/>
        <v/>
      </c>
      <c r="AR210" s="6" t="str">
        <f t="shared" si="210"/>
        <v/>
      </c>
      <c r="AS210" s="3" t="str">
        <f t="shared" si="211"/>
        <v/>
      </c>
      <c r="AT210" s="20" t="str">
        <f t="shared" si="212"/>
        <v/>
      </c>
      <c r="AU210" s="6" t="str">
        <f t="shared" si="213"/>
        <v/>
      </c>
      <c r="AV210" s="3" t="str">
        <f t="shared" si="193"/>
        <v/>
      </c>
      <c r="AW210" s="20" t="str">
        <f t="shared" si="194"/>
        <v/>
      </c>
      <c r="AX210" s="6" t="str">
        <f t="shared" si="195"/>
        <v/>
      </c>
      <c r="AY210" s="3" t="str">
        <f t="shared" si="196"/>
        <v/>
      </c>
      <c r="AZ210" s="20" t="str">
        <f t="shared" si="197"/>
        <v/>
      </c>
      <c r="BA210" s="6" t="str">
        <f t="shared" si="198"/>
        <v/>
      </c>
      <c r="BB210" s="8"/>
      <c r="BC210" s="34"/>
      <c r="BD210" s="34"/>
      <c r="BE210" s="34"/>
      <c r="BF210" s="34"/>
      <c r="BG210" s="34"/>
      <c r="BH210" s="34"/>
      <c r="BI210" s="41"/>
      <c r="BJ210" s="41"/>
      <c r="BK210" s="34"/>
      <c r="BL210" s="34"/>
      <c r="BM210" s="34"/>
      <c r="BN210" s="34"/>
      <c r="BO210" s="34"/>
      <c r="BP210" s="41"/>
      <c r="BQ210" s="41"/>
      <c r="BR210" s="34"/>
      <c r="BS210" s="34"/>
      <c r="BT210" s="34"/>
      <c r="BU210" s="34"/>
      <c r="BV210" s="34"/>
      <c r="BW210" s="41"/>
      <c r="BX210" s="41"/>
      <c r="BY210" s="34"/>
      <c r="BZ210" s="34"/>
      <c r="CA210" s="34"/>
      <c r="CB210" s="34"/>
      <c r="CC210" s="34"/>
      <c r="CD210" s="34"/>
      <c r="CE210" s="34"/>
      <c r="CF210" s="41"/>
      <c r="CG210" s="41"/>
      <c r="CH210" s="34"/>
      <c r="CI210" s="34"/>
      <c r="CJ210" s="34"/>
      <c r="CK210" s="34"/>
      <c r="CL210" s="34"/>
      <c r="CM210" s="41"/>
      <c r="CN210" s="41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</row>
    <row r="211" spans="1:106" ht="13.5" thickBot="1" x14ac:dyDescent="0.25">
      <c r="A211" s="82">
        <v>40674</v>
      </c>
      <c r="B211" s="81" t="s">
        <v>15</v>
      </c>
      <c r="C211" s="81" t="s">
        <v>14</v>
      </c>
      <c r="D211" s="81">
        <v>16.8</v>
      </c>
      <c r="E211" s="81">
        <v>12.8</v>
      </c>
      <c r="F211" s="85">
        <f t="shared" si="169"/>
        <v>2</v>
      </c>
      <c r="G211" s="85">
        <f t="shared" si="170"/>
        <v>5</v>
      </c>
      <c r="H211" s="67">
        <f t="shared" si="171"/>
        <v>2011</v>
      </c>
      <c r="I211" s="2" t="str">
        <f t="shared" si="168"/>
        <v>Spring</v>
      </c>
      <c r="J211" s="67"/>
      <c r="K211" s="3" t="str">
        <f t="shared" si="172"/>
        <v/>
      </c>
      <c r="L211" s="20" t="str">
        <f t="shared" si="173"/>
        <v/>
      </c>
      <c r="M211" s="6" t="str">
        <f t="shared" si="174"/>
        <v/>
      </c>
      <c r="N211" s="3" t="str">
        <f t="shared" si="175"/>
        <v/>
      </c>
      <c r="O211" s="20" t="str">
        <f t="shared" si="176"/>
        <v/>
      </c>
      <c r="P211" s="6" t="str">
        <f t="shared" si="177"/>
        <v/>
      </c>
      <c r="Q211" s="3">
        <f t="shared" si="178"/>
        <v>16.8</v>
      </c>
      <c r="R211" s="20" t="str">
        <f t="shared" si="179"/>
        <v/>
      </c>
      <c r="S211" s="6" t="str">
        <f t="shared" si="180"/>
        <v/>
      </c>
      <c r="T211" s="3" t="str">
        <f t="shared" si="181"/>
        <v/>
      </c>
      <c r="U211" s="20" t="str">
        <f t="shared" si="182"/>
        <v/>
      </c>
      <c r="V211" s="6" t="str">
        <f t="shared" si="183"/>
        <v/>
      </c>
      <c r="W211" s="3" t="str">
        <f t="shared" si="184"/>
        <v/>
      </c>
      <c r="X211" s="20" t="str">
        <f t="shared" si="185"/>
        <v/>
      </c>
      <c r="Y211" s="6" t="str">
        <f t="shared" si="186"/>
        <v/>
      </c>
      <c r="Z211" s="3" t="str">
        <f t="shared" si="187"/>
        <v/>
      </c>
      <c r="AA211" s="20" t="str">
        <f t="shared" si="188"/>
        <v/>
      </c>
      <c r="AB211" s="6" t="str">
        <f t="shared" si="189"/>
        <v/>
      </c>
      <c r="AC211" s="3" t="str">
        <f t="shared" si="190"/>
        <v/>
      </c>
      <c r="AD211" s="20" t="str">
        <f t="shared" si="191"/>
        <v/>
      </c>
      <c r="AE211" s="6" t="str">
        <f t="shared" si="192"/>
        <v/>
      </c>
      <c r="AF211" s="8"/>
      <c r="AG211" s="3" t="str">
        <f t="shared" si="199"/>
        <v/>
      </c>
      <c r="AH211" s="20" t="str">
        <f t="shared" si="200"/>
        <v/>
      </c>
      <c r="AI211" s="6" t="str">
        <f t="shared" si="201"/>
        <v/>
      </c>
      <c r="AJ211" s="3" t="str">
        <f t="shared" si="202"/>
        <v/>
      </c>
      <c r="AK211" s="20" t="str">
        <f t="shared" si="203"/>
        <v/>
      </c>
      <c r="AL211" s="6" t="str">
        <f t="shared" si="204"/>
        <v/>
      </c>
      <c r="AM211" s="3">
        <f t="shared" si="205"/>
        <v>12.8</v>
      </c>
      <c r="AN211" s="20" t="str">
        <f t="shared" si="206"/>
        <v/>
      </c>
      <c r="AO211" s="6" t="str">
        <f t="shared" si="207"/>
        <v/>
      </c>
      <c r="AP211" s="3" t="str">
        <f t="shared" si="208"/>
        <v/>
      </c>
      <c r="AQ211" s="20" t="str">
        <f t="shared" si="209"/>
        <v/>
      </c>
      <c r="AR211" s="6" t="str">
        <f t="shared" si="210"/>
        <v/>
      </c>
      <c r="AS211" s="3" t="str">
        <f t="shared" si="211"/>
        <v/>
      </c>
      <c r="AT211" s="20" t="str">
        <f t="shared" si="212"/>
        <v/>
      </c>
      <c r="AU211" s="6" t="str">
        <f t="shared" si="213"/>
        <v/>
      </c>
      <c r="AV211" s="3" t="str">
        <f t="shared" si="193"/>
        <v/>
      </c>
      <c r="AW211" s="20" t="str">
        <f t="shared" si="194"/>
        <v/>
      </c>
      <c r="AX211" s="6" t="str">
        <f t="shared" si="195"/>
        <v/>
      </c>
      <c r="AY211" s="3" t="str">
        <f t="shared" si="196"/>
        <v/>
      </c>
      <c r="AZ211" s="20" t="str">
        <f t="shared" si="197"/>
        <v/>
      </c>
      <c r="BA211" s="6" t="str">
        <f t="shared" si="198"/>
        <v/>
      </c>
      <c r="BB211" s="8"/>
      <c r="BC211" s="34"/>
      <c r="BD211" s="34"/>
      <c r="BE211" s="34"/>
      <c r="BF211" s="34"/>
      <c r="BG211" s="34"/>
      <c r="BH211" s="34"/>
      <c r="BI211" s="41"/>
      <c r="BJ211" s="41"/>
      <c r="BK211" s="34"/>
      <c r="BL211" s="34"/>
      <c r="BM211" s="34"/>
      <c r="BN211" s="34"/>
      <c r="BO211" s="34"/>
      <c r="BP211" s="41"/>
      <c r="BQ211" s="41"/>
      <c r="BR211" s="34"/>
      <c r="BS211" s="34"/>
      <c r="BT211" s="34"/>
      <c r="BU211" s="34"/>
      <c r="BV211" s="34"/>
      <c r="BW211" s="41"/>
      <c r="BX211" s="41"/>
      <c r="BY211" s="34"/>
      <c r="BZ211" s="34"/>
      <c r="CA211" s="34"/>
      <c r="CB211" s="34"/>
      <c r="CC211" s="34"/>
      <c r="CD211" s="34"/>
      <c r="CE211" s="34"/>
      <c r="CF211" s="41"/>
      <c r="CG211" s="41"/>
      <c r="CH211" s="34"/>
      <c r="CI211" s="34"/>
      <c r="CJ211" s="34"/>
      <c r="CK211" s="34"/>
      <c r="CL211" s="34"/>
      <c r="CM211" s="41"/>
      <c r="CN211" s="41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</row>
    <row r="212" spans="1:106" ht="13.5" thickBot="1" x14ac:dyDescent="0.25">
      <c r="A212" s="82">
        <v>40457</v>
      </c>
      <c r="B212" s="81" t="s">
        <v>15</v>
      </c>
      <c r="C212" s="81" t="s">
        <v>14</v>
      </c>
      <c r="D212" s="81">
        <v>13.7</v>
      </c>
      <c r="E212" s="81">
        <v>6.25</v>
      </c>
      <c r="F212" s="85">
        <f t="shared" si="169"/>
        <v>2</v>
      </c>
      <c r="G212" s="85">
        <f t="shared" si="170"/>
        <v>10</v>
      </c>
      <c r="H212" s="67">
        <f t="shared" si="171"/>
        <v>2010</v>
      </c>
      <c r="I212" s="2" t="str">
        <f t="shared" si="168"/>
        <v>Fall</v>
      </c>
      <c r="J212" s="67"/>
      <c r="K212" s="3" t="str">
        <f t="shared" si="172"/>
        <v/>
      </c>
      <c r="L212" s="20" t="str">
        <f t="shared" si="173"/>
        <v/>
      </c>
      <c r="M212" s="6" t="str">
        <f t="shared" si="174"/>
        <v/>
      </c>
      <c r="N212" s="3" t="str">
        <f t="shared" si="175"/>
        <v/>
      </c>
      <c r="O212" s="20" t="str">
        <f t="shared" si="176"/>
        <v/>
      </c>
      <c r="P212" s="6" t="str">
        <f t="shared" si="177"/>
        <v/>
      </c>
      <c r="Q212" s="3" t="str">
        <f t="shared" si="178"/>
        <v/>
      </c>
      <c r="R212" s="20" t="str">
        <f t="shared" si="179"/>
        <v/>
      </c>
      <c r="S212" s="6">
        <f t="shared" si="180"/>
        <v>13.7</v>
      </c>
      <c r="T212" s="3" t="str">
        <f t="shared" si="181"/>
        <v/>
      </c>
      <c r="U212" s="20" t="str">
        <f t="shared" si="182"/>
        <v/>
      </c>
      <c r="V212" s="6" t="str">
        <f t="shared" si="183"/>
        <v/>
      </c>
      <c r="W212" s="3" t="str">
        <f t="shared" si="184"/>
        <v/>
      </c>
      <c r="X212" s="20" t="str">
        <f t="shared" si="185"/>
        <v/>
      </c>
      <c r="Y212" s="6" t="str">
        <f t="shared" si="186"/>
        <v/>
      </c>
      <c r="Z212" s="3" t="str">
        <f t="shared" si="187"/>
        <v/>
      </c>
      <c r="AA212" s="20" t="str">
        <f t="shared" si="188"/>
        <v/>
      </c>
      <c r="AB212" s="6" t="str">
        <f t="shared" si="189"/>
        <v/>
      </c>
      <c r="AC212" s="3" t="str">
        <f t="shared" si="190"/>
        <v/>
      </c>
      <c r="AD212" s="20" t="str">
        <f t="shared" si="191"/>
        <v/>
      </c>
      <c r="AE212" s="6" t="str">
        <f t="shared" si="192"/>
        <v/>
      </c>
      <c r="AF212" s="8"/>
      <c r="AG212" s="3" t="str">
        <f t="shared" si="199"/>
        <v/>
      </c>
      <c r="AH212" s="20" t="str">
        <f t="shared" si="200"/>
        <v/>
      </c>
      <c r="AI212" s="6" t="str">
        <f t="shared" si="201"/>
        <v/>
      </c>
      <c r="AJ212" s="3" t="str">
        <f t="shared" si="202"/>
        <v/>
      </c>
      <c r="AK212" s="20" t="str">
        <f t="shared" si="203"/>
        <v/>
      </c>
      <c r="AL212" s="6" t="str">
        <f t="shared" si="204"/>
        <v/>
      </c>
      <c r="AM212" s="3" t="str">
        <f t="shared" si="205"/>
        <v/>
      </c>
      <c r="AN212" s="20" t="str">
        <f t="shared" si="206"/>
        <v/>
      </c>
      <c r="AO212" s="6">
        <f t="shared" si="207"/>
        <v>6.25</v>
      </c>
      <c r="AP212" s="3" t="str">
        <f t="shared" si="208"/>
        <v/>
      </c>
      <c r="AQ212" s="20" t="str">
        <f t="shared" si="209"/>
        <v/>
      </c>
      <c r="AR212" s="6" t="str">
        <f t="shared" si="210"/>
        <v/>
      </c>
      <c r="AS212" s="3" t="str">
        <f t="shared" si="211"/>
        <v/>
      </c>
      <c r="AT212" s="20" t="str">
        <f t="shared" si="212"/>
        <v/>
      </c>
      <c r="AU212" s="6" t="str">
        <f t="shared" si="213"/>
        <v/>
      </c>
      <c r="AV212" s="3" t="str">
        <f t="shared" si="193"/>
        <v/>
      </c>
      <c r="AW212" s="20" t="str">
        <f t="shared" si="194"/>
        <v/>
      </c>
      <c r="AX212" s="6" t="str">
        <f t="shared" si="195"/>
        <v/>
      </c>
      <c r="AY212" s="3" t="str">
        <f t="shared" si="196"/>
        <v/>
      </c>
      <c r="AZ212" s="20" t="str">
        <f t="shared" si="197"/>
        <v/>
      </c>
      <c r="BA212" s="6" t="str">
        <f t="shared" si="198"/>
        <v/>
      </c>
      <c r="BB212" s="8"/>
      <c r="BC212" s="34"/>
      <c r="BD212" s="34"/>
      <c r="BE212" s="34"/>
      <c r="BF212" s="34"/>
      <c r="BG212" s="34"/>
      <c r="BH212" s="34"/>
      <c r="BI212" s="41"/>
      <c r="BJ212" s="41"/>
      <c r="BK212" s="34"/>
      <c r="BL212" s="34"/>
      <c r="BM212" s="34"/>
      <c r="BN212" s="34"/>
      <c r="BO212" s="34"/>
      <c r="BP212" s="41"/>
      <c r="BQ212" s="41"/>
      <c r="BR212" s="34"/>
      <c r="BS212" s="34"/>
      <c r="BT212" s="34"/>
      <c r="BU212" s="34"/>
      <c r="BV212" s="34"/>
      <c r="BW212" s="41"/>
      <c r="BX212" s="41"/>
      <c r="BY212" s="34"/>
      <c r="BZ212" s="34"/>
      <c r="CA212" s="34"/>
      <c r="CB212" s="34"/>
      <c r="CC212" s="34"/>
      <c r="CD212" s="34"/>
      <c r="CE212" s="34"/>
      <c r="CF212" s="41"/>
      <c r="CG212" s="41"/>
      <c r="CH212" s="34"/>
      <c r="CI212" s="34"/>
      <c r="CJ212" s="34"/>
      <c r="CK212" s="34"/>
      <c r="CL212" s="34"/>
      <c r="CM212" s="41"/>
      <c r="CN212" s="41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</row>
    <row r="213" spans="1:106" ht="13.5" thickBot="1" x14ac:dyDescent="0.25">
      <c r="A213" s="82">
        <v>40388</v>
      </c>
      <c r="B213" s="81" t="s">
        <v>15</v>
      </c>
      <c r="C213" s="81" t="s">
        <v>14</v>
      </c>
      <c r="D213" s="81">
        <v>23.4</v>
      </c>
      <c r="E213" s="81">
        <v>64.7</v>
      </c>
      <c r="F213" s="85">
        <f t="shared" si="169"/>
        <v>2</v>
      </c>
      <c r="G213" s="85">
        <f t="shared" si="170"/>
        <v>7</v>
      </c>
      <c r="H213" s="67">
        <f t="shared" si="171"/>
        <v>2010</v>
      </c>
      <c r="I213" s="2" t="str">
        <f t="shared" si="168"/>
        <v>Summer</v>
      </c>
      <c r="J213" s="67"/>
      <c r="K213" s="3" t="str">
        <f t="shared" si="172"/>
        <v/>
      </c>
      <c r="L213" s="20" t="str">
        <f t="shared" si="173"/>
        <v/>
      </c>
      <c r="M213" s="6" t="str">
        <f t="shared" si="174"/>
        <v/>
      </c>
      <c r="N213" s="3" t="str">
        <f t="shared" si="175"/>
        <v/>
      </c>
      <c r="O213" s="20" t="str">
        <f t="shared" si="176"/>
        <v/>
      </c>
      <c r="P213" s="6" t="str">
        <f t="shared" si="177"/>
        <v/>
      </c>
      <c r="Q213" s="3" t="str">
        <f t="shared" si="178"/>
        <v/>
      </c>
      <c r="R213" s="20">
        <f t="shared" si="179"/>
        <v>23.4</v>
      </c>
      <c r="S213" s="6" t="str">
        <f t="shared" si="180"/>
        <v/>
      </c>
      <c r="T213" s="3" t="str">
        <f t="shared" si="181"/>
        <v/>
      </c>
      <c r="U213" s="20" t="str">
        <f t="shared" si="182"/>
        <v/>
      </c>
      <c r="V213" s="6" t="str">
        <f t="shared" si="183"/>
        <v/>
      </c>
      <c r="W213" s="3" t="str">
        <f t="shared" si="184"/>
        <v/>
      </c>
      <c r="X213" s="20" t="str">
        <f t="shared" si="185"/>
        <v/>
      </c>
      <c r="Y213" s="6" t="str">
        <f t="shared" si="186"/>
        <v/>
      </c>
      <c r="Z213" s="3" t="str">
        <f t="shared" si="187"/>
        <v/>
      </c>
      <c r="AA213" s="20" t="str">
        <f t="shared" si="188"/>
        <v/>
      </c>
      <c r="AB213" s="6" t="str">
        <f t="shared" si="189"/>
        <v/>
      </c>
      <c r="AC213" s="3" t="str">
        <f t="shared" si="190"/>
        <v/>
      </c>
      <c r="AD213" s="20" t="str">
        <f t="shared" si="191"/>
        <v/>
      </c>
      <c r="AE213" s="6" t="str">
        <f t="shared" si="192"/>
        <v/>
      </c>
      <c r="AF213" s="8"/>
      <c r="AG213" s="3" t="str">
        <f t="shared" si="199"/>
        <v/>
      </c>
      <c r="AH213" s="20" t="str">
        <f t="shared" si="200"/>
        <v/>
      </c>
      <c r="AI213" s="6" t="str">
        <f t="shared" si="201"/>
        <v/>
      </c>
      <c r="AJ213" s="3" t="str">
        <f t="shared" si="202"/>
        <v/>
      </c>
      <c r="AK213" s="20" t="str">
        <f t="shared" si="203"/>
        <v/>
      </c>
      <c r="AL213" s="6" t="str">
        <f t="shared" si="204"/>
        <v/>
      </c>
      <c r="AM213" s="3" t="str">
        <f t="shared" si="205"/>
        <v/>
      </c>
      <c r="AN213" s="20">
        <f t="shared" si="206"/>
        <v>64.7</v>
      </c>
      <c r="AO213" s="6" t="str">
        <f t="shared" si="207"/>
        <v/>
      </c>
      <c r="AP213" s="3" t="str">
        <f t="shared" si="208"/>
        <v/>
      </c>
      <c r="AQ213" s="20" t="str">
        <f t="shared" si="209"/>
        <v/>
      </c>
      <c r="AR213" s="6" t="str">
        <f t="shared" si="210"/>
        <v/>
      </c>
      <c r="AS213" s="3" t="str">
        <f t="shared" si="211"/>
        <v/>
      </c>
      <c r="AT213" s="20" t="str">
        <f t="shared" si="212"/>
        <v/>
      </c>
      <c r="AU213" s="6" t="str">
        <f t="shared" si="213"/>
        <v/>
      </c>
      <c r="AV213" s="3" t="str">
        <f t="shared" si="193"/>
        <v/>
      </c>
      <c r="AW213" s="20" t="str">
        <f t="shared" si="194"/>
        <v/>
      </c>
      <c r="AX213" s="6" t="str">
        <f t="shared" si="195"/>
        <v/>
      </c>
      <c r="AY213" s="3" t="str">
        <f t="shared" si="196"/>
        <v/>
      </c>
      <c r="AZ213" s="20" t="str">
        <f t="shared" si="197"/>
        <v/>
      </c>
      <c r="BA213" s="6" t="str">
        <f t="shared" si="198"/>
        <v/>
      </c>
      <c r="BB213" s="8"/>
      <c r="BC213" s="34"/>
      <c r="BD213" s="34"/>
      <c r="BE213" s="34"/>
      <c r="BF213" s="34"/>
      <c r="BG213" s="34"/>
      <c r="BH213" s="34"/>
      <c r="BI213" s="41"/>
      <c r="BJ213" s="41"/>
      <c r="BK213" s="34"/>
      <c r="BL213" s="34"/>
      <c r="BM213" s="34"/>
      <c r="BN213" s="34"/>
      <c r="BO213" s="34"/>
      <c r="BP213" s="41"/>
      <c r="BQ213" s="41"/>
      <c r="BR213" s="34"/>
      <c r="BS213" s="34"/>
      <c r="BT213" s="34"/>
      <c r="BU213" s="34"/>
      <c r="BV213" s="34"/>
      <c r="BW213" s="41"/>
      <c r="BX213" s="41"/>
      <c r="BY213" s="34"/>
      <c r="BZ213" s="34"/>
      <c r="CA213" s="34"/>
      <c r="CB213" s="34"/>
      <c r="CC213" s="34"/>
      <c r="CD213" s="34"/>
      <c r="CE213" s="34"/>
      <c r="CF213" s="41"/>
      <c r="CG213" s="41"/>
      <c r="CH213" s="34"/>
      <c r="CI213" s="34"/>
      <c r="CJ213" s="34"/>
      <c r="CK213" s="34"/>
      <c r="CL213" s="34"/>
      <c r="CM213" s="41"/>
      <c r="CN213" s="41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</row>
    <row r="214" spans="1:106" ht="13.5" thickBot="1" x14ac:dyDescent="0.25">
      <c r="A214" s="82">
        <v>40316</v>
      </c>
      <c r="B214" s="81" t="s">
        <v>15</v>
      </c>
      <c r="C214" s="81" t="s">
        <v>14</v>
      </c>
      <c r="D214" s="81">
        <v>18.7</v>
      </c>
      <c r="E214" s="81">
        <v>11.9</v>
      </c>
      <c r="F214" s="85">
        <f t="shared" si="169"/>
        <v>2</v>
      </c>
      <c r="G214" s="85">
        <f t="shared" si="170"/>
        <v>5</v>
      </c>
      <c r="H214" s="67">
        <f t="shared" si="171"/>
        <v>2010</v>
      </c>
      <c r="I214" s="2" t="str">
        <f t="shared" si="168"/>
        <v>Spring</v>
      </c>
      <c r="J214" s="67"/>
      <c r="K214" s="3" t="str">
        <f t="shared" si="172"/>
        <v/>
      </c>
      <c r="L214" s="20" t="str">
        <f t="shared" si="173"/>
        <v/>
      </c>
      <c r="M214" s="6" t="str">
        <f t="shared" si="174"/>
        <v/>
      </c>
      <c r="N214" s="3" t="str">
        <f t="shared" si="175"/>
        <v/>
      </c>
      <c r="O214" s="20" t="str">
        <f t="shared" si="176"/>
        <v/>
      </c>
      <c r="P214" s="6" t="str">
        <f t="shared" si="177"/>
        <v/>
      </c>
      <c r="Q214" s="3">
        <f t="shared" si="178"/>
        <v>18.7</v>
      </c>
      <c r="R214" s="20" t="str">
        <f t="shared" si="179"/>
        <v/>
      </c>
      <c r="S214" s="6" t="str">
        <f t="shared" si="180"/>
        <v/>
      </c>
      <c r="T214" s="3" t="str">
        <f t="shared" si="181"/>
        <v/>
      </c>
      <c r="U214" s="20" t="str">
        <f t="shared" si="182"/>
        <v/>
      </c>
      <c r="V214" s="6" t="str">
        <f t="shared" si="183"/>
        <v/>
      </c>
      <c r="W214" s="3" t="str">
        <f t="shared" si="184"/>
        <v/>
      </c>
      <c r="X214" s="20" t="str">
        <f t="shared" si="185"/>
        <v/>
      </c>
      <c r="Y214" s="6" t="str">
        <f t="shared" si="186"/>
        <v/>
      </c>
      <c r="Z214" s="3" t="str">
        <f t="shared" si="187"/>
        <v/>
      </c>
      <c r="AA214" s="20" t="str">
        <f t="shared" si="188"/>
        <v/>
      </c>
      <c r="AB214" s="6" t="str">
        <f t="shared" si="189"/>
        <v/>
      </c>
      <c r="AC214" s="3" t="str">
        <f t="shared" si="190"/>
        <v/>
      </c>
      <c r="AD214" s="20" t="str">
        <f t="shared" si="191"/>
        <v/>
      </c>
      <c r="AE214" s="6" t="str">
        <f t="shared" si="192"/>
        <v/>
      </c>
      <c r="AF214" s="8"/>
      <c r="AG214" s="3" t="str">
        <f t="shared" si="199"/>
        <v/>
      </c>
      <c r="AH214" s="20" t="str">
        <f t="shared" si="200"/>
        <v/>
      </c>
      <c r="AI214" s="6" t="str">
        <f t="shared" si="201"/>
        <v/>
      </c>
      <c r="AJ214" s="3" t="str">
        <f t="shared" si="202"/>
        <v/>
      </c>
      <c r="AK214" s="20" t="str">
        <f t="shared" si="203"/>
        <v/>
      </c>
      <c r="AL214" s="6" t="str">
        <f t="shared" si="204"/>
        <v/>
      </c>
      <c r="AM214" s="3">
        <f t="shared" si="205"/>
        <v>11.9</v>
      </c>
      <c r="AN214" s="20" t="str">
        <f t="shared" si="206"/>
        <v/>
      </c>
      <c r="AO214" s="6" t="str">
        <f t="shared" si="207"/>
        <v/>
      </c>
      <c r="AP214" s="3" t="str">
        <f t="shared" si="208"/>
        <v/>
      </c>
      <c r="AQ214" s="20" t="str">
        <f t="shared" si="209"/>
        <v/>
      </c>
      <c r="AR214" s="6" t="str">
        <f t="shared" si="210"/>
        <v/>
      </c>
      <c r="AS214" s="3" t="str">
        <f t="shared" si="211"/>
        <v/>
      </c>
      <c r="AT214" s="20" t="str">
        <f t="shared" si="212"/>
        <v/>
      </c>
      <c r="AU214" s="6" t="str">
        <f t="shared" si="213"/>
        <v/>
      </c>
      <c r="AV214" s="3" t="str">
        <f t="shared" si="193"/>
        <v/>
      </c>
      <c r="AW214" s="20" t="str">
        <f t="shared" si="194"/>
        <v/>
      </c>
      <c r="AX214" s="6" t="str">
        <f t="shared" si="195"/>
        <v/>
      </c>
      <c r="AY214" s="3" t="str">
        <f t="shared" si="196"/>
        <v/>
      </c>
      <c r="AZ214" s="20" t="str">
        <f t="shared" si="197"/>
        <v/>
      </c>
      <c r="BA214" s="6" t="str">
        <f t="shared" si="198"/>
        <v/>
      </c>
      <c r="BB214" s="8"/>
      <c r="BC214" s="34"/>
      <c r="BD214" s="34"/>
      <c r="BE214" s="34"/>
      <c r="BF214" s="34"/>
      <c r="BG214" s="34"/>
      <c r="BH214" s="34"/>
      <c r="BI214" s="41"/>
      <c r="BJ214" s="41"/>
      <c r="BK214" s="34"/>
      <c r="BL214" s="34"/>
      <c r="BM214" s="34"/>
      <c r="BN214" s="34"/>
      <c r="BO214" s="34"/>
      <c r="BP214" s="41"/>
      <c r="BQ214" s="41"/>
      <c r="BR214" s="34"/>
      <c r="BS214" s="34"/>
      <c r="BT214" s="34"/>
      <c r="BU214" s="34"/>
      <c r="BV214" s="34"/>
      <c r="BW214" s="41"/>
      <c r="BX214" s="41"/>
      <c r="BY214" s="34"/>
      <c r="BZ214" s="34"/>
      <c r="CA214" s="34"/>
      <c r="CB214" s="34"/>
      <c r="CC214" s="34"/>
      <c r="CD214" s="34"/>
      <c r="CE214" s="34"/>
      <c r="CF214" s="41"/>
      <c r="CG214" s="41"/>
      <c r="CH214" s="34"/>
      <c r="CI214" s="34"/>
      <c r="CJ214" s="34"/>
      <c r="CK214" s="34"/>
      <c r="CL214" s="34"/>
      <c r="CM214" s="41"/>
      <c r="CN214" s="41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</row>
    <row r="215" spans="1:106" ht="13.5" thickBot="1" x14ac:dyDescent="0.25">
      <c r="A215" s="82">
        <v>40016</v>
      </c>
      <c r="B215" s="81" t="s">
        <v>15</v>
      </c>
      <c r="C215" s="81" t="s">
        <v>14</v>
      </c>
      <c r="D215" s="81">
        <v>17.100000000000001</v>
      </c>
      <c r="E215" s="81" t="s">
        <v>3</v>
      </c>
      <c r="F215" s="85">
        <f t="shared" si="169"/>
        <v>2</v>
      </c>
      <c r="G215" s="85">
        <f t="shared" si="170"/>
        <v>7</v>
      </c>
      <c r="H215" s="67">
        <f t="shared" si="171"/>
        <v>2009</v>
      </c>
      <c r="I215" s="2" t="str">
        <f t="shared" si="168"/>
        <v>Summer</v>
      </c>
      <c r="J215" s="67"/>
      <c r="K215" s="3" t="str">
        <f t="shared" si="172"/>
        <v/>
      </c>
      <c r="L215" s="20" t="str">
        <f t="shared" si="173"/>
        <v/>
      </c>
      <c r="M215" s="6" t="str">
        <f t="shared" si="174"/>
        <v/>
      </c>
      <c r="N215" s="3" t="str">
        <f t="shared" si="175"/>
        <v/>
      </c>
      <c r="O215" s="20" t="str">
        <f t="shared" si="176"/>
        <v/>
      </c>
      <c r="P215" s="6" t="str">
        <f t="shared" si="177"/>
        <v/>
      </c>
      <c r="Q215" s="3" t="str">
        <f t="shared" si="178"/>
        <v/>
      </c>
      <c r="R215" s="20">
        <f t="shared" si="179"/>
        <v>17.100000000000001</v>
      </c>
      <c r="S215" s="6" t="str">
        <f t="shared" si="180"/>
        <v/>
      </c>
      <c r="T215" s="3" t="str">
        <f t="shared" si="181"/>
        <v/>
      </c>
      <c r="U215" s="20" t="str">
        <f t="shared" si="182"/>
        <v/>
      </c>
      <c r="V215" s="6" t="str">
        <f t="shared" si="183"/>
        <v/>
      </c>
      <c r="W215" s="3" t="str">
        <f t="shared" si="184"/>
        <v/>
      </c>
      <c r="X215" s="20" t="str">
        <f t="shared" si="185"/>
        <v/>
      </c>
      <c r="Y215" s="6" t="str">
        <f t="shared" si="186"/>
        <v/>
      </c>
      <c r="Z215" s="3" t="str">
        <f t="shared" si="187"/>
        <v/>
      </c>
      <c r="AA215" s="20" t="str">
        <f t="shared" si="188"/>
        <v/>
      </c>
      <c r="AB215" s="6" t="str">
        <f t="shared" si="189"/>
        <v/>
      </c>
      <c r="AC215" s="3" t="str">
        <f t="shared" si="190"/>
        <v/>
      </c>
      <c r="AD215" s="20" t="str">
        <f t="shared" si="191"/>
        <v/>
      </c>
      <c r="AE215" s="6" t="str">
        <f t="shared" si="192"/>
        <v/>
      </c>
      <c r="AF215" s="8"/>
      <c r="AG215" s="3" t="str">
        <f t="shared" si="199"/>
        <v/>
      </c>
      <c r="AH215" s="20" t="str">
        <f t="shared" si="200"/>
        <v/>
      </c>
      <c r="AI215" s="6" t="str">
        <f t="shared" si="201"/>
        <v/>
      </c>
      <c r="AJ215" s="3" t="str">
        <f t="shared" si="202"/>
        <v/>
      </c>
      <c r="AK215" s="20" t="str">
        <f t="shared" si="203"/>
        <v/>
      </c>
      <c r="AL215" s="6" t="str">
        <f t="shared" si="204"/>
        <v/>
      </c>
      <c r="AM215" s="3" t="str">
        <f t="shared" si="205"/>
        <v/>
      </c>
      <c r="AN215" s="20" t="str">
        <f t="shared" si="206"/>
        <v>ns</v>
      </c>
      <c r="AO215" s="6" t="str">
        <f t="shared" si="207"/>
        <v/>
      </c>
      <c r="AP215" s="3" t="str">
        <f t="shared" si="208"/>
        <v/>
      </c>
      <c r="AQ215" s="20" t="str">
        <f t="shared" si="209"/>
        <v/>
      </c>
      <c r="AR215" s="6" t="str">
        <f t="shared" si="210"/>
        <v/>
      </c>
      <c r="AS215" s="3" t="str">
        <f t="shared" si="211"/>
        <v/>
      </c>
      <c r="AT215" s="20" t="str">
        <f t="shared" si="212"/>
        <v/>
      </c>
      <c r="AU215" s="6" t="str">
        <f t="shared" si="213"/>
        <v/>
      </c>
      <c r="AV215" s="3" t="str">
        <f t="shared" si="193"/>
        <v/>
      </c>
      <c r="AW215" s="20" t="str">
        <f t="shared" si="194"/>
        <v/>
      </c>
      <c r="AX215" s="6" t="str">
        <f t="shared" si="195"/>
        <v/>
      </c>
      <c r="AY215" s="3" t="str">
        <f t="shared" si="196"/>
        <v/>
      </c>
      <c r="AZ215" s="20" t="str">
        <f t="shared" si="197"/>
        <v/>
      </c>
      <c r="BA215" s="6" t="str">
        <f t="shared" si="198"/>
        <v/>
      </c>
      <c r="BB215" s="8"/>
      <c r="BC215" s="34"/>
      <c r="BD215" s="34"/>
      <c r="BE215" s="34"/>
      <c r="BF215" s="34"/>
      <c r="BG215" s="34"/>
      <c r="BH215" s="34"/>
      <c r="BI215" s="41"/>
      <c r="BJ215" s="41"/>
      <c r="BK215" s="34"/>
      <c r="BL215" s="34"/>
      <c r="BM215" s="34"/>
      <c r="BN215" s="34"/>
      <c r="BO215" s="34"/>
      <c r="BP215" s="41"/>
      <c r="BQ215" s="41"/>
      <c r="BR215" s="34"/>
      <c r="BS215" s="34"/>
      <c r="BT215" s="34"/>
      <c r="BU215" s="34"/>
      <c r="BV215" s="34"/>
      <c r="BW215" s="41"/>
      <c r="BX215" s="41"/>
      <c r="BY215" s="34"/>
      <c r="BZ215" s="34"/>
      <c r="CA215" s="34"/>
      <c r="CB215" s="34"/>
      <c r="CC215" s="34"/>
      <c r="CD215" s="34"/>
      <c r="CE215" s="34"/>
      <c r="CF215" s="41"/>
      <c r="CG215" s="41"/>
      <c r="CH215" s="34"/>
      <c r="CI215" s="34"/>
      <c r="CJ215" s="34"/>
      <c r="CK215" s="34"/>
      <c r="CL215" s="34"/>
      <c r="CM215" s="41"/>
      <c r="CN215" s="41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</row>
    <row r="216" spans="1:106" ht="13.5" thickBot="1" x14ac:dyDescent="0.25">
      <c r="A216" s="82">
        <v>39945</v>
      </c>
      <c r="B216" s="81" t="s">
        <v>15</v>
      </c>
      <c r="C216" s="81" t="s">
        <v>14</v>
      </c>
      <c r="D216" s="81">
        <v>17.7</v>
      </c>
      <c r="E216" s="81">
        <v>6.41</v>
      </c>
      <c r="F216" s="85">
        <f t="shared" si="169"/>
        <v>2</v>
      </c>
      <c r="G216" s="85">
        <f t="shared" si="170"/>
        <v>5</v>
      </c>
      <c r="H216" s="67">
        <f t="shared" si="171"/>
        <v>2009</v>
      </c>
      <c r="I216" s="2" t="str">
        <f t="shared" si="168"/>
        <v>Spring</v>
      </c>
      <c r="J216" s="67"/>
      <c r="K216" s="3" t="str">
        <f t="shared" si="172"/>
        <v/>
      </c>
      <c r="L216" s="20" t="str">
        <f t="shared" si="173"/>
        <v/>
      </c>
      <c r="M216" s="6" t="str">
        <f t="shared" si="174"/>
        <v/>
      </c>
      <c r="N216" s="3" t="str">
        <f t="shared" si="175"/>
        <v/>
      </c>
      <c r="O216" s="20" t="str">
        <f t="shared" si="176"/>
        <v/>
      </c>
      <c r="P216" s="6" t="str">
        <f t="shared" si="177"/>
        <v/>
      </c>
      <c r="Q216" s="3">
        <f t="shared" si="178"/>
        <v>17.7</v>
      </c>
      <c r="R216" s="20" t="str">
        <f t="shared" si="179"/>
        <v/>
      </c>
      <c r="S216" s="6" t="str">
        <f t="shared" si="180"/>
        <v/>
      </c>
      <c r="T216" s="3" t="str">
        <f t="shared" si="181"/>
        <v/>
      </c>
      <c r="U216" s="20" t="str">
        <f t="shared" si="182"/>
        <v/>
      </c>
      <c r="V216" s="6" t="str">
        <f t="shared" si="183"/>
        <v/>
      </c>
      <c r="W216" s="3" t="str">
        <f t="shared" si="184"/>
        <v/>
      </c>
      <c r="X216" s="20" t="str">
        <f t="shared" si="185"/>
        <v/>
      </c>
      <c r="Y216" s="6" t="str">
        <f t="shared" si="186"/>
        <v/>
      </c>
      <c r="Z216" s="3" t="str">
        <f t="shared" si="187"/>
        <v/>
      </c>
      <c r="AA216" s="20" t="str">
        <f t="shared" si="188"/>
        <v/>
      </c>
      <c r="AB216" s="6" t="str">
        <f t="shared" si="189"/>
        <v/>
      </c>
      <c r="AC216" s="3" t="str">
        <f t="shared" si="190"/>
        <v/>
      </c>
      <c r="AD216" s="20" t="str">
        <f t="shared" si="191"/>
        <v/>
      </c>
      <c r="AE216" s="6" t="str">
        <f t="shared" si="192"/>
        <v/>
      </c>
      <c r="AF216" s="8"/>
      <c r="AG216" s="3" t="str">
        <f t="shared" si="199"/>
        <v/>
      </c>
      <c r="AH216" s="20" t="str">
        <f t="shared" si="200"/>
        <v/>
      </c>
      <c r="AI216" s="6" t="str">
        <f t="shared" si="201"/>
        <v/>
      </c>
      <c r="AJ216" s="3" t="str">
        <f t="shared" si="202"/>
        <v/>
      </c>
      <c r="AK216" s="20" t="str">
        <f t="shared" si="203"/>
        <v/>
      </c>
      <c r="AL216" s="6" t="str">
        <f t="shared" si="204"/>
        <v/>
      </c>
      <c r="AM216" s="3">
        <f t="shared" si="205"/>
        <v>6.41</v>
      </c>
      <c r="AN216" s="20" t="str">
        <f t="shared" si="206"/>
        <v/>
      </c>
      <c r="AO216" s="6" t="str">
        <f t="shared" si="207"/>
        <v/>
      </c>
      <c r="AP216" s="3" t="str">
        <f t="shared" si="208"/>
        <v/>
      </c>
      <c r="AQ216" s="20" t="str">
        <f t="shared" si="209"/>
        <v/>
      </c>
      <c r="AR216" s="6" t="str">
        <f t="shared" si="210"/>
        <v/>
      </c>
      <c r="AS216" s="3" t="str">
        <f t="shared" si="211"/>
        <v/>
      </c>
      <c r="AT216" s="20" t="str">
        <f t="shared" si="212"/>
        <v/>
      </c>
      <c r="AU216" s="6" t="str">
        <f t="shared" si="213"/>
        <v/>
      </c>
      <c r="AV216" s="3" t="str">
        <f t="shared" si="193"/>
        <v/>
      </c>
      <c r="AW216" s="20" t="str">
        <f t="shared" si="194"/>
        <v/>
      </c>
      <c r="AX216" s="6" t="str">
        <f t="shared" si="195"/>
        <v/>
      </c>
      <c r="AY216" s="3" t="str">
        <f t="shared" si="196"/>
        <v/>
      </c>
      <c r="AZ216" s="20" t="str">
        <f t="shared" si="197"/>
        <v/>
      </c>
      <c r="BA216" s="6" t="str">
        <f t="shared" si="198"/>
        <v/>
      </c>
      <c r="BB216" s="8"/>
      <c r="BC216" s="34"/>
      <c r="BD216" s="34"/>
      <c r="BE216" s="34"/>
      <c r="BF216" s="34"/>
      <c r="BG216" s="34"/>
      <c r="BH216" s="34"/>
      <c r="BI216" s="41"/>
      <c r="BJ216" s="41"/>
      <c r="BK216" s="34"/>
      <c r="BL216" s="34"/>
      <c r="BM216" s="34"/>
      <c r="BN216" s="34"/>
      <c r="BO216" s="34"/>
      <c r="BP216" s="41"/>
      <c r="BQ216" s="41"/>
      <c r="BR216" s="34"/>
      <c r="BS216" s="34"/>
      <c r="BT216" s="34"/>
      <c r="BU216" s="34"/>
      <c r="BV216" s="34"/>
      <c r="BW216" s="41"/>
      <c r="BX216" s="41"/>
      <c r="BY216" s="34"/>
      <c r="BZ216" s="34"/>
      <c r="CA216" s="34"/>
      <c r="CB216" s="34"/>
      <c r="CC216" s="34"/>
      <c r="CD216" s="34"/>
      <c r="CE216" s="34"/>
      <c r="CF216" s="41"/>
      <c r="CG216" s="41"/>
      <c r="CH216" s="34"/>
      <c r="CI216" s="34"/>
      <c r="CJ216" s="34"/>
      <c r="CK216" s="34"/>
      <c r="CL216" s="34"/>
      <c r="CM216" s="41"/>
      <c r="CN216" s="41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</row>
    <row r="217" spans="1:106" ht="13.5" thickBot="1" x14ac:dyDescent="0.25">
      <c r="A217" s="82">
        <v>39715</v>
      </c>
      <c r="B217" s="81" t="s">
        <v>15</v>
      </c>
      <c r="C217" s="81" t="s">
        <v>14</v>
      </c>
      <c r="D217" s="81">
        <v>18.5</v>
      </c>
      <c r="E217" s="81">
        <v>0</v>
      </c>
      <c r="F217" s="85">
        <f t="shared" si="169"/>
        <v>2</v>
      </c>
      <c r="G217" s="85">
        <f t="shared" si="170"/>
        <v>9</v>
      </c>
      <c r="H217" s="67">
        <f t="shared" si="171"/>
        <v>2008</v>
      </c>
      <c r="I217" s="2" t="str">
        <f t="shared" si="168"/>
        <v>Fall</v>
      </c>
      <c r="J217" s="67"/>
      <c r="K217" s="3" t="str">
        <f t="shared" si="172"/>
        <v/>
      </c>
      <c r="L217" s="20" t="str">
        <f t="shared" si="173"/>
        <v/>
      </c>
      <c r="M217" s="6" t="str">
        <f t="shared" si="174"/>
        <v/>
      </c>
      <c r="N217" s="3" t="str">
        <f t="shared" si="175"/>
        <v/>
      </c>
      <c r="O217" s="20" t="str">
        <f t="shared" si="176"/>
        <v/>
      </c>
      <c r="P217" s="6" t="str">
        <f t="shared" si="177"/>
        <v/>
      </c>
      <c r="Q217" s="3" t="str">
        <f t="shared" si="178"/>
        <v/>
      </c>
      <c r="R217" s="20" t="str">
        <f t="shared" si="179"/>
        <v/>
      </c>
      <c r="S217" s="6">
        <f t="shared" si="180"/>
        <v>18.5</v>
      </c>
      <c r="T217" s="3" t="str">
        <f t="shared" si="181"/>
        <v/>
      </c>
      <c r="U217" s="20" t="str">
        <f t="shared" si="182"/>
        <v/>
      </c>
      <c r="V217" s="6" t="str">
        <f t="shared" si="183"/>
        <v/>
      </c>
      <c r="W217" s="3" t="str">
        <f t="shared" si="184"/>
        <v/>
      </c>
      <c r="X217" s="20" t="str">
        <f t="shared" si="185"/>
        <v/>
      </c>
      <c r="Y217" s="6" t="str">
        <f t="shared" si="186"/>
        <v/>
      </c>
      <c r="Z217" s="3" t="str">
        <f t="shared" si="187"/>
        <v/>
      </c>
      <c r="AA217" s="20" t="str">
        <f t="shared" si="188"/>
        <v/>
      </c>
      <c r="AB217" s="6" t="str">
        <f t="shared" si="189"/>
        <v/>
      </c>
      <c r="AC217" s="3" t="str">
        <f t="shared" si="190"/>
        <v/>
      </c>
      <c r="AD217" s="20" t="str">
        <f t="shared" si="191"/>
        <v/>
      </c>
      <c r="AE217" s="6" t="str">
        <f t="shared" si="192"/>
        <v/>
      </c>
      <c r="AF217" s="8"/>
      <c r="AG217" s="3" t="str">
        <f t="shared" si="199"/>
        <v/>
      </c>
      <c r="AH217" s="20" t="str">
        <f t="shared" si="200"/>
        <v/>
      </c>
      <c r="AI217" s="6" t="str">
        <f t="shared" si="201"/>
        <v/>
      </c>
      <c r="AJ217" s="3" t="str">
        <f t="shared" si="202"/>
        <v/>
      </c>
      <c r="AK217" s="20" t="str">
        <f t="shared" si="203"/>
        <v/>
      </c>
      <c r="AL217" s="6" t="str">
        <f t="shared" si="204"/>
        <v/>
      </c>
      <c r="AM217" s="3" t="str">
        <f t="shared" si="205"/>
        <v/>
      </c>
      <c r="AN217" s="20" t="str">
        <f t="shared" si="206"/>
        <v/>
      </c>
      <c r="AO217" s="6">
        <f t="shared" si="207"/>
        <v>0</v>
      </c>
      <c r="AP217" s="3" t="str">
        <f t="shared" si="208"/>
        <v/>
      </c>
      <c r="AQ217" s="20" t="str">
        <f t="shared" si="209"/>
        <v/>
      </c>
      <c r="AR217" s="6" t="str">
        <f t="shared" si="210"/>
        <v/>
      </c>
      <c r="AS217" s="3" t="str">
        <f t="shared" si="211"/>
        <v/>
      </c>
      <c r="AT217" s="20" t="str">
        <f t="shared" si="212"/>
        <v/>
      </c>
      <c r="AU217" s="6" t="str">
        <f t="shared" si="213"/>
        <v/>
      </c>
      <c r="AV217" s="3" t="str">
        <f t="shared" si="193"/>
        <v/>
      </c>
      <c r="AW217" s="20" t="str">
        <f t="shared" si="194"/>
        <v/>
      </c>
      <c r="AX217" s="6" t="str">
        <f t="shared" si="195"/>
        <v/>
      </c>
      <c r="AY217" s="3" t="str">
        <f t="shared" si="196"/>
        <v/>
      </c>
      <c r="AZ217" s="20" t="str">
        <f t="shared" si="197"/>
        <v/>
      </c>
      <c r="BA217" s="6" t="str">
        <f t="shared" si="198"/>
        <v/>
      </c>
      <c r="BB217" s="8"/>
      <c r="BC217" s="34"/>
      <c r="BD217" s="34"/>
      <c r="BE217" s="34"/>
      <c r="BF217" s="34"/>
      <c r="BG217" s="34"/>
      <c r="BH217" s="34"/>
      <c r="BI217" s="41"/>
      <c r="BJ217" s="41"/>
      <c r="BK217" s="34"/>
      <c r="BL217" s="34"/>
      <c r="BM217" s="34"/>
      <c r="BN217" s="34"/>
      <c r="BO217" s="34"/>
      <c r="BP217" s="41"/>
      <c r="BQ217" s="41"/>
      <c r="BR217" s="34"/>
      <c r="BS217" s="34"/>
      <c r="BT217" s="34"/>
      <c r="BU217" s="34"/>
      <c r="BV217" s="34"/>
      <c r="BW217" s="41"/>
      <c r="BX217" s="41"/>
      <c r="BY217" s="34"/>
      <c r="BZ217" s="34"/>
      <c r="CA217" s="34"/>
      <c r="CB217" s="34"/>
      <c r="CC217" s="34"/>
      <c r="CD217" s="34"/>
      <c r="CE217" s="34"/>
      <c r="CF217" s="41"/>
      <c r="CG217" s="41"/>
      <c r="CH217" s="34"/>
      <c r="CI217" s="34"/>
      <c r="CJ217" s="34"/>
      <c r="CK217" s="34"/>
      <c r="CL217" s="34"/>
      <c r="CM217" s="41"/>
      <c r="CN217" s="41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</row>
    <row r="218" spans="1:106" ht="13.5" thickBot="1" x14ac:dyDescent="0.25">
      <c r="A218" s="82">
        <v>39645</v>
      </c>
      <c r="B218" s="81" t="s">
        <v>15</v>
      </c>
      <c r="C218" s="81" t="s">
        <v>14</v>
      </c>
      <c r="D218" s="81">
        <v>22.4</v>
      </c>
      <c r="E218" s="81">
        <v>2.82</v>
      </c>
      <c r="F218" s="85">
        <f t="shared" si="169"/>
        <v>2</v>
      </c>
      <c r="G218" s="85">
        <f t="shared" si="170"/>
        <v>7</v>
      </c>
      <c r="H218" s="67">
        <f t="shared" si="171"/>
        <v>2008</v>
      </c>
      <c r="I218" s="2" t="str">
        <f t="shared" si="168"/>
        <v>Summer</v>
      </c>
      <c r="J218" s="67"/>
      <c r="K218" s="3" t="str">
        <f t="shared" si="172"/>
        <v/>
      </c>
      <c r="L218" s="20" t="str">
        <f t="shared" si="173"/>
        <v/>
      </c>
      <c r="M218" s="6" t="str">
        <f t="shared" si="174"/>
        <v/>
      </c>
      <c r="N218" s="3" t="str">
        <f t="shared" si="175"/>
        <v/>
      </c>
      <c r="O218" s="20" t="str">
        <f t="shared" si="176"/>
        <v/>
      </c>
      <c r="P218" s="6" t="str">
        <f t="shared" si="177"/>
        <v/>
      </c>
      <c r="Q218" s="3" t="str">
        <f t="shared" si="178"/>
        <v/>
      </c>
      <c r="R218" s="20">
        <f t="shared" si="179"/>
        <v>22.4</v>
      </c>
      <c r="S218" s="6" t="str">
        <f t="shared" si="180"/>
        <v/>
      </c>
      <c r="T218" s="3" t="str">
        <f t="shared" si="181"/>
        <v/>
      </c>
      <c r="U218" s="20" t="str">
        <f t="shared" si="182"/>
        <v/>
      </c>
      <c r="V218" s="6" t="str">
        <f t="shared" si="183"/>
        <v/>
      </c>
      <c r="W218" s="3" t="str">
        <f t="shared" si="184"/>
        <v/>
      </c>
      <c r="X218" s="20" t="str">
        <f t="shared" si="185"/>
        <v/>
      </c>
      <c r="Y218" s="6" t="str">
        <f t="shared" si="186"/>
        <v/>
      </c>
      <c r="Z218" s="3" t="str">
        <f t="shared" si="187"/>
        <v/>
      </c>
      <c r="AA218" s="20" t="str">
        <f t="shared" si="188"/>
        <v/>
      </c>
      <c r="AB218" s="6" t="str">
        <f t="shared" si="189"/>
        <v/>
      </c>
      <c r="AC218" s="3" t="str">
        <f t="shared" si="190"/>
        <v/>
      </c>
      <c r="AD218" s="20" t="str">
        <f t="shared" si="191"/>
        <v/>
      </c>
      <c r="AE218" s="6" t="str">
        <f t="shared" si="192"/>
        <v/>
      </c>
      <c r="AF218" s="8"/>
      <c r="AG218" s="3" t="str">
        <f t="shared" si="199"/>
        <v/>
      </c>
      <c r="AH218" s="20" t="str">
        <f t="shared" si="200"/>
        <v/>
      </c>
      <c r="AI218" s="6" t="str">
        <f t="shared" si="201"/>
        <v/>
      </c>
      <c r="AJ218" s="3" t="str">
        <f t="shared" si="202"/>
        <v/>
      </c>
      <c r="AK218" s="20" t="str">
        <f t="shared" si="203"/>
        <v/>
      </c>
      <c r="AL218" s="6" t="str">
        <f t="shared" si="204"/>
        <v/>
      </c>
      <c r="AM218" s="3" t="str">
        <f t="shared" si="205"/>
        <v/>
      </c>
      <c r="AN218" s="20">
        <f t="shared" si="206"/>
        <v>2.82</v>
      </c>
      <c r="AO218" s="6" t="str">
        <f t="shared" si="207"/>
        <v/>
      </c>
      <c r="AP218" s="3" t="str">
        <f t="shared" si="208"/>
        <v/>
      </c>
      <c r="AQ218" s="20" t="str">
        <f t="shared" si="209"/>
        <v/>
      </c>
      <c r="AR218" s="6" t="str">
        <f t="shared" si="210"/>
        <v/>
      </c>
      <c r="AS218" s="3" t="str">
        <f t="shared" si="211"/>
        <v/>
      </c>
      <c r="AT218" s="20" t="str">
        <f t="shared" si="212"/>
        <v/>
      </c>
      <c r="AU218" s="6" t="str">
        <f t="shared" si="213"/>
        <v/>
      </c>
      <c r="AV218" s="3" t="str">
        <f t="shared" si="193"/>
        <v/>
      </c>
      <c r="AW218" s="20" t="str">
        <f t="shared" si="194"/>
        <v/>
      </c>
      <c r="AX218" s="6" t="str">
        <f t="shared" si="195"/>
        <v/>
      </c>
      <c r="AY218" s="3" t="str">
        <f t="shared" si="196"/>
        <v/>
      </c>
      <c r="AZ218" s="20" t="str">
        <f t="shared" si="197"/>
        <v/>
      </c>
      <c r="BA218" s="6" t="str">
        <f t="shared" si="198"/>
        <v/>
      </c>
      <c r="BB218" s="8"/>
      <c r="BC218" s="34"/>
      <c r="BD218" s="34"/>
      <c r="BE218" s="34"/>
      <c r="BF218" s="34"/>
      <c r="BG218" s="34"/>
      <c r="BH218" s="34"/>
      <c r="BI218" s="41"/>
      <c r="BJ218" s="41"/>
      <c r="BK218" s="34"/>
      <c r="BL218" s="34"/>
      <c r="BM218" s="34"/>
      <c r="BN218" s="34"/>
      <c r="BO218" s="34"/>
      <c r="BP218" s="41"/>
      <c r="BQ218" s="41"/>
      <c r="BR218" s="34"/>
      <c r="BS218" s="34"/>
      <c r="BT218" s="34"/>
      <c r="BU218" s="34"/>
      <c r="BV218" s="34"/>
      <c r="BW218" s="41"/>
      <c r="BX218" s="41"/>
      <c r="BY218" s="34"/>
      <c r="BZ218" s="34"/>
      <c r="CA218" s="34"/>
      <c r="CB218" s="34"/>
      <c r="CC218" s="34"/>
      <c r="CD218" s="34"/>
      <c r="CE218" s="34"/>
      <c r="CF218" s="41"/>
      <c r="CG218" s="41"/>
      <c r="CH218" s="34"/>
      <c r="CI218" s="34"/>
      <c r="CJ218" s="34"/>
      <c r="CK218" s="34"/>
      <c r="CL218" s="34"/>
      <c r="CM218" s="41"/>
      <c r="CN218" s="41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</row>
    <row r="219" spans="1:106" ht="13.5" thickBot="1" x14ac:dyDescent="0.25">
      <c r="A219" s="82">
        <v>39569</v>
      </c>
      <c r="B219" s="81" t="s">
        <v>15</v>
      </c>
      <c r="C219" s="81" t="s">
        <v>14</v>
      </c>
      <c r="D219" s="81" t="s">
        <v>24</v>
      </c>
      <c r="E219" s="81">
        <v>13.4</v>
      </c>
      <c r="F219" s="85">
        <f t="shared" si="169"/>
        <v>2</v>
      </c>
      <c r="G219" s="85">
        <f t="shared" si="170"/>
        <v>5</v>
      </c>
      <c r="H219" s="67">
        <f t="shared" si="171"/>
        <v>2008</v>
      </c>
      <c r="I219" s="2" t="str">
        <f t="shared" si="168"/>
        <v>Spring</v>
      </c>
      <c r="J219" s="67"/>
      <c r="K219" s="3" t="str">
        <f t="shared" si="172"/>
        <v/>
      </c>
      <c r="L219" s="20" t="str">
        <f t="shared" si="173"/>
        <v/>
      </c>
      <c r="M219" s="6" t="str">
        <f t="shared" si="174"/>
        <v/>
      </c>
      <c r="N219" s="3" t="str">
        <f t="shared" si="175"/>
        <v/>
      </c>
      <c r="O219" s="20" t="str">
        <f t="shared" si="176"/>
        <v/>
      </c>
      <c r="P219" s="6" t="str">
        <f t="shared" si="177"/>
        <v/>
      </c>
      <c r="Q219" s="3" t="str">
        <f t="shared" si="178"/>
        <v>NS</v>
      </c>
      <c r="R219" s="20" t="str">
        <f t="shared" si="179"/>
        <v/>
      </c>
      <c r="S219" s="6" t="str">
        <f t="shared" si="180"/>
        <v/>
      </c>
      <c r="T219" s="3" t="str">
        <f t="shared" si="181"/>
        <v/>
      </c>
      <c r="U219" s="20" t="str">
        <f t="shared" si="182"/>
        <v/>
      </c>
      <c r="V219" s="6" t="str">
        <f t="shared" si="183"/>
        <v/>
      </c>
      <c r="W219" s="3" t="str">
        <f t="shared" si="184"/>
        <v/>
      </c>
      <c r="X219" s="20" t="str">
        <f t="shared" si="185"/>
        <v/>
      </c>
      <c r="Y219" s="6" t="str">
        <f t="shared" si="186"/>
        <v/>
      </c>
      <c r="Z219" s="3" t="str">
        <f t="shared" si="187"/>
        <v/>
      </c>
      <c r="AA219" s="20" t="str">
        <f t="shared" si="188"/>
        <v/>
      </c>
      <c r="AB219" s="6" t="str">
        <f t="shared" si="189"/>
        <v/>
      </c>
      <c r="AC219" s="3" t="str">
        <f t="shared" si="190"/>
        <v/>
      </c>
      <c r="AD219" s="20" t="str">
        <f t="shared" si="191"/>
        <v/>
      </c>
      <c r="AE219" s="6" t="str">
        <f t="shared" si="192"/>
        <v/>
      </c>
      <c r="AF219" s="8"/>
      <c r="AG219" s="3" t="str">
        <f t="shared" si="199"/>
        <v/>
      </c>
      <c r="AH219" s="20" t="str">
        <f t="shared" si="200"/>
        <v/>
      </c>
      <c r="AI219" s="6" t="str">
        <f t="shared" si="201"/>
        <v/>
      </c>
      <c r="AJ219" s="3" t="str">
        <f t="shared" si="202"/>
        <v/>
      </c>
      <c r="AK219" s="20" t="str">
        <f t="shared" si="203"/>
        <v/>
      </c>
      <c r="AL219" s="6" t="str">
        <f t="shared" si="204"/>
        <v/>
      </c>
      <c r="AM219" s="3">
        <f t="shared" si="205"/>
        <v>13.4</v>
      </c>
      <c r="AN219" s="20" t="str">
        <f t="shared" si="206"/>
        <v/>
      </c>
      <c r="AO219" s="6" t="str">
        <f t="shared" si="207"/>
        <v/>
      </c>
      <c r="AP219" s="3" t="str">
        <f t="shared" si="208"/>
        <v/>
      </c>
      <c r="AQ219" s="20" t="str">
        <f t="shared" si="209"/>
        <v/>
      </c>
      <c r="AR219" s="6" t="str">
        <f t="shared" si="210"/>
        <v/>
      </c>
      <c r="AS219" s="3" t="str">
        <f t="shared" si="211"/>
        <v/>
      </c>
      <c r="AT219" s="20" t="str">
        <f t="shared" si="212"/>
        <v/>
      </c>
      <c r="AU219" s="6" t="str">
        <f t="shared" si="213"/>
        <v/>
      </c>
      <c r="AV219" s="3" t="str">
        <f t="shared" si="193"/>
        <v/>
      </c>
      <c r="AW219" s="20" t="str">
        <f t="shared" si="194"/>
        <v/>
      </c>
      <c r="AX219" s="6" t="str">
        <f t="shared" si="195"/>
        <v/>
      </c>
      <c r="AY219" s="3" t="str">
        <f t="shared" si="196"/>
        <v/>
      </c>
      <c r="AZ219" s="20" t="str">
        <f t="shared" si="197"/>
        <v/>
      </c>
      <c r="BA219" s="6" t="str">
        <f t="shared" si="198"/>
        <v/>
      </c>
      <c r="BB219" s="8"/>
      <c r="BC219" s="34"/>
      <c r="BD219" s="34"/>
      <c r="BE219" s="34"/>
      <c r="BF219" s="34"/>
      <c r="BG219" s="34"/>
      <c r="BH219" s="34"/>
      <c r="BI219" s="41"/>
      <c r="BJ219" s="41"/>
      <c r="BK219" s="34"/>
      <c r="BL219" s="34"/>
      <c r="BM219" s="34"/>
      <c r="BN219" s="34"/>
      <c r="BO219" s="34"/>
      <c r="BP219" s="41"/>
      <c r="BQ219" s="41"/>
      <c r="BR219" s="34"/>
      <c r="BS219" s="34"/>
      <c r="BT219" s="34"/>
      <c r="BU219" s="34"/>
      <c r="BV219" s="34"/>
      <c r="BW219" s="41"/>
      <c r="BX219" s="41"/>
      <c r="BY219" s="34"/>
      <c r="BZ219" s="34"/>
      <c r="CA219" s="34"/>
      <c r="CB219" s="34"/>
      <c r="CC219" s="34"/>
      <c r="CD219" s="34"/>
      <c r="CE219" s="34"/>
      <c r="CF219" s="41"/>
      <c r="CG219" s="41"/>
      <c r="CH219" s="34"/>
      <c r="CI219" s="34"/>
      <c r="CJ219" s="34"/>
      <c r="CK219" s="34"/>
      <c r="CL219" s="34"/>
      <c r="CM219" s="41"/>
      <c r="CN219" s="41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</row>
    <row r="220" spans="1:106" ht="13.5" thickBot="1" x14ac:dyDescent="0.25">
      <c r="A220" s="82">
        <v>39340</v>
      </c>
      <c r="B220" s="81" t="s">
        <v>15</v>
      </c>
      <c r="C220" s="81" t="s">
        <v>14</v>
      </c>
      <c r="D220" s="81">
        <v>9.1</v>
      </c>
      <c r="E220" s="81">
        <v>0</v>
      </c>
      <c r="F220" s="85">
        <f t="shared" si="169"/>
        <v>2</v>
      </c>
      <c r="G220" s="85">
        <f t="shared" si="170"/>
        <v>9</v>
      </c>
      <c r="H220" s="67">
        <f t="shared" si="171"/>
        <v>2007</v>
      </c>
      <c r="I220" s="2" t="str">
        <f t="shared" si="168"/>
        <v>Fall</v>
      </c>
      <c r="J220" s="67"/>
      <c r="K220" s="3" t="str">
        <f t="shared" si="172"/>
        <v/>
      </c>
      <c r="L220" s="20" t="str">
        <f t="shared" si="173"/>
        <v/>
      </c>
      <c r="M220" s="6" t="str">
        <f t="shared" si="174"/>
        <v/>
      </c>
      <c r="N220" s="3" t="str">
        <f t="shared" si="175"/>
        <v/>
      </c>
      <c r="O220" s="20" t="str">
        <f t="shared" si="176"/>
        <v/>
      </c>
      <c r="P220" s="6" t="str">
        <f t="shared" si="177"/>
        <v/>
      </c>
      <c r="Q220" s="3" t="str">
        <f t="shared" si="178"/>
        <v/>
      </c>
      <c r="R220" s="20" t="str">
        <f t="shared" si="179"/>
        <v/>
      </c>
      <c r="S220" s="6">
        <f t="shared" si="180"/>
        <v>9.1</v>
      </c>
      <c r="T220" s="3" t="str">
        <f t="shared" si="181"/>
        <v/>
      </c>
      <c r="U220" s="20" t="str">
        <f t="shared" si="182"/>
        <v/>
      </c>
      <c r="V220" s="6" t="str">
        <f t="shared" si="183"/>
        <v/>
      </c>
      <c r="W220" s="3" t="str">
        <f t="shared" si="184"/>
        <v/>
      </c>
      <c r="X220" s="20" t="str">
        <f t="shared" si="185"/>
        <v/>
      </c>
      <c r="Y220" s="6" t="str">
        <f t="shared" si="186"/>
        <v/>
      </c>
      <c r="Z220" s="3" t="str">
        <f t="shared" si="187"/>
        <v/>
      </c>
      <c r="AA220" s="20" t="str">
        <f t="shared" si="188"/>
        <v/>
      </c>
      <c r="AB220" s="6" t="str">
        <f t="shared" si="189"/>
        <v/>
      </c>
      <c r="AC220" s="3" t="str">
        <f t="shared" si="190"/>
        <v/>
      </c>
      <c r="AD220" s="20" t="str">
        <f t="shared" si="191"/>
        <v/>
      </c>
      <c r="AE220" s="6" t="str">
        <f t="shared" si="192"/>
        <v/>
      </c>
      <c r="AF220" s="8"/>
      <c r="AG220" s="3" t="str">
        <f t="shared" si="199"/>
        <v/>
      </c>
      <c r="AH220" s="20" t="str">
        <f t="shared" si="200"/>
        <v/>
      </c>
      <c r="AI220" s="6" t="str">
        <f t="shared" si="201"/>
        <v/>
      </c>
      <c r="AJ220" s="3" t="str">
        <f t="shared" si="202"/>
        <v/>
      </c>
      <c r="AK220" s="20" t="str">
        <f t="shared" si="203"/>
        <v/>
      </c>
      <c r="AL220" s="6" t="str">
        <f t="shared" si="204"/>
        <v/>
      </c>
      <c r="AM220" s="3" t="str">
        <f t="shared" si="205"/>
        <v/>
      </c>
      <c r="AN220" s="20" t="str">
        <f t="shared" si="206"/>
        <v/>
      </c>
      <c r="AO220" s="6">
        <f t="shared" si="207"/>
        <v>0</v>
      </c>
      <c r="AP220" s="3" t="str">
        <f t="shared" si="208"/>
        <v/>
      </c>
      <c r="AQ220" s="20" t="str">
        <f t="shared" si="209"/>
        <v/>
      </c>
      <c r="AR220" s="6" t="str">
        <f t="shared" si="210"/>
        <v/>
      </c>
      <c r="AS220" s="3" t="str">
        <f t="shared" si="211"/>
        <v/>
      </c>
      <c r="AT220" s="20" t="str">
        <f t="shared" si="212"/>
        <v/>
      </c>
      <c r="AU220" s="6" t="str">
        <f t="shared" si="213"/>
        <v/>
      </c>
      <c r="AV220" s="3" t="str">
        <f t="shared" si="193"/>
        <v/>
      </c>
      <c r="AW220" s="20" t="str">
        <f t="shared" si="194"/>
        <v/>
      </c>
      <c r="AX220" s="6" t="str">
        <f t="shared" si="195"/>
        <v/>
      </c>
      <c r="AY220" s="3" t="str">
        <f t="shared" si="196"/>
        <v/>
      </c>
      <c r="AZ220" s="20" t="str">
        <f t="shared" si="197"/>
        <v/>
      </c>
      <c r="BA220" s="6" t="str">
        <f t="shared" si="198"/>
        <v/>
      </c>
      <c r="BB220" s="8"/>
      <c r="BC220" s="34"/>
      <c r="BD220" s="34"/>
      <c r="BE220" s="34"/>
      <c r="BF220" s="34"/>
      <c r="BG220" s="34"/>
      <c r="BH220" s="34"/>
      <c r="BI220" s="41"/>
      <c r="BJ220" s="41"/>
      <c r="BK220" s="34"/>
      <c r="BL220" s="34"/>
      <c r="BM220" s="34"/>
      <c r="BN220" s="34"/>
      <c r="BO220" s="34"/>
      <c r="BP220" s="41"/>
      <c r="BQ220" s="41"/>
      <c r="BR220" s="34"/>
      <c r="BS220" s="34"/>
      <c r="BT220" s="34"/>
      <c r="BU220" s="34"/>
      <c r="BV220" s="34"/>
      <c r="BW220" s="41"/>
      <c r="BX220" s="41"/>
      <c r="BY220" s="34"/>
      <c r="BZ220" s="34"/>
      <c r="CA220" s="34"/>
      <c r="CB220" s="34"/>
      <c r="CC220" s="34"/>
      <c r="CD220" s="34"/>
      <c r="CE220" s="34"/>
      <c r="CF220" s="41"/>
      <c r="CG220" s="41"/>
      <c r="CH220" s="34"/>
      <c r="CI220" s="34"/>
      <c r="CJ220" s="34"/>
      <c r="CK220" s="34"/>
      <c r="CL220" s="34"/>
      <c r="CM220" s="41"/>
      <c r="CN220" s="41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</row>
    <row r="221" spans="1:106" ht="13.5" thickBot="1" x14ac:dyDescent="0.25">
      <c r="A221" s="82">
        <v>39296</v>
      </c>
      <c r="B221" s="81" t="s">
        <v>15</v>
      </c>
      <c r="C221" s="81" t="s">
        <v>14</v>
      </c>
      <c r="D221" s="81">
        <v>22.1</v>
      </c>
      <c r="E221" s="81" t="s">
        <v>24</v>
      </c>
      <c r="F221" s="85">
        <f t="shared" si="169"/>
        <v>2</v>
      </c>
      <c r="G221" s="85">
        <f t="shared" si="170"/>
        <v>8</v>
      </c>
      <c r="H221" s="67">
        <f t="shared" si="171"/>
        <v>2007</v>
      </c>
      <c r="I221" s="2" t="str">
        <f t="shared" si="168"/>
        <v>Summer</v>
      </c>
      <c r="J221" s="67"/>
      <c r="K221" s="3" t="str">
        <f t="shared" si="172"/>
        <v/>
      </c>
      <c r="L221" s="20" t="str">
        <f t="shared" si="173"/>
        <v/>
      </c>
      <c r="M221" s="6" t="str">
        <f t="shared" si="174"/>
        <v/>
      </c>
      <c r="N221" s="3" t="str">
        <f t="shared" si="175"/>
        <v/>
      </c>
      <c r="O221" s="20" t="str">
        <f t="shared" si="176"/>
        <v/>
      </c>
      <c r="P221" s="6" t="str">
        <f t="shared" si="177"/>
        <v/>
      </c>
      <c r="Q221" s="3" t="str">
        <f t="shared" si="178"/>
        <v/>
      </c>
      <c r="R221" s="20">
        <f t="shared" si="179"/>
        <v>22.1</v>
      </c>
      <c r="S221" s="6" t="str">
        <f t="shared" si="180"/>
        <v/>
      </c>
      <c r="T221" s="3" t="str">
        <f t="shared" si="181"/>
        <v/>
      </c>
      <c r="U221" s="20" t="str">
        <f t="shared" si="182"/>
        <v/>
      </c>
      <c r="V221" s="6" t="str">
        <f t="shared" si="183"/>
        <v/>
      </c>
      <c r="W221" s="3" t="str">
        <f t="shared" si="184"/>
        <v/>
      </c>
      <c r="X221" s="20" t="str">
        <f t="shared" si="185"/>
        <v/>
      </c>
      <c r="Y221" s="6" t="str">
        <f t="shared" si="186"/>
        <v/>
      </c>
      <c r="Z221" s="3" t="str">
        <f t="shared" si="187"/>
        <v/>
      </c>
      <c r="AA221" s="20" t="str">
        <f t="shared" si="188"/>
        <v/>
      </c>
      <c r="AB221" s="6" t="str">
        <f t="shared" si="189"/>
        <v/>
      </c>
      <c r="AC221" s="3" t="str">
        <f t="shared" si="190"/>
        <v/>
      </c>
      <c r="AD221" s="20" t="str">
        <f t="shared" si="191"/>
        <v/>
      </c>
      <c r="AE221" s="6" t="str">
        <f t="shared" si="192"/>
        <v/>
      </c>
      <c r="AF221" s="8"/>
      <c r="AG221" s="3" t="str">
        <f t="shared" si="199"/>
        <v/>
      </c>
      <c r="AH221" s="20" t="str">
        <f t="shared" si="200"/>
        <v/>
      </c>
      <c r="AI221" s="6" t="str">
        <f t="shared" si="201"/>
        <v/>
      </c>
      <c r="AJ221" s="3" t="str">
        <f t="shared" si="202"/>
        <v/>
      </c>
      <c r="AK221" s="20" t="str">
        <f t="shared" si="203"/>
        <v/>
      </c>
      <c r="AL221" s="6" t="str">
        <f t="shared" si="204"/>
        <v/>
      </c>
      <c r="AM221" s="3" t="str">
        <f t="shared" si="205"/>
        <v/>
      </c>
      <c r="AN221" s="20" t="str">
        <f t="shared" si="206"/>
        <v>NS</v>
      </c>
      <c r="AO221" s="6" t="str">
        <f t="shared" si="207"/>
        <v/>
      </c>
      <c r="AP221" s="3" t="str">
        <f t="shared" si="208"/>
        <v/>
      </c>
      <c r="AQ221" s="20" t="str">
        <f t="shared" si="209"/>
        <v/>
      </c>
      <c r="AR221" s="6" t="str">
        <f t="shared" si="210"/>
        <v/>
      </c>
      <c r="AS221" s="3" t="str">
        <f t="shared" si="211"/>
        <v/>
      </c>
      <c r="AT221" s="20" t="str">
        <f t="shared" si="212"/>
        <v/>
      </c>
      <c r="AU221" s="6" t="str">
        <f t="shared" si="213"/>
        <v/>
      </c>
      <c r="AV221" s="3" t="str">
        <f t="shared" si="193"/>
        <v/>
      </c>
      <c r="AW221" s="20" t="str">
        <f t="shared" si="194"/>
        <v/>
      </c>
      <c r="AX221" s="6" t="str">
        <f t="shared" si="195"/>
        <v/>
      </c>
      <c r="AY221" s="3" t="str">
        <f t="shared" si="196"/>
        <v/>
      </c>
      <c r="AZ221" s="20" t="str">
        <f t="shared" si="197"/>
        <v/>
      </c>
      <c r="BA221" s="6" t="str">
        <f t="shared" si="198"/>
        <v/>
      </c>
      <c r="BB221" s="8"/>
      <c r="BC221" s="34"/>
      <c r="BD221" s="34"/>
      <c r="BE221" s="34"/>
      <c r="BF221" s="34"/>
      <c r="BG221" s="34"/>
      <c r="BH221" s="34"/>
      <c r="BI221" s="41"/>
      <c r="BJ221" s="41"/>
      <c r="BK221" s="34"/>
      <c r="BL221" s="34"/>
      <c r="BM221" s="34"/>
      <c r="BN221" s="34"/>
      <c r="BO221" s="34"/>
      <c r="BP221" s="41"/>
      <c r="BQ221" s="41"/>
      <c r="BR221" s="34"/>
      <c r="BS221" s="34"/>
      <c r="BT221" s="34"/>
      <c r="BU221" s="34"/>
      <c r="BV221" s="34"/>
      <c r="BW221" s="41"/>
      <c r="BX221" s="41"/>
      <c r="BY221" s="34"/>
      <c r="BZ221" s="34"/>
      <c r="CA221" s="34"/>
      <c r="CB221" s="34"/>
      <c r="CC221" s="34"/>
      <c r="CD221" s="34"/>
      <c r="CE221" s="34"/>
      <c r="CF221" s="41"/>
      <c r="CG221" s="41"/>
      <c r="CH221" s="34"/>
      <c r="CI221" s="34"/>
      <c r="CJ221" s="34"/>
      <c r="CK221" s="34"/>
      <c r="CL221" s="34"/>
      <c r="CM221" s="41"/>
      <c r="CN221" s="41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</row>
    <row r="222" spans="1:106" ht="13.5" thickBot="1" x14ac:dyDescent="0.25">
      <c r="A222" s="82">
        <v>39210</v>
      </c>
      <c r="B222" s="81" t="s">
        <v>15</v>
      </c>
      <c r="C222" s="81" t="s">
        <v>14</v>
      </c>
      <c r="D222" s="81">
        <v>21.4</v>
      </c>
      <c r="E222" s="81">
        <v>4.8</v>
      </c>
      <c r="F222" s="85">
        <f t="shared" si="169"/>
        <v>2</v>
      </c>
      <c r="G222" s="85">
        <f t="shared" si="170"/>
        <v>5</v>
      </c>
      <c r="H222" s="67">
        <f t="shared" si="171"/>
        <v>2007</v>
      </c>
      <c r="I222" s="2" t="str">
        <f t="shared" si="168"/>
        <v>Spring</v>
      </c>
      <c r="J222" s="67"/>
      <c r="K222" s="3" t="str">
        <f t="shared" si="172"/>
        <v/>
      </c>
      <c r="L222" s="20" t="str">
        <f t="shared" si="173"/>
        <v/>
      </c>
      <c r="M222" s="6" t="str">
        <f t="shared" si="174"/>
        <v/>
      </c>
      <c r="N222" s="3" t="str">
        <f t="shared" si="175"/>
        <v/>
      </c>
      <c r="O222" s="20" t="str">
        <f t="shared" si="176"/>
        <v/>
      </c>
      <c r="P222" s="6" t="str">
        <f t="shared" si="177"/>
        <v/>
      </c>
      <c r="Q222" s="3">
        <f t="shared" si="178"/>
        <v>21.4</v>
      </c>
      <c r="R222" s="20" t="str">
        <f t="shared" si="179"/>
        <v/>
      </c>
      <c r="S222" s="6" t="str">
        <f t="shared" si="180"/>
        <v/>
      </c>
      <c r="T222" s="3" t="str">
        <f t="shared" si="181"/>
        <v/>
      </c>
      <c r="U222" s="20" t="str">
        <f t="shared" si="182"/>
        <v/>
      </c>
      <c r="V222" s="6" t="str">
        <f t="shared" si="183"/>
        <v/>
      </c>
      <c r="W222" s="3" t="str">
        <f t="shared" si="184"/>
        <v/>
      </c>
      <c r="X222" s="20" t="str">
        <f t="shared" si="185"/>
        <v/>
      </c>
      <c r="Y222" s="6" t="str">
        <f t="shared" si="186"/>
        <v/>
      </c>
      <c r="Z222" s="3" t="str">
        <f t="shared" si="187"/>
        <v/>
      </c>
      <c r="AA222" s="20" t="str">
        <f t="shared" si="188"/>
        <v/>
      </c>
      <c r="AB222" s="6" t="str">
        <f t="shared" si="189"/>
        <v/>
      </c>
      <c r="AC222" s="3" t="str">
        <f t="shared" si="190"/>
        <v/>
      </c>
      <c r="AD222" s="20" t="str">
        <f t="shared" si="191"/>
        <v/>
      </c>
      <c r="AE222" s="6" t="str">
        <f t="shared" si="192"/>
        <v/>
      </c>
      <c r="AF222" s="8"/>
      <c r="AG222" s="3" t="str">
        <f t="shared" si="199"/>
        <v/>
      </c>
      <c r="AH222" s="20" t="str">
        <f t="shared" si="200"/>
        <v/>
      </c>
      <c r="AI222" s="6" t="str">
        <f t="shared" si="201"/>
        <v/>
      </c>
      <c r="AJ222" s="3" t="str">
        <f t="shared" si="202"/>
        <v/>
      </c>
      <c r="AK222" s="20" t="str">
        <f t="shared" si="203"/>
        <v/>
      </c>
      <c r="AL222" s="6" t="str">
        <f t="shared" si="204"/>
        <v/>
      </c>
      <c r="AM222" s="3">
        <f t="shared" si="205"/>
        <v>4.8</v>
      </c>
      <c r="AN222" s="20" t="str">
        <f t="shared" si="206"/>
        <v/>
      </c>
      <c r="AO222" s="6" t="str">
        <f t="shared" si="207"/>
        <v/>
      </c>
      <c r="AP222" s="3" t="str">
        <f t="shared" si="208"/>
        <v/>
      </c>
      <c r="AQ222" s="20" t="str">
        <f t="shared" si="209"/>
        <v/>
      </c>
      <c r="AR222" s="6" t="str">
        <f t="shared" si="210"/>
        <v/>
      </c>
      <c r="AS222" s="3" t="str">
        <f t="shared" si="211"/>
        <v/>
      </c>
      <c r="AT222" s="20" t="str">
        <f t="shared" si="212"/>
        <v/>
      </c>
      <c r="AU222" s="6" t="str">
        <f t="shared" si="213"/>
        <v/>
      </c>
      <c r="AV222" s="3" t="str">
        <f t="shared" si="193"/>
        <v/>
      </c>
      <c r="AW222" s="20" t="str">
        <f t="shared" si="194"/>
        <v/>
      </c>
      <c r="AX222" s="6" t="str">
        <f t="shared" si="195"/>
        <v/>
      </c>
      <c r="AY222" s="3" t="str">
        <f t="shared" si="196"/>
        <v/>
      </c>
      <c r="AZ222" s="20" t="str">
        <f t="shared" si="197"/>
        <v/>
      </c>
      <c r="BA222" s="6" t="str">
        <f t="shared" si="198"/>
        <v/>
      </c>
      <c r="BB222" s="8"/>
      <c r="BC222" s="34"/>
      <c r="BD222" s="34"/>
      <c r="BE222" s="34"/>
      <c r="BF222" s="34"/>
      <c r="BG222" s="34"/>
      <c r="BH222" s="34"/>
      <c r="BI222" s="41"/>
      <c r="BJ222" s="41"/>
      <c r="BK222" s="34"/>
      <c r="BL222" s="34"/>
      <c r="BM222" s="34"/>
      <c r="BN222" s="34"/>
      <c r="BO222" s="34"/>
      <c r="BP222" s="41"/>
      <c r="BQ222" s="41"/>
      <c r="BR222" s="34"/>
      <c r="BS222" s="34"/>
      <c r="BT222" s="34"/>
      <c r="BU222" s="34"/>
      <c r="BV222" s="34"/>
      <c r="BW222" s="41"/>
      <c r="BX222" s="41"/>
      <c r="BY222" s="34"/>
      <c r="BZ222" s="34"/>
      <c r="CA222" s="34"/>
      <c r="CB222" s="34"/>
      <c r="CC222" s="34"/>
      <c r="CD222" s="34"/>
      <c r="CE222" s="34"/>
      <c r="CF222" s="41"/>
      <c r="CG222" s="41"/>
      <c r="CH222" s="34"/>
      <c r="CI222" s="34"/>
      <c r="CJ222" s="34"/>
      <c r="CK222" s="34"/>
      <c r="CL222" s="34"/>
      <c r="CM222" s="41"/>
      <c r="CN222" s="41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</row>
    <row r="223" spans="1:106" ht="13.5" thickBot="1" x14ac:dyDescent="0.25">
      <c r="A223" s="82">
        <v>38983</v>
      </c>
      <c r="B223" s="81" t="s">
        <v>15</v>
      </c>
      <c r="C223" s="81" t="s">
        <v>14</v>
      </c>
      <c r="D223" s="81">
        <v>13.5</v>
      </c>
      <c r="E223" s="81">
        <v>0</v>
      </c>
      <c r="F223" s="85">
        <f t="shared" si="169"/>
        <v>2</v>
      </c>
      <c r="G223" s="85">
        <f t="shared" si="170"/>
        <v>9</v>
      </c>
      <c r="H223" s="67">
        <f t="shared" si="171"/>
        <v>2006</v>
      </c>
      <c r="I223" s="2" t="str">
        <f t="shared" si="168"/>
        <v>Fall</v>
      </c>
      <c r="J223" s="67"/>
      <c r="K223" s="3" t="str">
        <f t="shared" si="172"/>
        <v/>
      </c>
      <c r="L223" s="20" t="str">
        <f t="shared" si="173"/>
        <v/>
      </c>
      <c r="M223" s="6" t="str">
        <f t="shared" si="174"/>
        <v/>
      </c>
      <c r="N223" s="3" t="str">
        <f t="shared" si="175"/>
        <v/>
      </c>
      <c r="O223" s="20" t="str">
        <f t="shared" si="176"/>
        <v/>
      </c>
      <c r="P223" s="6" t="str">
        <f t="shared" si="177"/>
        <v/>
      </c>
      <c r="Q223" s="3" t="str">
        <f t="shared" si="178"/>
        <v/>
      </c>
      <c r="R223" s="20" t="str">
        <f t="shared" si="179"/>
        <v/>
      </c>
      <c r="S223" s="6">
        <f t="shared" si="180"/>
        <v>13.5</v>
      </c>
      <c r="T223" s="3" t="str">
        <f t="shared" si="181"/>
        <v/>
      </c>
      <c r="U223" s="20" t="str">
        <f t="shared" si="182"/>
        <v/>
      </c>
      <c r="V223" s="6" t="str">
        <f t="shared" si="183"/>
        <v/>
      </c>
      <c r="W223" s="3" t="str">
        <f t="shared" si="184"/>
        <v/>
      </c>
      <c r="X223" s="20" t="str">
        <f t="shared" si="185"/>
        <v/>
      </c>
      <c r="Y223" s="6" t="str">
        <f t="shared" si="186"/>
        <v/>
      </c>
      <c r="Z223" s="3" t="str">
        <f t="shared" si="187"/>
        <v/>
      </c>
      <c r="AA223" s="20" t="str">
        <f t="shared" si="188"/>
        <v/>
      </c>
      <c r="AB223" s="6" t="str">
        <f t="shared" si="189"/>
        <v/>
      </c>
      <c r="AC223" s="3" t="str">
        <f t="shared" si="190"/>
        <v/>
      </c>
      <c r="AD223" s="20" t="str">
        <f t="shared" si="191"/>
        <v/>
      </c>
      <c r="AE223" s="6" t="str">
        <f t="shared" si="192"/>
        <v/>
      </c>
      <c r="AF223" s="8"/>
      <c r="AG223" s="3" t="str">
        <f t="shared" si="199"/>
        <v/>
      </c>
      <c r="AH223" s="20" t="str">
        <f t="shared" si="200"/>
        <v/>
      </c>
      <c r="AI223" s="6" t="str">
        <f t="shared" si="201"/>
        <v/>
      </c>
      <c r="AJ223" s="3" t="str">
        <f t="shared" si="202"/>
        <v/>
      </c>
      <c r="AK223" s="20" t="str">
        <f t="shared" si="203"/>
        <v/>
      </c>
      <c r="AL223" s="6" t="str">
        <f t="shared" si="204"/>
        <v/>
      </c>
      <c r="AM223" s="3" t="str">
        <f t="shared" si="205"/>
        <v/>
      </c>
      <c r="AN223" s="20" t="str">
        <f t="shared" si="206"/>
        <v/>
      </c>
      <c r="AO223" s="6">
        <f t="shared" si="207"/>
        <v>0</v>
      </c>
      <c r="AP223" s="3" t="str">
        <f t="shared" si="208"/>
        <v/>
      </c>
      <c r="AQ223" s="20" t="str">
        <f t="shared" si="209"/>
        <v/>
      </c>
      <c r="AR223" s="6" t="str">
        <f t="shared" si="210"/>
        <v/>
      </c>
      <c r="AS223" s="3" t="str">
        <f t="shared" si="211"/>
        <v/>
      </c>
      <c r="AT223" s="20" t="str">
        <f t="shared" si="212"/>
        <v/>
      </c>
      <c r="AU223" s="6" t="str">
        <f t="shared" si="213"/>
        <v/>
      </c>
      <c r="AV223" s="3" t="str">
        <f t="shared" si="193"/>
        <v/>
      </c>
      <c r="AW223" s="20" t="str">
        <f t="shared" si="194"/>
        <v/>
      </c>
      <c r="AX223" s="6" t="str">
        <f t="shared" si="195"/>
        <v/>
      </c>
      <c r="AY223" s="3" t="str">
        <f t="shared" si="196"/>
        <v/>
      </c>
      <c r="AZ223" s="20" t="str">
        <f t="shared" si="197"/>
        <v/>
      </c>
      <c r="BA223" s="6" t="str">
        <f t="shared" si="198"/>
        <v/>
      </c>
      <c r="BB223" s="8"/>
      <c r="BC223" s="34"/>
      <c r="BD223" s="34"/>
      <c r="BE223" s="34"/>
      <c r="BF223" s="34"/>
      <c r="BG223" s="34"/>
      <c r="BH223" s="34"/>
      <c r="BI223" s="41"/>
      <c r="BJ223" s="41"/>
      <c r="BK223" s="34"/>
      <c r="BL223" s="34"/>
      <c r="BM223" s="34"/>
      <c r="BN223" s="34"/>
      <c r="BO223" s="34"/>
      <c r="BP223" s="41"/>
      <c r="BQ223" s="41"/>
      <c r="BR223" s="34"/>
      <c r="BS223" s="34"/>
      <c r="BT223" s="34"/>
      <c r="BU223" s="34"/>
      <c r="BV223" s="34"/>
      <c r="BW223" s="41"/>
      <c r="BX223" s="41"/>
      <c r="BY223" s="34"/>
      <c r="BZ223" s="34"/>
      <c r="CA223" s="34"/>
      <c r="CB223" s="34"/>
      <c r="CC223" s="34"/>
      <c r="CD223" s="34"/>
      <c r="CE223" s="34"/>
      <c r="CF223" s="41"/>
      <c r="CG223" s="41"/>
      <c r="CH223" s="34"/>
      <c r="CI223" s="34"/>
      <c r="CJ223" s="34"/>
      <c r="CK223" s="34"/>
      <c r="CL223" s="34"/>
      <c r="CM223" s="41"/>
      <c r="CN223" s="41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</row>
    <row r="224" spans="1:106" ht="13.5" thickBot="1" x14ac:dyDescent="0.25">
      <c r="A224" s="82">
        <v>38909</v>
      </c>
      <c r="B224" s="81" t="s">
        <v>15</v>
      </c>
      <c r="C224" s="81" t="s">
        <v>14</v>
      </c>
      <c r="D224" s="81">
        <v>18.3</v>
      </c>
      <c r="E224" s="81" t="s">
        <v>24</v>
      </c>
      <c r="F224" s="85">
        <f t="shared" si="169"/>
        <v>2</v>
      </c>
      <c r="G224" s="85">
        <f t="shared" si="170"/>
        <v>7</v>
      </c>
      <c r="H224" s="67">
        <f t="shared" si="171"/>
        <v>2006</v>
      </c>
      <c r="I224" s="2" t="str">
        <f t="shared" si="168"/>
        <v>Summer</v>
      </c>
      <c r="J224" s="67"/>
      <c r="K224" s="3" t="str">
        <f t="shared" si="172"/>
        <v/>
      </c>
      <c r="L224" s="20" t="str">
        <f t="shared" si="173"/>
        <v/>
      </c>
      <c r="M224" s="6" t="str">
        <f t="shared" si="174"/>
        <v/>
      </c>
      <c r="N224" s="3" t="str">
        <f t="shared" si="175"/>
        <v/>
      </c>
      <c r="O224" s="20" t="str">
        <f t="shared" si="176"/>
        <v/>
      </c>
      <c r="P224" s="6" t="str">
        <f t="shared" si="177"/>
        <v/>
      </c>
      <c r="Q224" s="3" t="str">
        <f t="shared" si="178"/>
        <v/>
      </c>
      <c r="R224" s="20">
        <f t="shared" si="179"/>
        <v>18.3</v>
      </c>
      <c r="S224" s="6" t="str">
        <f t="shared" si="180"/>
        <v/>
      </c>
      <c r="T224" s="3" t="str">
        <f t="shared" si="181"/>
        <v/>
      </c>
      <c r="U224" s="20" t="str">
        <f t="shared" si="182"/>
        <v/>
      </c>
      <c r="V224" s="6" t="str">
        <f t="shared" si="183"/>
        <v/>
      </c>
      <c r="W224" s="3" t="str">
        <f t="shared" si="184"/>
        <v/>
      </c>
      <c r="X224" s="20" t="str">
        <f t="shared" si="185"/>
        <v/>
      </c>
      <c r="Y224" s="6" t="str">
        <f t="shared" si="186"/>
        <v/>
      </c>
      <c r="Z224" s="3" t="str">
        <f t="shared" si="187"/>
        <v/>
      </c>
      <c r="AA224" s="20" t="str">
        <f t="shared" si="188"/>
        <v/>
      </c>
      <c r="AB224" s="6" t="str">
        <f t="shared" si="189"/>
        <v/>
      </c>
      <c r="AC224" s="3" t="str">
        <f t="shared" si="190"/>
        <v/>
      </c>
      <c r="AD224" s="20" t="str">
        <f t="shared" si="191"/>
        <v/>
      </c>
      <c r="AE224" s="6" t="str">
        <f t="shared" si="192"/>
        <v/>
      </c>
      <c r="AF224" s="8"/>
      <c r="AG224" s="3" t="str">
        <f t="shared" si="199"/>
        <v/>
      </c>
      <c r="AH224" s="20" t="str">
        <f t="shared" si="200"/>
        <v/>
      </c>
      <c r="AI224" s="6" t="str">
        <f t="shared" si="201"/>
        <v/>
      </c>
      <c r="AJ224" s="3" t="str">
        <f t="shared" si="202"/>
        <v/>
      </c>
      <c r="AK224" s="20" t="str">
        <f t="shared" si="203"/>
        <v/>
      </c>
      <c r="AL224" s="6" t="str">
        <f t="shared" si="204"/>
        <v/>
      </c>
      <c r="AM224" s="3" t="str">
        <f t="shared" si="205"/>
        <v/>
      </c>
      <c r="AN224" s="20" t="str">
        <f t="shared" si="206"/>
        <v>NS</v>
      </c>
      <c r="AO224" s="6" t="str">
        <f t="shared" si="207"/>
        <v/>
      </c>
      <c r="AP224" s="3" t="str">
        <f t="shared" si="208"/>
        <v/>
      </c>
      <c r="AQ224" s="20" t="str">
        <f t="shared" si="209"/>
        <v/>
      </c>
      <c r="AR224" s="6" t="str">
        <f t="shared" si="210"/>
        <v/>
      </c>
      <c r="AS224" s="3" t="str">
        <f t="shared" si="211"/>
        <v/>
      </c>
      <c r="AT224" s="20" t="str">
        <f t="shared" si="212"/>
        <v/>
      </c>
      <c r="AU224" s="6" t="str">
        <f t="shared" si="213"/>
        <v/>
      </c>
      <c r="AV224" s="3" t="str">
        <f t="shared" si="193"/>
        <v/>
      </c>
      <c r="AW224" s="20" t="str">
        <f t="shared" si="194"/>
        <v/>
      </c>
      <c r="AX224" s="6" t="str">
        <f t="shared" si="195"/>
        <v/>
      </c>
      <c r="AY224" s="3" t="str">
        <f t="shared" si="196"/>
        <v/>
      </c>
      <c r="AZ224" s="20" t="str">
        <f t="shared" si="197"/>
        <v/>
      </c>
      <c r="BA224" s="6" t="str">
        <f t="shared" si="198"/>
        <v/>
      </c>
      <c r="BB224" s="8"/>
      <c r="BC224" s="34"/>
      <c r="BD224" s="34"/>
      <c r="BE224" s="34"/>
      <c r="BF224" s="34"/>
      <c r="BG224" s="34"/>
      <c r="BH224" s="34"/>
      <c r="BI224" s="41"/>
      <c r="BJ224" s="41"/>
      <c r="BK224" s="34"/>
      <c r="BL224" s="34"/>
      <c r="BM224" s="34"/>
      <c r="BN224" s="34"/>
      <c r="BO224" s="34"/>
      <c r="BP224" s="41"/>
      <c r="BQ224" s="41"/>
      <c r="BR224" s="34"/>
      <c r="BS224" s="34"/>
      <c r="BT224" s="34"/>
      <c r="BU224" s="34"/>
      <c r="BV224" s="34"/>
      <c r="BW224" s="41"/>
      <c r="BX224" s="41"/>
      <c r="BY224" s="34"/>
      <c r="BZ224" s="34"/>
      <c r="CA224" s="34"/>
      <c r="CB224" s="34"/>
      <c r="CC224" s="34"/>
      <c r="CD224" s="34"/>
      <c r="CE224" s="34"/>
      <c r="CF224" s="41"/>
      <c r="CG224" s="41"/>
      <c r="CH224" s="34"/>
      <c r="CI224" s="34"/>
      <c r="CJ224" s="34"/>
      <c r="CK224" s="34"/>
      <c r="CL224" s="34"/>
      <c r="CM224" s="41"/>
      <c r="CN224" s="41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</row>
    <row r="225" spans="1:106" ht="13.5" thickBot="1" x14ac:dyDescent="0.25">
      <c r="A225" s="82">
        <v>38836</v>
      </c>
      <c r="B225" s="81" t="s">
        <v>15</v>
      </c>
      <c r="C225" s="81" t="s">
        <v>14</v>
      </c>
      <c r="D225" s="81" t="s">
        <v>3</v>
      </c>
      <c r="E225" s="81">
        <v>2.9</v>
      </c>
      <c r="F225" s="85">
        <f t="shared" si="169"/>
        <v>2</v>
      </c>
      <c r="G225" s="85">
        <f t="shared" si="170"/>
        <v>4</v>
      </c>
      <c r="H225" s="67">
        <f t="shared" si="171"/>
        <v>2006</v>
      </c>
      <c r="I225" s="2" t="str">
        <f t="shared" si="168"/>
        <v>Spring</v>
      </c>
      <c r="J225" s="67"/>
      <c r="K225" s="3" t="str">
        <f t="shared" si="172"/>
        <v/>
      </c>
      <c r="L225" s="20" t="str">
        <f t="shared" si="173"/>
        <v/>
      </c>
      <c r="M225" s="6" t="str">
        <f t="shared" si="174"/>
        <v/>
      </c>
      <c r="N225" s="3" t="str">
        <f t="shared" si="175"/>
        <v/>
      </c>
      <c r="O225" s="20" t="str">
        <f t="shared" si="176"/>
        <v/>
      </c>
      <c r="P225" s="6" t="str">
        <f t="shared" si="177"/>
        <v/>
      </c>
      <c r="Q225" s="3" t="str">
        <f t="shared" si="178"/>
        <v>ns</v>
      </c>
      <c r="R225" s="20" t="str">
        <f t="shared" si="179"/>
        <v/>
      </c>
      <c r="S225" s="6" t="str">
        <f t="shared" si="180"/>
        <v/>
      </c>
      <c r="T225" s="3" t="str">
        <f t="shared" si="181"/>
        <v/>
      </c>
      <c r="U225" s="20" t="str">
        <f t="shared" si="182"/>
        <v/>
      </c>
      <c r="V225" s="6" t="str">
        <f t="shared" si="183"/>
        <v/>
      </c>
      <c r="W225" s="3" t="str">
        <f t="shared" si="184"/>
        <v/>
      </c>
      <c r="X225" s="20" t="str">
        <f t="shared" si="185"/>
        <v/>
      </c>
      <c r="Y225" s="6" t="str">
        <f t="shared" si="186"/>
        <v/>
      </c>
      <c r="Z225" s="3" t="str">
        <f t="shared" si="187"/>
        <v/>
      </c>
      <c r="AA225" s="20" t="str">
        <f t="shared" si="188"/>
        <v/>
      </c>
      <c r="AB225" s="6" t="str">
        <f t="shared" si="189"/>
        <v/>
      </c>
      <c r="AC225" s="3" t="str">
        <f t="shared" si="190"/>
        <v/>
      </c>
      <c r="AD225" s="20" t="str">
        <f t="shared" si="191"/>
        <v/>
      </c>
      <c r="AE225" s="6" t="str">
        <f t="shared" si="192"/>
        <v/>
      </c>
      <c r="AF225" s="8"/>
      <c r="AG225" s="3" t="str">
        <f t="shared" si="199"/>
        <v/>
      </c>
      <c r="AH225" s="20" t="str">
        <f t="shared" si="200"/>
        <v/>
      </c>
      <c r="AI225" s="6" t="str">
        <f t="shared" si="201"/>
        <v/>
      </c>
      <c r="AJ225" s="3" t="str">
        <f t="shared" si="202"/>
        <v/>
      </c>
      <c r="AK225" s="20" t="str">
        <f t="shared" si="203"/>
        <v/>
      </c>
      <c r="AL225" s="6" t="str">
        <f t="shared" si="204"/>
        <v/>
      </c>
      <c r="AM225" s="3">
        <f t="shared" si="205"/>
        <v>2.9</v>
      </c>
      <c r="AN225" s="20" t="str">
        <f t="shared" si="206"/>
        <v/>
      </c>
      <c r="AO225" s="6" t="str">
        <f t="shared" si="207"/>
        <v/>
      </c>
      <c r="AP225" s="3" t="str">
        <f t="shared" si="208"/>
        <v/>
      </c>
      <c r="AQ225" s="20" t="str">
        <f t="shared" si="209"/>
        <v/>
      </c>
      <c r="AR225" s="6" t="str">
        <f t="shared" si="210"/>
        <v/>
      </c>
      <c r="AS225" s="3" t="str">
        <f t="shared" si="211"/>
        <v/>
      </c>
      <c r="AT225" s="20" t="str">
        <f t="shared" si="212"/>
        <v/>
      </c>
      <c r="AU225" s="6" t="str">
        <f t="shared" si="213"/>
        <v/>
      </c>
      <c r="AV225" s="3" t="str">
        <f t="shared" si="193"/>
        <v/>
      </c>
      <c r="AW225" s="20" t="str">
        <f t="shared" si="194"/>
        <v/>
      </c>
      <c r="AX225" s="6" t="str">
        <f t="shared" si="195"/>
        <v/>
      </c>
      <c r="AY225" s="3" t="str">
        <f t="shared" si="196"/>
        <v/>
      </c>
      <c r="AZ225" s="20" t="str">
        <f t="shared" si="197"/>
        <v/>
      </c>
      <c r="BA225" s="6" t="str">
        <f t="shared" si="198"/>
        <v/>
      </c>
      <c r="BB225" s="8"/>
      <c r="BC225" s="34"/>
      <c r="BD225" s="34"/>
      <c r="BE225" s="34"/>
      <c r="BF225" s="34"/>
      <c r="BG225" s="34"/>
      <c r="BH225" s="34"/>
      <c r="BI225" s="41"/>
      <c r="BJ225" s="41"/>
      <c r="BK225" s="34"/>
      <c r="BL225" s="34"/>
      <c r="BM225" s="34"/>
      <c r="BN225" s="34"/>
      <c r="BO225" s="34"/>
      <c r="BP225" s="41"/>
      <c r="BQ225" s="41"/>
      <c r="BR225" s="34"/>
      <c r="BS225" s="34"/>
      <c r="BT225" s="34"/>
      <c r="BU225" s="34"/>
      <c r="BV225" s="34"/>
      <c r="BW225" s="41"/>
      <c r="BX225" s="41"/>
      <c r="BY225" s="34"/>
      <c r="BZ225" s="34"/>
      <c r="CA225" s="34"/>
      <c r="CB225" s="34"/>
      <c r="CC225" s="34"/>
      <c r="CD225" s="34"/>
      <c r="CE225" s="34"/>
      <c r="CF225" s="41"/>
      <c r="CG225" s="41"/>
      <c r="CH225" s="34"/>
      <c r="CI225" s="34"/>
      <c r="CJ225" s="34"/>
      <c r="CK225" s="34"/>
      <c r="CL225" s="34"/>
      <c r="CM225" s="41"/>
      <c r="CN225" s="41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</row>
    <row r="226" spans="1:106" ht="13.5" thickBot="1" x14ac:dyDescent="0.25">
      <c r="A226" s="82">
        <v>38619</v>
      </c>
      <c r="B226" s="81" t="s">
        <v>15</v>
      </c>
      <c r="C226" s="81" t="s">
        <v>14</v>
      </c>
      <c r="D226" s="81">
        <v>15.3</v>
      </c>
      <c r="E226" s="81" t="s">
        <v>24</v>
      </c>
      <c r="F226" s="85">
        <f t="shared" si="169"/>
        <v>2</v>
      </c>
      <c r="G226" s="85">
        <f t="shared" si="170"/>
        <v>9</v>
      </c>
      <c r="H226" s="67">
        <f t="shared" si="171"/>
        <v>2005</v>
      </c>
      <c r="I226" s="2" t="str">
        <f t="shared" si="168"/>
        <v>Fall</v>
      </c>
      <c r="J226" s="67"/>
      <c r="K226" s="3" t="str">
        <f t="shared" si="172"/>
        <v/>
      </c>
      <c r="L226" s="20" t="str">
        <f t="shared" si="173"/>
        <v/>
      </c>
      <c r="M226" s="6" t="str">
        <f t="shared" si="174"/>
        <v/>
      </c>
      <c r="N226" s="3" t="str">
        <f t="shared" si="175"/>
        <v/>
      </c>
      <c r="O226" s="20" t="str">
        <f t="shared" si="176"/>
        <v/>
      </c>
      <c r="P226" s="6" t="str">
        <f t="shared" si="177"/>
        <v/>
      </c>
      <c r="Q226" s="3" t="str">
        <f t="shared" si="178"/>
        <v/>
      </c>
      <c r="R226" s="20" t="str">
        <f t="shared" si="179"/>
        <v/>
      </c>
      <c r="S226" s="6">
        <f t="shared" si="180"/>
        <v>15.3</v>
      </c>
      <c r="T226" s="3" t="str">
        <f t="shared" si="181"/>
        <v/>
      </c>
      <c r="U226" s="20" t="str">
        <f t="shared" si="182"/>
        <v/>
      </c>
      <c r="V226" s="6" t="str">
        <f t="shared" si="183"/>
        <v/>
      </c>
      <c r="W226" s="3" t="str">
        <f t="shared" si="184"/>
        <v/>
      </c>
      <c r="X226" s="20" t="str">
        <f t="shared" si="185"/>
        <v/>
      </c>
      <c r="Y226" s="6" t="str">
        <f t="shared" si="186"/>
        <v/>
      </c>
      <c r="Z226" s="3" t="str">
        <f t="shared" si="187"/>
        <v/>
      </c>
      <c r="AA226" s="20" t="str">
        <f t="shared" si="188"/>
        <v/>
      </c>
      <c r="AB226" s="6" t="str">
        <f t="shared" si="189"/>
        <v/>
      </c>
      <c r="AC226" s="3" t="str">
        <f t="shared" si="190"/>
        <v/>
      </c>
      <c r="AD226" s="20" t="str">
        <f t="shared" si="191"/>
        <v/>
      </c>
      <c r="AE226" s="6" t="str">
        <f t="shared" si="192"/>
        <v/>
      </c>
      <c r="AF226" s="8"/>
      <c r="AG226" s="3" t="str">
        <f t="shared" si="199"/>
        <v/>
      </c>
      <c r="AH226" s="20" t="str">
        <f t="shared" si="200"/>
        <v/>
      </c>
      <c r="AI226" s="6" t="str">
        <f t="shared" si="201"/>
        <v/>
      </c>
      <c r="AJ226" s="3" t="str">
        <f t="shared" si="202"/>
        <v/>
      </c>
      <c r="AK226" s="20" t="str">
        <f t="shared" si="203"/>
        <v/>
      </c>
      <c r="AL226" s="6" t="str">
        <f t="shared" si="204"/>
        <v/>
      </c>
      <c r="AM226" s="3" t="str">
        <f t="shared" si="205"/>
        <v/>
      </c>
      <c r="AN226" s="20" t="str">
        <f t="shared" si="206"/>
        <v/>
      </c>
      <c r="AO226" s="6" t="str">
        <f t="shared" si="207"/>
        <v>NS</v>
      </c>
      <c r="AP226" s="3" t="str">
        <f t="shared" si="208"/>
        <v/>
      </c>
      <c r="AQ226" s="20" t="str">
        <f t="shared" si="209"/>
        <v/>
      </c>
      <c r="AR226" s="6" t="str">
        <f t="shared" si="210"/>
        <v/>
      </c>
      <c r="AS226" s="3" t="str">
        <f t="shared" si="211"/>
        <v/>
      </c>
      <c r="AT226" s="20" t="str">
        <f t="shared" si="212"/>
        <v/>
      </c>
      <c r="AU226" s="6" t="str">
        <f t="shared" si="213"/>
        <v/>
      </c>
      <c r="AV226" s="3" t="str">
        <f t="shared" si="193"/>
        <v/>
      </c>
      <c r="AW226" s="20" t="str">
        <f t="shared" si="194"/>
        <v/>
      </c>
      <c r="AX226" s="6" t="str">
        <f t="shared" si="195"/>
        <v/>
      </c>
      <c r="AY226" s="3" t="str">
        <f t="shared" si="196"/>
        <v/>
      </c>
      <c r="AZ226" s="20" t="str">
        <f t="shared" si="197"/>
        <v/>
      </c>
      <c r="BA226" s="6" t="str">
        <f t="shared" si="198"/>
        <v/>
      </c>
      <c r="BB226" s="8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</row>
    <row r="227" spans="1:106" ht="13.5" thickBot="1" x14ac:dyDescent="0.25">
      <c r="A227" s="82">
        <v>38553</v>
      </c>
      <c r="B227" s="81" t="s">
        <v>15</v>
      </c>
      <c r="C227" s="81" t="s">
        <v>14</v>
      </c>
      <c r="D227" s="81">
        <v>20.9</v>
      </c>
      <c r="E227" s="81" t="s">
        <v>24</v>
      </c>
      <c r="F227" s="85">
        <f t="shared" si="169"/>
        <v>2</v>
      </c>
      <c r="G227" s="85">
        <f t="shared" si="170"/>
        <v>7</v>
      </c>
      <c r="H227" s="67">
        <f t="shared" si="171"/>
        <v>2005</v>
      </c>
      <c r="I227" s="2" t="str">
        <f t="shared" si="168"/>
        <v>Summer</v>
      </c>
      <c r="J227" s="67"/>
      <c r="K227" s="3" t="str">
        <f t="shared" si="172"/>
        <v/>
      </c>
      <c r="L227" s="20" t="str">
        <f t="shared" si="173"/>
        <v/>
      </c>
      <c r="M227" s="6" t="str">
        <f t="shared" si="174"/>
        <v/>
      </c>
      <c r="N227" s="3" t="str">
        <f t="shared" si="175"/>
        <v/>
      </c>
      <c r="O227" s="20" t="str">
        <f t="shared" si="176"/>
        <v/>
      </c>
      <c r="P227" s="6" t="str">
        <f t="shared" si="177"/>
        <v/>
      </c>
      <c r="Q227" s="3" t="str">
        <f t="shared" si="178"/>
        <v/>
      </c>
      <c r="R227" s="20">
        <f t="shared" si="179"/>
        <v>20.9</v>
      </c>
      <c r="S227" s="6" t="str">
        <f t="shared" si="180"/>
        <v/>
      </c>
      <c r="T227" s="3" t="str">
        <f t="shared" si="181"/>
        <v/>
      </c>
      <c r="U227" s="20" t="str">
        <f t="shared" si="182"/>
        <v/>
      </c>
      <c r="V227" s="6" t="str">
        <f t="shared" si="183"/>
        <v/>
      </c>
      <c r="W227" s="3" t="str">
        <f t="shared" si="184"/>
        <v/>
      </c>
      <c r="X227" s="20" t="str">
        <f t="shared" si="185"/>
        <v/>
      </c>
      <c r="Y227" s="6" t="str">
        <f t="shared" si="186"/>
        <v/>
      </c>
      <c r="Z227" s="3" t="str">
        <f t="shared" si="187"/>
        <v/>
      </c>
      <c r="AA227" s="20" t="str">
        <f t="shared" si="188"/>
        <v/>
      </c>
      <c r="AB227" s="6" t="str">
        <f t="shared" si="189"/>
        <v/>
      </c>
      <c r="AC227" s="3" t="str">
        <f t="shared" si="190"/>
        <v/>
      </c>
      <c r="AD227" s="20" t="str">
        <f t="shared" si="191"/>
        <v/>
      </c>
      <c r="AE227" s="6" t="str">
        <f t="shared" si="192"/>
        <v/>
      </c>
      <c r="AF227" s="8"/>
      <c r="AG227" s="3" t="str">
        <f t="shared" si="199"/>
        <v/>
      </c>
      <c r="AH227" s="20" t="str">
        <f t="shared" si="200"/>
        <v/>
      </c>
      <c r="AI227" s="6" t="str">
        <f t="shared" si="201"/>
        <v/>
      </c>
      <c r="AJ227" s="3" t="str">
        <f t="shared" si="202"/>
        <v/>
      </c>
      <c r="AK227" s="20" t="str">
        <f t="shared" si="203"/>
        <v/>
      </c>
      <c r="AL227" s="6" t="str">
        <f t="shared" si="204"/>
        <v/>
      </c>
      <c r="AM227" s="3" t="str">
        <f t="shared" si="205"/>
        <v/>
      </c>
      <c r="AN227" s="20" t="str">
        <f t="shared" si="206"/>
        <v>NS</v>
      </c>
      <c r="AO227" s="6" t="str">
        <f t="shared" si="207"/>
        <v/>
      </c>
      <c r="AP227" s="3" t="str">
        <f t="shared" si="208"/>
        <v/>
      </c>
      <c r="AQ227" s="20" t="str">
        <f t="shared" si="209"/>
        <v/>
      </c>
      <c r="AR227" s="6" t="str">
        <f t="shared" si="210"/>
        <v/>
      </c>
      <c r="AS227" s="3" t="str">
        <f t="shared" si="211"/>
        <v/>
      </c>
      <c r="AT227" s="20" t="str">
        <f t="shared" si="212"/>
        <v/>
      </c>
      <c r="AU227" s="6" t="str">
        <f t="shared" si="213"/>
        <v/>
      </c>
      <c r="AV227" s="3" t="str">
        <f t="shared" si="193"/>
        <v/>
      </c>
      <c r="AW227" s="20" t="str">
        <f t="shared" si="194"/>
        <v/>
      </c>
      <c r="AX227" s="6" t="str">
        <f t="shared" si="195"/>
        <v/>
      </c>
      <c r="AY227" s="3" t="str">
        <f t="shared" si="196"/>
        <v/>
      </c>
      <c r="AZ227" s="20" t="str">
        <f t="shared" si="197"/>
        <v/>
      </c>
      <c r="BA227" s="6" t="str">
        <f t="shared" si="198"/>
        <v/>
      </c>
      <c r="BB227" s="8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</row>
    <row r="228" spans="1:106" ht="13.5" thickBot="1" x14ac:dyDescent="0.25">
      <c r="A228" s="82">
        <v>38493</v>
      </c>
      <c r="B228" s="81" t="s">
        <v>15</v>
      </c>
      <c r="C228" s="81" t="s">
        <v>14</v>
      </c>
      <c r="D228" s="81" t="s">
        <v>24</v>
      </c>
      <c r="E228" s="81">
        <v>7.35</v>
      </c>
      <c r="F228" s="85">
        <f t="shared" si="169"/>
        <v>2</v>
      </c>
      <c r="G228" s="85">
        <f t="shared" si="170"/>
        <v>5</v>
      </c>
      <c r="H228" s="67">
        <f t="shared" si="171"/>
        <v>2005</v>
      </c>
      <c r="I228" s="2" t="str">
        <f t="shared" si="168"/>
        <v>Spring</v>
      </c>
      <c r="J228" s="67"/>
      <c r="K228" s="3" t="str">
        <f t="shared" si="172"/>
        <v/>
      </c>
      <c r="L228" s="20" t="str">
        <f t="shared" si="173"/>
        <v/>
      </c>
      <c r="M228" s="6" t="str">
        <f t="shared" si="174"/>
        <v/>
      </c>
      <c r="N228" s="3" t="str">
        <f t="shared" si="175"/>
        <v/>
      </c>
      <c r="O228" s="20" t="str">
        <f t="shared" si="176"/>
        <v/>
      </c>
      <c r="P228" s="6" t="str">
        <f t="shared" si="177"/>
        <v/>
      </c>
      <c r="Q228" s="3" t="str">
        <f t="shared" si="178"/>
        <v>NS</v>
      </c>
      <c r="R228" s="20" t="str">
        <f t="shared" si="179"/>
        <v/>
      </c>
      <c r="S228" s="6" t="str">
        <f t="shared" si="180"/>
        <v/>
      </c>
      <c r="T228" s="3" t="str">
        <f t="shared" si="181"/>
        <v/>
      </c>
      <c r="U228" s="20" t="str">
        <f t="shared" si="182"/>
        <v/>
      </c>
      <c r="V228" s="6" t="str">
        <f t="shared" si="183"/>
        <v/>
      </c>
      <c r="W228" s="3" t="str">
        <f t="shared" si="184"/>
        <v/>
      </c>
      <c r="X228" s="20" t="str">
        <f t="shared" si="185"/>
        <v/>
      </c>
      <c r="Y228" s="6" t="str">
        <f t="shared" si="186"/>
        <v/>
      </c>
      <c r="Z228" s="3" t="str">
        <f t="shared" si="187"/>
        <v/>
      </c>
      <c r="AA228" s="20" t="str">
        <f t="shared" si="188"/>
        <v/>
      </c>
      <c r="AB228" s="6" t="str">
        <f t="shared" si="189"/>
        <v/>
      </c>
      <c r="AC228" s="3" t="str">
        <f t="shared" si="190"/>
        <v/>
      </c>
      <c r="AD228" s="20" t="str">
        <f t="shared" si="191"/>
        <v/>
      </c>
      <c r="AE228" s="6" t="str">
        <f t="shared" si="192"/>
        <v/>
      </c>
      <c r="AF228" s="8"/>
      <c r="AG228" s="3" t="str">
        <f t="shared" si="199"/>
        <v/>
      </c>
      <c r="AH228" s="20" t="str">
        <f t="shared" si="200"/>
        <v/>
      </c>
      <c r="AI228" s="6" t="str">
        <f t="shared" si="201"/>
        <v/>
      </c>
      <c r="AJ228" s="3" t="str">
        <f t="shared" si="202"/>
        <v/>
      </c>
      <c r="AK228" s="20" t="str">
        <f t="shared" si="203"/>
        <v/>
      </c>
      <c r="AL228" s="6" t="str">
        <f t="shared" si="204"/>
        <v/>
      </c>
      <c r="AM228" s="3">
        <f t="shared" si="205"/>
        <v>7.35</v>
      </c>
      <c r="AN228" s="20" t="str">
        <f t="shared" si="206"/>
        <v/>
      </c>
      <c r="AO228" s="6" t="str">
        <f t="shared" si="207"/>
        <v/>
      </c>
      <c r="AP228" s="3" t="str">
        <f t="shared" si="208"/>
        <v/>
      </c>
      <c r="AQ228" s="20" t="str">
        <f t="shared" si="209"/>
        <v/>
      </c>
      <c r="AR228" s="6" t="str">
        <f t="shared" si="210"/>
        <v/>
      </c>
      <c r="AS228" s="3" t="str">
        <f t="shared" si="211"/>
        <v/>
      </c>
      <c r="AT228" s="20" t="str">
        <f t="shared" si="212"/>
        <v/>
      </c>
      <c r="AU228" s="6" t="str">
        <f t="shared" si="213"/>
        <v/>
      </c>
      <c r="AV228" s="3" t="str">
        <f t="shared" si="193"/>
        <v/>
      </c>
      <c r="AW228" s="20" t="str">
        <f t="shared" si="194"/>
        <v/>
      </c>
      <c r="AX228" s="6" t="str">
        <f t="shared" si="195"/>
        <v/>
      </c>
      <c r="AY228" s="3" t="str">
        <f t="shared" si="196"/>
        <v/>
      </c>
      <c r="AZ228" s="20" t="str">
        <f t="shared" si="197"/>
        <v/>
      </c>
      <c r="BA228" s="6" t="str">
        <f t="shared" si="198"/>
        <v/>
      </c>
      <c r="BB228" s="8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</row>
    <row r="229" spans="1:106" ht="13.5" thickBot="1" x14ac:dyDescent="0.25">
      <c r="A229" s="82">
        <v>38190</v>
      </c>
      <c r="B229" s="81" t="s">
        <v>15</v>
      </c>
      <c r="C229" s="81" t="s">
        <v>14</v>
      </c>
      <c r="D229" s="81">
        <v>24.5</v>
      </c>
      <c r="E229" s="81">
        <v>0.02</v>
      </c>
      <c r="F229" s="85">
        <f t="shared" si="169"/>
        <v>2</v>
      </c>
      <c r="G229" s="85">
        <f t="shared" si="170"/>
        <v>7</v>
      </c>
      <c r="H229" s="67">
        <f t="shared" si="171"/>
        <v>2004</v>
      </c>
      <c r="I229" s="2" t="str">
        <f t="shared" si="168"/>
        <v>Summer</v>
      </c>
      <c r="J229" s="67"/>
      <c r="K229" s="3" t="str">
        <f t="shared" si="172"/>
        <v/>
      </c>
      <c r="L229" s="20" t="str">
        <f t="shared" si="173"/>
        <v/>
      </c>
      <c r="M229" s="6" t="str">
        <f t="shared" si="174"/>
        <v/>
      </c>
      <c r="N229" s="3" t="str">
        <f t="shared" si="175"/>
        <v/>
      </c>
      <c r="O229" s="20" t="str">
        <f t="shared" si="176"/>
        <v/>
      </c>
      <c r="P229" s="6" t="str">
        <f t="shared" si="177"/>
        <v/>
      </c>
      <c r="Q229" s="3" t="str">
        <f t="shared" si="178"/>
        <v/>
      </c>
      <c r="R229" s="20">
        <f t="shared" si="179"/>
        <v>24.5</v>
      </c>
      <c r="S229" s="6" t="str">
        <f t="shared" si="180"/>
        <v/>
      </c>
      <c r="T229" s="3" t="str">
        <f t="shared" si="181"/>
        <v/>
      </c>
      <c r="U229" s="20" t="str">
        <f t="shared" si="182"/>
        <v/>
      </c>
      <c r="V229" s="6" t="str">
        <f t="shared" si="183"/>
        <v/>
      </c>
      <c r="W229" s="3" t="str">
        <f t="shared" si="184"/>
        <v/>
      </c>
      <c r="X229" s="20" t="str">
        <f t="shared" si="185"/>
        <v/>
      </c>
      <c r="Y229" s="6" t="str">
        <f t="shared" si="186"/>
        <v/>
      </c>
      <c r="Z229" s="3" t="str">
        <f t="shared" si="187"/>
        <v/>
      </c>
      <c r="AA229" s="20" t="str">
        <f t="shared" si="188"/>
        <v/>
      </c>
      <c r="AB229" s="6" t="str">
        <f t="shared" si="189"/>
        <v/>
      </c>
      <c r="AC229" s="3" t="str">
        <f t="shared" si="190"/>
        <v/>
      </c>
      <c r="AD229" s="20" t="str">
        <f t="shared" si="191"/>
        <v/>
      </c>
      <c r="AE229" s="6" t="str">
        <f t="shared" si="192"/>
        <v/>
      </c>
      <c r="AF229" s="8"/>
      <c r="AG229" s="3" t="str">
        <f t="shared" si="199"/>
        <v/>
      </c>
      <c r="AH229" s="20" t="str">
        <f t="shared" si="200"/>
        <v/>
      </c>
      <c r="AI229" s="6" t="str">
        <f t="shared" si="201"/>
        <v/>
      </c>
      <c r="AJ229" s="3" t="str">
        <f t="shared" si="202"/>
        <v/>
      </c>
      <c r="AK229" s="20" t="str">
        <f t="shared" si="203"/>
        <v/>
      </c>
      <c r="AL229" s="6" t="str">
        <f t="shared" si="204"/>
        <v/>
      </c>
      <c r="AM229" s="3" t="str">
        <f t="shared" si="205"/>
        <v/>
      </c>
      <c r="AN229" s="20">
        <f t="shared" si="206"/>
        <v>0.02</v>
      </c>
      <c r="AO229" s="6" t="str">
        <f t="shared" si="207"/>
        <v/>
      </c>
      <c r="AP229" s="3" t="str">
        <f t="shared" si="208"/>
        <v/>
      </c>
      <c r="AQ229" s="20" t="str">
        <f t="shared" si="209"/>
        <v/>
      </c>
      <c r="AR229" s="6" t="str">
        <f t="shared" si="210"/>
        <v/>
      </c>
      <c r="AS229" s="3" t="str">
        <f t="shared" si="211"/>
        <v/>
      </c>
      <c r="AT229" s="20" t="str">
        <f t="shared" si="212"/>
        <v/>
      </c>
      <c r="AU229" s="6" t="str">
        <f t="shared" si="213"/>
        <v/>
      </c>
      <c r="AV229" s="3" t="str">
        <f t="shared" si="193"/>
        <v/>
      </c>
      <c r="AW229" s="20" t="str">
        <f t="shared" si="194"/>
        <v/>
      </c>
      <c r="AX229" s="6" t="str">
        <f t="shared" si="195"/>
        <v/>
      </c>
      <c r="AY229" s="3" t="str">
        <f t="shared" si="196"/>
        <v/>
      </c>
      <c r="AZ229" s="20" t="str">
        <f t="shared" si="197"/>
        <v/>
      </c>
      <c r="BA229" s="6" t="str">
        <f t="shared" si="198"/>
        <v/>
      </c>
      <c r="BB229" s="8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</row>
    <row r="230" spans="1:106" ht="13.5" thickBot="1" x14ac:dyDescent="0.25">
      <c r="A230" s="82">
        <v>38163</v>
      </c>
      <c r="B230" s="81" t="s">
        <v>15</v>
      </c>
      <c r="C230" s="81" t="s">
        <v>14</v>
      </c>
      <c r="D230" s="81">
        <v>17.5</v>
      </c>
      <c r="E230" s="81">
        <v>8.6999999999999993</v>
      </c>
      <c r="F230" s="85">
        <f t="shared" si="169"/>
        <v>2</v>
      </c>
      <c r="G230" s="85">
        <f t="shared" si="170"/>
        <v>6</v>
      </c>
      <c r="H230" s="67">
        <f t="shared" si="171"/>
        <v>2004</v>
      </c>
      <c r="I230" s="2" t="str">
        <f t="shared" si="168"/>
        <v>Spring</v>
      </c>
      <c r="J230" s="67"/>
      <c r="K230" s="3" t="str">
        <f t="shared" si="172"/>
        <v/>
      </c>
      <c r="L230" s="20" t="str">
        <f t="shared" si="173"/>
        <v/>
      </c>
      <c r="M230" s="6" t="str">
        <f t="shared" si="174"/>
        <v/>
      </c>
      <c r="N230" s="3" t="str">
        <f t="shared" si="175"/>
        <v/>
      </c>
      <c r="O230" s="20" t="str">
        <f t="shared" si="176"/>
        <v/>
      </c>
      <c r="P230" s="6" t="str">
        <f t="shared" si="177"/>
        <v/>
      </c>
      <c r="Q230" s="3">
        <f t="shared" si="178"/>
        <v>17.5</v>
      </c>
      <c r="R230" s="20" t="str">
        <f t="shared" si="179"/>
        <v/>
      </c>
      <c r="S230" s="6" t="str">
        <f t="shared" si="180"/>
        <v/>
      </c>
      <c r="T230" s="3" t="str">
        <f t="shared" si="181"/>
        <v/>
      </c>
      <c r="U230" s="20" t="str">
        <f t="shared" si="182"/>
        <v/>
      </c>
      <c r="V230" s="6" t="str">
        <f t="shared" si="183"/>
        <v/>
      </c>
      <c r="W230" s="3" t="str">
        <f t="shared" si="184"/>
        <v/>
      </c>
      <c r="X230" s="20" t="str">
        <f t="shared" si="185"/>
        <v/>
      </c>
      <c r="Y230" s="6" t="str">
        <f t="shared" si="186"/>
        <v/>
      </c>
      <c r="Z230" s="3" t="str">
        <f t="shared" si="187"/>
        <v/>
      </c>
      <c r="AA230" s="20" t="str">
        <f t="shared" si="188"/>
        <v/>
      </c>
      <c r="AB230" s="6" t="str">
        <f t="shared" si="189"/>
        <v/>
      </c>
      <c r="AC230" s="3" t="str">
        <f t="shared" si="190"/>
        <v/>
      </c>
      <c r="AD230" s="20" t="str">
        <f t="shared" si="191"/>
        <v/>
      </c>
      <c r="AE230" s="6" t="str">
        <f t="shared" si="192"/>
        <v/>
      </c>
      <c r="AF230" s="8"/>
      <c r="AG230" s="3" t="str">
        <f t="shared" si="199"/>
        <v/>
      </c>
      <c r="AH230" s="20" t="str">
        <f t="shared" si="200"/>
        <v/>
      </c>
      <c r="AI230" s="6" t="str">
        <f t="shared" si="201"/>
        <v/>
      </c>
      <c r="AJ230" s="3" t="str">
        <f t="shared" si="202"/>
        <v/>
      </c>
      <c r="AK230" s="20" t="str">
        <f t="shared" si="203"/>
        <v/>
      </c>
      <c r="AL230" s="6" t="str">
        <f t="shared" si="204"/>
        <v/>
      </c>
      <c r="AM230" s="3">
        <f t="shared" si="205"/>
        <v>8.6999999999999993</v>
      </c>
      <c r="AN230" s="20" t="str">
        <f t="shared" si="206"/>
        <v/>
      </c>
      <c r="AO230" s="6" t="str">
        <f t="shared" si="207"/>
        <v/>
      </c>
      <c r="AP230" s="3" t="str">
        <f t="shared" si="208"/>
        <v/>
      </c>
      <c r="AQ230" s="20" t="str">
        <f t="shared" si="209"/>
        <v/>
      </c>
      <c r="AR230" s="6" t="str">
        <f t="shared" si="210"/>
        <v/>
      </c>
      <c r="AS230" s="3" t="str">
        <f t="shared" si="211"/>
        <v/>
      </c>
      <c r="AT230" s="20" t="str">
        <f t="shared" si="212"/>
        <v/>
      </c>
      <c r="AU230" s="6" t="str">
        <f t="shared" si="213"/>
        <v/>
      </c>
      <c r="AV230" s="3" t="str">
        <f t="shared" si="193"/>
        <v/>
      </c>
      <c r="AW230" s="20" t="str">
        <f t="shared" si="194"/>
        <v/>
      </c>
      <c r="AX230" s="6" t="str">
        <f t="shared" si="195"/>
        <v/>
      </c>
      <c r="AY230" s="3" t="str">
        <f t="shared" si="196"/>
        <v/>
      </c>
      <c r="AZ230" s="20" t="str">
        <f t="shared" si="197"/>
        <v/>
      </c>
      <c r="BA230" s="6" t="str">
        <f t="shared" si="198"/>
        <v/>
      </c>
      <c r="BB230" s="8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</row>
    <row r="231" spans="1:106" ht="13.5" thickBot="1" x14ac:dyDescent="0.25">
      <c r="A231" s="82">
        <v>42284</v>
      </c>
      <c r="B231" s="81" t="s">
        <v>18</v>
      </c>
      <c r="C231" s="81" t="s">
        <v>19</v>
      </c>
      <c r="D231" s="81">
        <v>14.4</v>
      </c>
      <c r="E231" s="81">
        <v>4.05</v>
      </c>
      <c r="F231" s="85">
        <f t="shared" si="169"/>
        <v>1</v>
      </c>
      <c r="G231" s="85">
        <f t="shared" si="170"/>
        <v>10</v>
      </c>
      <c r="H231" s="67">
        <f t="shared" si="171"/>
        <v>2015</v>
      </c>
      <c r="I231" s="2" t="str">
        <f t="shared" si="168"/>
        <v>Fall</v>
      </c>
      <c r="J231" s="67"/>
      <c r="K231" s="3" t="str">
        <f t="shared" si="172"/>
        <v/>
      </c>
      <c r="L231" s="20" t="str">
        <f t="shared" si="173"/>
        <v/>
      </c>
      <c r="M231" s="6" t="str">
        <f t="shared" si="174"/>
        <v/>
      </c>
      <c r="N231" s="3" t="str">
        <f t="shared" si="175"/>
        <v/>
      </c>
      <c r="O231" s="20" t="str">
        <f t="shared" si="176"/>
        <v/>
      </c>
      <c r="P231" s="6" t="str">
        <f t="shared" si="177"/>
        <v/>
      </c>
      <c r="Q231" s="3" t="str">
        <f t="shared" si="178"/>
        <v/>
      </c>
      <c r="R231" s="20" t="str">
        <f t="shared" si="179"/>
        <v/>
      </c>
      <c r="S231" s="6" t="str">
        <f t="shared" si="180"/>
        <v/>
      </c>
      <c r="T231" s="3" t="str">
        <f t="shared" si="181"/>
        <v/>
      </c>
      <c r="U231" s="20" t="str">
        <f t="shared" si="182"/>
        <v/>
      </c>
      <c r="V231" s="6">
        <f t="shared" si="183"/>
        <v>14.4</v>
      </c>
      <c r="W231" s="3" t="str">
        <f t="shared" si="184"/>
        <v/>
      </c>
      <c r="X231" s="20" t="str">
        <f t="shared" si="185"/>
        <v/>
      </c>
      <c r="Y231" s="6" t="str">
        <f t="shared" si="186"/>
        <v/>
      </c>
      <c r="Z231" s="3" t="str">
        <f t="shared" si="187"/>
        <v/>
      </c>
      <c r="AA231" s="20" t="str">
        <f t="shared" si="188"/>
        <v/>
      </c>
      <c r="AB231" s="6" t="str">
        <f t="shared" si="189"/>
        <v/>
      </c>
      <c r="AC231" s="3" t="str">
        <f t="shared" si="190"/>
        <v/>
      </c>
      <c r="AD231" s="20" t="str">
        <f t="shared" si="191"/>
        <v/>
      </c>
      <c r="AE231" s="6" t="str">
        <f t="shared" si="192"/>
        <v/>
      </c>
      <c r="AF231" s="8"/>
      <c r="AG231" s="3" t="str">
        <f t="shared" si="199"/>
        <v/>
      </c>
      <c r="AH231" s="20" t="str">
        <f t="shared" si="200"/>
        <v/>
      </c>
      <c r="AI231" s="6" t="str">
        <f t="shared" si="201"/>
        <v/>
      </c>
      <c r="AJ231" s="3" t="str">
        <f t="shared" si="202"/>
        <v/>
      </c>
      <c r="AK231" s="20" t="str">
        <f t="shared" si="203"/>
        <v/>
      </c>
      <c r="AL231" s="6" t="str">
        <f t="shared" si="204"/>
        <v/>
      </c>
      <c r="AM231" s="3" t="str">
        <f t="shared" si="205"/>
        <v/>
      </c>
      <c r="AN231" s="20" t="str">
        <f t="shared" si="206"/>
        <v/>
      </c>
      <c r="AO231" s="6" t="str">
        <f t="shared" si="207"/>
        <v/>
      </c>
      <c r="AP231" s="3" t="str">
        <f t="shared" si="208"/>
        <v/>
      </c>
      <c r="AQ231" s="20" t="str">
        <f t="shared" si="209"/>
        <v/>
      </c>
      <c r="AR231" s="6">
        <f t="shared" si="210"/>
        <v>4.05</v>
      </c>
      <c r="AS231" s="3" t="str">
        <f t="shared" si="211"/>
        <v/>
      </c>
      <c r="AT231" s="20" t="str">
        <f t="shared" si="212"/>
        <v/>
      </c>
      <c r="AU231" s="6" t="str">
        <f t="shared" si="213"/>
        <v/>
      </c>
      <c r="AV231" s="3" t="str">
        <f t="shared" si="193"/>
        <v/>
      </c>
      <c r="AW231" s="20" t="str">
        <f t="shared" si="194"/>
        <v/>
      </c>
      <c r="AX231" s="6" t="str">
        <f t="shared" si="195"/>
        <v/>
      </c>
      <c r="AY231" s="3" t="str">
        <f t="shared" si="196"/>
        <v/>
      </c>
      <c r="AZ231" s="20" t="str">
        <f t="shared" si="197"/>
        <v/>
      </c>
      <c r="BA231" s="6" t="str">
        <f t="shared" si="198"/>
        <v/>
      </c>
      <c r="BB231" s="8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</row>
    <row r="232" spans="1:106" ht="13.5" thickBot="1" x14ac:dyDescent="0.25">
      <c r="A232" s="82">
        <v>42207</v>
      </c>
      <c r="B232" s="81" t="s">
        <v>18</v>
      </c>
      <c r="C232" s="81" t="s">
        <v>19</v>
      </c>
      <c r="D232" s="81">
        <v>20.9</v>
      </c>
      <c r="E232" s="81">
        <v>9.9499999999999993</v>
      </c>
      <c r="F232" s="85">
        <f t="shared" si="169"/>
        <v>1</v>
      </c>
      <c r="G232" s="85">
        <f t="shared" si="170"/>
        <v>7</v>
      </c>
      <c r="H232" s="67">
        <f t="shared" si="171"/>
        <v>2015</v>
      </c>
      <c r="I232" s="2" t="str">
        <f t="shared" si="168"/>
        <v>Summer</v>
      </c>
      <c r="J232" s="67"/>
      <c r="K232" s="3" t="str">
        <f t="shared" si="172"/>
        <v/>
      </c>
      <c r="L232" s="20" t="str">
        <f t="shared" si="173"/>
        <v/>
      </c>
      <c r="M232" s="6" t="str">
        <f t="shared" si="174"/>
        <v/>
      </c>
      <c r="N232" s="3" t="str">
        <f t="shared" si="175"/>
        <v/>
      </c>
      <c r="O232" s="20" t="str">
        <f t="shared" si="176"/>
        <v/>
      </c>
      <c r="P232" s="6" t="str">
        <f t="shared" si="177"/>
        <v/>
      </c>
      <c r="Q232" s="3" t="str">
        <f t="shared" si="178"/>
        <v/>
      </c>
      <c r="R232" s="20" t="str">
        <f t="shared" si="179"/>
        <v/>
      </c>
      <c r="S232" s="6" t="str">
        <f t="shared" si="180"/>
        <v/>
      </c>
      <c r="T232" s="3" t="str">
        <f t="shared" si="181"/>
        <v/>
      </c>
      <c r="U232" s="20">
        <f t="shared" si="182"/>
        <v>20.9</v>
      </c>
      <c r="V232" s="6" t="str">
        <f t="shared" si="183"/>
        <v/>
      </c>
      <c r="W232" s="3" t="str">
        <f t="shared" si="184"/>
        <v/>
      </c>
      <c r="X232" s="20" t="str">
        <f t="shared" si="185"/>
        <v/>
      </c>
      <c r="Y232" s="6" t="str">
        <f t="shared" si="186"/>
        <v/>
      </c>
      <c r="Z232" s="3" t="str">
        <f t="shared" si="187"/>
        <v/>
      </c>
      <c r="AA232" s="20" t="str">
        <f t="shared" si="188"/>
        <v/>
      </c>
      <c r="AB232" s="6" t="str">
        <f t="shared" si="189"/>
        <v/>
      </c>
      <c r="AC232" s="3" t="str">
        <f t="shared" si="190"/>
        <v/>
      </c>
      <c r="AD232" s="20" t="str">
        <f t="shared" si="191"/>
        <v/>
      </c>
      <c r="AE232" s="6" t="str">
        <f t="shared" si="192"/>
        <v/>
      </c>
      <c r="AF232" s="8"/>
      <c r="AG232" s="3" t="str">
        <f t="shared" si="199"/>
        <v/>
      </c>
      <c r="AH232" s="20" t="str">
        <f t="shared" si="200"/>
        <v/>
      </c>
      <c r="AI232" s="6" t="str">
        <f t="shared" si="201"/>
        <v/>
      </c>
      <c r="AJ232" s="3" t="str">
        <f t="shared" si="202"/>
        <v/>
      </c>
      <c r="AK232" s="20" t="str">
        <f t="shared" si="203"/>
        <v/>
      </c>
      <c r="AL232" s="6" t="str">
        <f t="shared" si="204"/>
        <v/>
      </c>
      <c r="AM232" s="3" t="str">
        <f t="shared" si="205"/>
        <v/>
      </c>
      <c r="AN232" s="20" t="str">
        <f t="shared" si="206"/>
        <v/>
      </c>
      <c r="AO232" s="6" t="str">
        <f t="shared" si="207"/>
        <v/>
      </c>
      <c r="AP232" s="3" t="str">
        <f t="shared" si="208"/>
        <v/>
      </c>
      <c r="AQ232" s="20">
        <f t="shared" si="209"/>
        <v>9.9499999999999993</v>
      </c>
      <c r="AR232" s="6" t="str">
        <f t="shared" si="210"/>
        <v/>
      </c>
      <c r="AS232" s="3" t="str">
        <f t="shared" si="211"/>
        <v/>
      </c>
      <c r="AT232" s="20" t="str">
        <f t="shared" si="212"/>
        <v/>
      </c>
      <c r="AU232" s="6" t="str">
        <f t="shared" si="213"/>
        <v/>
      </c>
      <c r="AV232" s="3" t="str">
        <f t="shared" si="193"/>
        <v/>
      </c>
      <c r="AW232" s="20" t="str">
        <f t="shared" si="194"/>
        <v/>
      </c>
      <c r="AX232" s="6" t="str">
        <f t="shared" si="195"/>
        <v/>
      </c>
      <c r="AY232" s="3" t="str">
        <f t="shared" si="196"/>
        <v/>
      </c>
      <c r="AZ232" s="20" t="str">
        <f t="shared" si="197"/>
        <v/>
      </c>
      <c r="BA232" s="6" t="str">
        <f t="shared" si="198"/>
        <v/>
      </c>
      <c r="BB232" s="8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</row>
    <row r="233" spans="1:106" ht="13.5" thickBot="1" x14ac:dyDescent="0.25">
      <c r="A233" s="82">
        <v>42139</v>
      </c>
      <c r="B233" s="81" t="s">
        <v>18</v>
      </c>
      <c r="C233" s="81" t="s">
        <v>19</v>
      </c>
      <c r="D233" s="81">
        <v>19.600000000000001</v>
      </c>
      <c r="E233" s="81" t="s">
        <v>24</v>
      </c>
      <c r="F233" s="85">
        <f t="shared" si="169"/>
        <v>1</v>
      </c>
      <c r="G233" s="85">
        <f t="shared" si="170"/>
        <v>5</v>
      </c>
      <c r="H233" s="67">
        <f t="shared" si="171"/>
        <v>2015</v>
      </c>
      <c r="I233" s="2" t="str">
        <f t="shared" si="168"/>
        <v>Spring</v>
      </c>
      <c r="J233" s="67"/>
      <c r="K233" s="3" t="str">
        <f t="shared" si="172"/>
        <v/>
      </c>
      <c r="L233" s="20" t="str">
        <f t="shared" si="173"/>
        <v/>
      </c>
      <c r="M233" s="6" t="str">
        <f t="shared" si="174"/>
        <v/>
      </c>
      <c r="N233" s="3" t="str">
        <f t="shared" si="175"/>
        <v/>
      </c>
      <c r="O233" s="20" t="str">
        <f t="shared" si="176"/>
        <v/>
      </c>
      <c r="P233" s="6" t="str">
        <f t="shared" si="177"/>
        <v/>
      </c>
      <c r="Q233" s="3" t="str">
        <f t="shared" si="178"/>
        <v/>
      </c>
      <c r="R233" s="20" t="str">
        <f t="shared" si="179"/>
        <v/>
      </c>
      <c r="S233" s="6" t="str">
        <f t="shared" si="180"/>
        <v/>
      </c>
      <c r="T233" s="3">
        <f t="shared" si="181"/>
        <v>19.600000000000001</v>
      </c>
      <c r="U233" s="20" t="str">
        <f t="shared" si="182"/>
        <v/>
      </c>
      <c r="V233" s="6" t="str">
        <f t="shared" si="183"/>
        <v/>
      </c>
      <c r="W233" s="3" t="str">
        <f t="shared" si="184"/>
        <v/>
      </c>
      <c r="X233" s="20" t="str">
        <f t="shared" si="185"/>
        <v/>
      </c>
      <c r="Y233" s="6" t="str">
        <f t="shared" si="186"/>
        <v/>
      </c>
      <c r="Z233" s="3" t="str">
        <f t="shared" si="187"/>
        <v/>
      </c>
      <c r="AA233" s="20" t="str">
        <f t="shared" si="188"/>
        <v/>
      </c>
      <c r="AB233" s="6" t="str">
        <f t="shared" si="189"/>
        <v/>
      </c>
      <c r="AC233" s="3" t="str">
        <f t="shared" si="190"/>
        <v/>
      </c>
      <c r="AD233" s="20" t="str">
        <f t="shared" si="191"/>
        <v/>
      </c>
      <c r="AE233" s="6" t="str">
        <f t="shared" si="192"/>
        <v/>
      </c>
      <c r="AF233" s="8"/>
      <c r="AG233" s="3" t="str">
        <f t="shared" si="199"/>
        <v/>
      </c>
      <c r="AH233" s="20" t="str">
        <f t="shared" si="200"/>
        <v/>
      </c>
      <c r="AI233" s="6" t="str">
        <f t="shared" si="201"/>
        <v/>
      </c>
      <c r="AJ233" s="3" t="str">
        <f t="shared" si="202"/>
        <v/>
      </c>
      <c r="AK233" s="20" t="str">
        <f t="shared" si="203"/>
        <v/>
      </c>
      <c r="AL233" s="6" t="str">
        <f t="shared" si="204"/>
        <v/>
      </c>
      <c r="AM233" s="3" t="str">
        <f t="shared" si="205"/>
        <v/>
      </c>
      <c r="AN233" s="20" t="str">
        <f t="shared" si="206"/>
        <v/>
      </c>
      <c r="AO233" s="6" t="str">
        <f t="shared" si="207"/>
        <v/>
      </c>
      <c r="AP233" s="3" t="str">
        <f t="shared" si="208"/>
        <v>NS</v>
      </c>
      <c r="AQ233" s="20" t="str">
        <f t="shared" si="209"/>
        <v/>
      </c>
      <c r="AR233" s="6" t="str">
        <f t="shared" si="210"/>
        <v/>
      </c>
      <c r="AS233" s="3" t="str">
        <f t="shared" si="211"/>
        <v/>
      </c>
      <c r="AT233" s="20" t="str">
        <f t="shared" si="212"/>
        <v/>
      </c>
      <c r="AU233" s="6" t="str">
        <f t="shared" si="213"/>
        <v/>
      </c>
      <c r="AV233" s="3" t="str">
        <f t="shared" si="193"/>
        <v/>
      </c>
      <c r="AW233" s="20" t="str">
        <f t="shared" si="194"/>
        <v/>
      </c>
      <c r="AX233" s="6" t="str">
        <f t="shared" si="195"/>
        <v/>
      </c>
      <c r="AY233" s="3" t="str">
        <f t="shared" si="196"/>
        <v/>
      </c>
      <c r="AZ233" s="20" t="str">
        <f t="shared" si="197"/>
        <v/>
      </c>
      <c r="BA233" s="6" t="str">
        <f t="shared" si="198"/>
        <v/>
      </c>
      <c r="BB233" s="8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</row>
    <row r="234" spans="1:106" ht="13.5" thickBot="1" x14ac:dyDescent="0.25">
      <c r="A234" s="82">
        <v>41919</v>
      </c>
      <c r="B234" s="81" t="s">
        <v>18</v>
      </c>
      <c r="C234" s="81" t="s">
        <v>19</v>
      </c>
      <c r="D234" s="81">
        <v>11.7</v>
      </c>
      <c r="E234" s="81">
        <v>31.4</v>
      </c>
      <c r="F234" s="85">
        <f t="shared" si="169"/>
        <v>1</v>
      </c>
      <c r="G234" s="85">
        <f t="shared" si="170"/>
        <v>10</v>
      </c>
      <c r="H234" s="67">
        <f t="shared" si="171"/>
        <v>2014</v>
      </c>
      <c r="I234" s="2" t="str">
        <f t="shared" si="168"/>
        <v>Fall</v>
      </c>
      <c r="J234" s="67"/>
      <c r="K234" s="3" t="str">
        <f t="shared" si="172"/>
        <v/>
      </c>
      <c r="L234" s="20" t="str">
        <f t="shared" si="173"/>
        <v/>
      </c>
      <c r="M234" s="6" t="str">
        <f t="shared" si="174"/>
        <v/>
      </c>
      <c r="N234" s="3" t="str">
        <f t="shared" si="175"/>
        <v/>
      </c>
      <c r="O234" s="20" t="str">
        <f t="shared" si="176"/>
        <v/>
      </c>
      <c r="P234" s="6" t="str">
        <f t="shared" si="177"/>
        <v/>
      </c>
      <c r="Q234" s="3" t="str">
        <f t="shared" si="178"/>
        <v/>
      </c>
      <c r="R234" s="20" t="str">
        <f t="shared" si="179"/>
        <v/>
      </c>
      <c r="S234" s="6" t="str">
        <f t="shared" si="180"/>
        <v/>
      </c>
      <c r="T234" s="3" t="str">
        <f t="shared" si="181"/>
        <v/>
      </c>
      <c r="U234" s="20" t="str">
        <f t="shared" si="182"/>
        <v/>
      </c>
      <c r="V234" s="6">
        <f t="shared" si="183"/>
        <v>11.7</v>
      </c>
      <c r="W234" s="3" t="str">
        <f t="shared" si="184"/>
        <v/>
      </c>
      <c r="X234" s="20" t="str">
        <f t="shared" si="185"/>
        <v/>
      </c>
      <c r="Y234" s="6" t="str">
        <f t="shared" si="186"/>
        <v/>
      </c>
      <c r="Z234" s="3" t="str">
        <f t="shared" si="187"/>
        <v/>
      </c>
      <c r="AA234" s="20" t="str">
        <f t="shared" si="188"/>
        <v/>
      </c>
      <c r="AB234" s="6" t="str">
        <f t="shared" si="189"/>
        <v/>
      </c>
      <c r="AC234" s="3" t="str">
        <f t="shared" si="190"/>
        <v/>
      </c>
      <c r="AD234" s="20" t="str">
        <f t="shared" si="191"/>
        <v/>
      </c>
      <c r="AE234" s="6" t="str">
        <f t="shared" si="192"/>
        <v/>
      </c>
      <c r="AF234" s="8"/>
      <c r="AG234" s="3" t="str">
        <f t="shared" si="199"/>
        <v/>
      </c>
      <c r="AH234" s="20" t="str">
        <f t="shared" si="200"/>
        <v/>
      </c>
      <c r="AI234" s="6" t="str">
        <f t="shared" si="201"/>
        <v/>
      </c>
      <c r="AJ234" s="3" t="str">
        <f t="shared" si="202"/>
        <v/>
      </c>
      <c r="AK234" s="20" t="str">
        <f t="shared" si="203"/>
        <v/>
      </c>
      <c r="AL234" s="6" t="str">
        <f t="shared" si="204"/>
        <v/>
      </c>
      <c r="AM234" s="3" t="str">
        <f t="shared" si="205"/>
        <v/>
      </c>
      <c r="AN234" s="20" t="str">
        <f t="shared" si="206"/>
        <v/>
      </c>
      <c r="AO234" s="6" t="str">
        <f t="shared" si="207"/>
        <v/>
      </c>
      <c r="AP234" s="3" t="str">
        <f t="shared" si="208"/>
        <v/>
      </c>
      <c r="AQ234" s="20" t="str">
        <f t="shared" si="209"/>
        <v/>
      </c>
      <c r="AR234" s="6">
        <f t="shared" si="210"/>
        <v>31.4</v>
      </c>
      <c r="AS234" s="3" t="str">
        <f t="shared" si="211"/>
        <v/>
      </c>
      <c r="AT234" s="20" t="str">
        <f t="shared" si="212"/>
        <v/>
      </c>
      <c r="AU234" s="6" t="str">
        <f t="shared" si="213"/>
        <v/>
      </c>
      <c r="AV234" s="3" t="str">
        <f t="shared" si="193"/>
        <v/>
      </c>
      <c r="AW234" s="20" t="str">
        <f t="shared" si="194"/>
        <v/>
      </c>
      <c r="AX234" s="6" t="str">
        <f t="shared" si="195"/>
        <v/>
      </c>
      <c r="AY234" s="3" t="str">
        <f t="shared" si="196"/>
        <v/>
      </c>
      <c r="AZ234" s="20" t="str">
        <f t="shared" si="197"/>
        <v/>
      </c>
      <c r="BA234" s="6" t="str">
        <f t="shared" si="198"/>
        <v/>
      </c>
      <c r="BB234" s="8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</row>
    <row r="235" spans="1:106" ht="13.5" thickBot="1" x14ac:dyDescent="0.25">
      <c r="A235" s="82">
        <v>41842</v>
      </c>
      <c r="B235" s="81" t="s">
        <v>18</v>
      </c>
      <c r="C235" s="81" t="s">
        <v>19</v>
      </c>
      <c r="D235" s="81">
        <v>23.8</v>
      </c>
      <c r="E235" s="81">
        <v>6</v>
      </c>
      <c r="F235" s="85">
        <f t="shared" si="169"/>
        <v>1</v>
      </c>
      <c r="G235" s="85">
        <f t="shared" si="170"/>
        <v>7</v>
      </c>
      <c r="H235" s="67">
        <f t="shared" si="171"/>
        <v>2014</v>
      </c>
      <c r="I235" s="2" t="str">
        <f t="shared" si="168"/>
        <v>Summer</v>
      </c>
      <c r="J235" s="67"/>
      <c r="K235" s="3" t="str">
        <f t="shared" si="172"/>
        <v/>
      </c>
      <c r="L235" s="20" t="str">
        <f t="shared" si="173"/>
        <v/>
      </c>
      <c r="M235" s="6" t="str">
        <f t="shared" si="174"/>
        <v/>
      </c>
      <c r="N235" s="3" t="str">
        <f t="shared" si="175"/>
        <v/>
      </c>
      <c r="O235" s="20" t="str">
        <f t="shared" si="176"/>
        <v/>
      </c>
      <c r="P235" s="6" t="str">
        <f t="shared" si="177"/>
        <v/>
      </c>
      <c r="Q235" s="3" t="str">
        <f t="shared" si="178"/>
        <v/>
      </c>
      <c r="R235" s="20" t="str">
        <f t="shared" si="179"/>
        <v/>
      </c>
      <c r="S235" s="6" t="str">
        <f t="shared" si="180"/>
        <v/>
      </c>
      <c r="T235" s="3" t="str">
        <f t="shared" si="181"/>
        <v/>
      </c>
      <c r="U235" s="20">
        <f t="shared" si="182"/>
        <v>23.8</v>
      </c>
      <c r="V235" s="6" t="str">
        <f t="shared" si="183"/>
        <v/>
      </c>
      <c r="W235" s="3" t="str">
        <f t="shared" si="184"/>
        <v/>
      </c>
      <c r="X235" s="20" t="str">
        <f t="shared" si="185"/>
        <v/>
      </c>
      <c r="Y235" s="6" t="str">
        <f t="shared" si="186"/>
        <v/>
      </c>
      <c r="Z235" s="3" t="str">
        <f t="shared" si="187"/>
        <v/>
      </c>
      <c r="AA235" s="20" t="str">
        <f t="shared" si="188"/>
        <v/>
      </c>
      <c r="AB235" s="6" t="str">
        <f t="shared" si="189"/>
        <v/>
      </c>
      <c r="AC235" s="3" t="str">
        <f t="shared" si="190"/>
        <v/>
      </c>
      <c r="AD235" s="20" t="str">
        <f t="shared" si="191"/>
        <v/>
      </c>
      <c r="AE235" s="6" t="str">
        <f t="shared" si="192"/>
        <v/>
      </c>
      <c r="AF235" s="8"/>
      <c r="AG235" s="3" t="str">
        <f t="shared" si="199"/>
        <v/>
      </c>
      <c r="AH235" s="20" t="str">
        <f t="shared" si="200"/>
        <v/>
      </c>
      <c r="AI235" s="6" t="str">
        <f t="shared" si="201"/>
        <v/>
      </c>
      <c r="AJ235" s="3" t="str">
        <f t="shared" si="202"/>
        <v/>
      </c>
      <c r="AK235" s="20" t="str">
        <f t="shared" si="203"/>
        <v/>
      </c>
      <c r="AL235" s="6" t="str">
        <f t="shared" si="204"/>
        <v/>
      </c>
      <c r="AM235" s="3" t="str">
        <f t="shared" si="205"/>
        <v/>
      </c>
      <c r="AN235" s="20" t="str">
        <f t="shared" si="206"/>
        <v/>
      </c>
      <c r="AO235" s="6" t="str">
        <f t="shared" si="207"/>
        <v/>
      </c>
      <c r="AP235" s="3" t="str">
        <f t="shared" si="208"/>
        <v/>
      </c>
      <c r="AQ235" s="20">
        <f t="shared" si="209"/>
        <v>6</v>
      </c>
      <c r="AR235" s="6" t="str">
        <f t="shared" si="210"/>
        <v/>
      </c>
      <c r="AS235" s="3" t="str">
        <f t="shared" si="211"/>
        <v/>
      </c>
      <c r="AT235" s="20" t="str">
        <f t="shared" si="212"/>
        <v/>
      </c>
      <c r="AU235" s="6" t="str">
        <f t="shared" si="213"/>
        <v/>
      </c>
      <c r="AV235" s="3" t="str">
        <f t="shared" si="193"/>
        <v/>
      </c>
      <c r="AW235" s="20" t="str">
        <f t="shared" si="194"/>
        <v/>
      </c>
      <c r="AX235" s="6" t="str">
        <f t="shared" si="195"/>
        <v/>
      </c>
      <c r="AY235" s="3" t="str">
        <f t="shared" si="196"/>
        <v/>
      </c>
      <c r="AZ235" s="20" t="str">
        <f t="shared" si="197"/>
        <v/>
      </c>
      <c r="BA235" s="6" t="str">
        <f t="shared" si="198"/>
        <v/>
      </c>
      <c r="BB235" s="8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</row>
    <row r="236" spans="1:106" ht="13.5" thickBot="1" x14ac:dyDescent="0.25">
      <c r="A236" s="82">
        <v>41765</v>
      </c>
      <c r="B236" s="81" t="s">
        <v>18</v>
      </c>
      <c r="C236" s="81" t="s">
        <v>19</v>
      </c>
      <c r="D236" s="81">
        <v>14.5</v>
      </c>
      <c r="E236" s="81" t="s">
        <v>24</v>
      </c>
      <c r="F236" s="85">
        <f t="shared" si="169"/>
        <v>1</v>
      </c>
      <c r="G236" s="85">
        <f t="shared" si="170"/>
        <v>5</v>
      </c>
      <c r="H236" s="67">
        <f t="shared" si="171"/>
        <v>2014</v>
      </c>
      <c r="I236" s="2" t="str">
        <f t="shared" si="168"/>
        <v>Spring</v>
      </c>
      <c r="J236" s="67"/>
      <c r="K236" s="3" t="str">
        <f t="shared" si="172"/>
        <v/>
      </c>
      <c r="L236" s="20" t="str">
        <f t="shared" si="173"/>
        <v/>
      </c>
      <c r="M236" s="6" t="str">
        <f t="shared" si="174"/>
        <v/>
      </c>
      <c r="N236" s="3" t="str">
        <f t="shared" si="175"/>
        <v/>
      </c>
      <c r="O236" s="20" t="str">
        <f t="shared" si="176"/>
        <v/>
      </c>
      <c r="P236" s="6" t="str">
        <f t="shared" si="177"/>
        <v/>
      </c>
      <c r="Q236" s="3" t="str">
        <f t="shared" si="178"/>
        <v/>
      </c>
      <c r="R236" s="20" t="str">
        <f t="shared" si="179"/>
        <v/>
      </c>
      <c r="S236" s="6" t="str">
        <f t="shared" si="180"/>
        <v/>
      </c>
      <c r="T236" s="3">
        <f t="shared" si="181"/>
        <v>14.5</v>
      </c>
      <c r="U236" s="20" t="str">
        <f t="shared" si="182"/>
        <v/>
      </c>
      <c r="V236" s="6" t="str">
        <f t="shared" si="183"/>
        <v/>
      </c>
      <c r="W236" s="3" t="str">
        <f t="shared" si="184"/>
        <v/>
      </c>
      <c r="X236" s="20" t="str">
        <f t="shared" si="185"/>
        <v/>
      </c>
      <c r="Y236" s="6" t="str">
        <f t="shared" si="186"/>
        <v/>
      </c>
      <c r="Z236" s="3" t="str">
        <f t="shared" si="187"/>
        <v/>
      </c>
      <c r="AA236" s="20" t="str">
        <f t="shared" si="188"/>
        <v/>
      </c>
      <c r="AB236" s="6" t="str">
        <f t="shared" si="189"/>
        <v/>
      </c>
      <c r="AC236" s="3" t="str">
        <f t="shared" si="190"/>
        <v/>
      </c>
      <c r="AD236" s="20" t="str">
        <f t="shared" si="191"/>
        <v/>
      </c>
      <c r="AE236" s="6" t="str">
        <f t="shared" si="192"/>
        <v/>
      </c>
      <c r="AF236" s="8"/>
      <c r="AG236" s="3" t="str">
        <f t="shared" si="199"/>
        <v/>
      </c>
      <c r="AH236" s="20" t="str">
        <f t="shared" si="200"/>
        <v/>
      </c>
      <c r="AI236" s="6" t="str">
        <f t="shared" si="201"/>
        <v/>
      </c>
      <c r="AJ236" s="3" t="str">
        <f t="shared" si="202"/>
        <v/>
      </c>
      <c r="AK236" s="20" t="str">
        <f t="shared" si="203"/>
        <v/>
      </c>
      <c r="AL236" s="6" t="str">
        <f t="shared" si="204"/>
        <v/>
      </c>
      <c r="AM236" s="3" t="str">
        <f t="shared" si="205"/>
        <v/>
      </c>
      <c r="AN236" s="20" t="str">
        <f t="shared" si="206"/>
        <v/>
      </c>
      <c r="AO236" s="6" t="str">
        <f t="shared" si="207"/>
        <v/>
      </c>
      <c r="AP236" s="3" t="str">
        <f t="shared" si="208"/>
        <v>NS</v>
      </c>
      <c r="AQ236" s="20" t="str">
        <f t="shared" si="209"/>
        <v/>
      </c>
      <c r="AR236" s="6" t="str">
        <f t="shared" si="210"/>
        <v/>
      </c>
      <c r="AS236" s="3" t="str">
        <f t="shared" si="211"/>
        <v/>
      </c>
      <c r="AT236" s="20" t="str">
        <f t="shared" si="212"/>
        <v/>
      </c>
      <c r="AU236" s="6" t="str">
        <f t="shared" si="213"/>
        <v/>
      </c>
      <c r="AV236" s="3" t="str">
        <f t="shared" si="193"/>
        <v/>
      </c>
      <c r="AW236" s="20" t="str">
        <f t="shared" si="194"/>
        <v/>
      </c>
      <c r="AX236" s="6" t="str">
        <f t="shared" si="195"/>
        <v/>
      </c>
      <c r="AY236" s="3" t="str">
        <f t="shared" si="196"/>
        <v/>
      </c>
      <c r="AZ236" s="20" t="str">
        <f t="shared" si="197"/>
        <v/>
      </c>
      <c r="BA236" s="6" t="str">
        <f t="shared" si="198"/>
        <v/>
      </c>
      <c r="BB236" s="8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</row>
    <row r="237" spans="1:106" ht="13.5" thickBot="1" x14ac:dyDescent="0.25">
      <c r="A237" s="82">
        <v>41561</v>
      </c>
      <c r="B237" s="81" t="s">
        <v>18</v>
      </c>
      <c r="C237" s="81" t="s">
        <v>19</v>
      </c>
      <c r="D237" s="81">
        <v>12.3</v>
      </c>
      <c r="E237" s="81">
        <v>2.2000000000000002</v>
      </c>
      <c r="F237" s="85">
        <f t="shared" si="169"/>
        <v>1</v>
      </c>
      <c r="G237" s="85">
        <f t="shared" si="170"/>
        <v>10</v>
      </c>
      <c r="H237" s="67">
        <f t="shared" si="171"/>
        <v>2013</v>
      </c>
      <c r="I237" s="2" t="str">
        <f t="shared" si="168"/>
        <v>Fall</v>
      </c>
      <c r="J237" s="67"/>
      <c r="K237" s="3" t="str">
        <f t="shared" si="172"/>
        <v/>
      </c>
      <c r="L237" s="20" t="str">
        <f t="shared" si="173"/>
        <v/>
      </c>
      <c r="M237" s="6" t="str">
        <f t="shared" si="174"/>
        <v/>
      </c>
      <c r="N237" s="3" t="str">
        <f t="shared" si="175"/>
        <v/>
      </c>
      <c r="O237" s="20" t="str">
        <f t="shared" si="176"/>
        <v/>
      </c>
      <c r="P237" s="6" t="str">
        <f t="shared" si="177"/>
        <v/>
      </c>
      <c r="Q237" s="3" t="str">
        <f t="shared" si="178"/>
        <v/>
      </c>
      <c r="R237" s="20" t="str">
        <f t="shared" si="179"/>
        <v/>
      </c>
      <c r="S237" s="6" t="str">
        <f t="shared" si="180"/>
        <v/>
      </c>
      <c r="T237" s="3" t="str">
        <f t="shared" si="181"/>
        <v/>
      </c>
      <c r="U237" s="20" t="str">
        <f t="shared" si="182"/>
        <v/>
      </c>
      <c r="V237" s="6">
        <f t="shared" si="183"/>
        <v>12.3</v>
      </c>
      <c r="W237" s="3" t="str">
        <f t="shared" si="184"/>
        <v/>
      </c>
      <c r="X237" s="20" t="str">
        <f t="shared" si="185"/>
        <v/>
      </c>
      <c r="Y237" s="6" t="str">
        <f t="shared" si="186"/>
        <v/>
      </c>
      <c r="Z237" s="3" t="str">
        <f t="shared" si="187"/>
        <v/>
      </c>
      <c r="AA237" s="20" t="str">
        <f t="shared" si="188"/>
        <v/>
      </c>
      <c r="AB237" s="6" t="str">
        <f t="shared" si="189"/>
        <v/>
      </c>
      <c r="AC237" s="3" t="str">
        <f t="shared" si="190"/>
        <v/>
      </c>
      <c r="AD237" s="20" t="str">
        <f t="shared" si="191"/>
        <v/>
      </c>
      <c r="AE237" s="6" t="str">
        <f t="shared" si="192"/>
        <v/>
      </c>
      <c r="AF237" s="8"/>
      <c r="AG237" s="3" t="str">
        <f t="shared" si="199"/>
        <v/>
      </c>
      <c r="AH237" s="20" t="str">
        <f t="shared" si="200"/>
        <v/>
      </c>
      <c r="AI237" s="6" t="str">
        <f t="shared" si="201"/>
        <v/>
      </c>
      <c r="AJ237" s="3" t="str">
        <f t="shared" si="202"/>
        <v/>
      </c>
      <c r="AK237" s="20" t="str">
        <f t="shared" si="203"/>
        <v/>
      </c>
      <c r="AL237" s="6" t="str">
        <f t="shared" si="204"/>
        <v/>
      </c>
      <c r="AM237" s="3" t="str">
        <f t="shared" si="205"/>
        <v/>
      </c>
      <c r="AN237" s="20" t="str">
        <f t="shared" si="206"/>
        <v/>
      </c>
      <c r="AO237" s="6" t="str">
        <f t="shared" si="207"/>
        <v/>
      </c>
      <c r="AP237" s="3" t="str">
        <f t="shared" si="208"/>
        <v/>
      </c>
      <c r="AQ237" s="20" t="str">
        <f t="shared" si="209"/>
        <v/>
      </c>
      <c r="AR237" s="6">
        <f t="shared" si="210"/>
        <v>2.2000000000000002</v>
      </c>
      <c r="AS237" s="3" t="str">
        <f t="shared" si="211"/>
        <v/>
      </c>
      <c r="AT237" s="20" t="str">
        <f t="shared" si="212"/>
        <v/>
      </c>
      <c r="AU237" s="6" t="str">
        <f t="shared" si="213"/>
        <v/>
      </c>
      <c r="AV237" s="3" t="str">
        <f t="shared" si="193"/>
        <v/>
      </c>
      <c r="AW237" s="20" t="str">
        <f t="shared" si="194"/>
        <v/>
      </c>
      <c r="AX237" s="6" t="str">
        <f t="shared" si="195"/>
        <v/>
      </c>
      <c r="AY237" s="3" t="str">
        <f t="shared" si="196"/>
        <v/>
      </c>
      <c r="AZ237" s="20" t="str">
        <f t="shared" si="197"/>
        <v/>
      </c>
      <c r="BA237" s="6" t="str">
        <f t="shared" si="198"/>
        <v/>
      </c>
      <c r="BB237" s="8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</row>
    <row r="238" spans="1:106" ht="13.5" thickBot="1" x14ac:dyDescent="0.25">
      <c r="A238" s="82">
        <v>41479</v>
      </c>
      <c r="B238" s="81" t="s">
        <v>18</v>
      </c>
      <c r="C238" s="81" t="s">
        <v>19</v>
      </c>
      <c r="D238" s="81">
        <v>18.899999999999999</v>
      </c>
      <c r="E238" s="81">
        <v>2.9</v>
      </c>
      <c r="F238" s="85">
        <f t="shared" si="169"/>
        <v>1</v>
      </c>
      <c r="G238" s="85">
        <f t="shared" si="170"/>
        <v>7</v>
      </c>
      <c r="H238" s="67">
        <f t="shared" si="171"/>
        <v>2013</v>
      </c>
      <c r="I238" s="2" t="str">
        <f t="shared" si="168"/>
        <v>Summer</v>
      </c>
      <c r="J238" s="67"/>
      <c r="K238" s="3" t="str">
        <f t="shared" si="172"/>
        <v/>
      </c>
      <c r="L238" s="20" t="str">
        <f t="shared" si="173"/>
        <v/>
      </c>
      <c r="M238" s="6" t="str">
        <f t="shared" si="174"/>
        <v/>
      </c>
      <c r="N238" s="3" t="str">
        <f t="shared" si="175"/>
        <v/>
      </c>
      <c r="O238" s="20" t="str">
        <f t="shared" si="176"/>
        <v/>
      </c>
      <c r="P238" s="6" t="str">
        <f t="shared" si="177"/>
        <v/>
      </c>
      <c r="Q238" s="3" t="str">
        <f t="shared" si="178"/>
        <v/>
      </c>
      <c r="R238" s="20" t="str">
        <f t="shared" si="179"/>
        <v/>
      </c>
      <c r="S238" s="6" t="str">
        <f t="shared" si="180"/>
        <v/>
      </c>
      <c r="T238" s="3" t="str">
        <f t="shared" si="181"/>
        <v/>
      </c>
      <c r="U238" s="20">
        <f t="shared" si="182"/>
        <v>18.899999999999999</v>
      </c>
      <c r="V238" s="6" t="str">
        <f t="shared" si="183"/>
        <v/>
      </c>
      <c r="W238" s="3" t="str">
        <f t="shared" si="184"/>
        <v/>
      </c>
      <c r="X238" s="20" t="str">
        <f t="shared" si="185"/>
        <v/>
      </c>
      <c r="Y238" s="6" t="str">
        <f t="shared" si="186"/>
        <v/>
      </c>
      <c r="Z238" s="3" t="str">
        <f t="shared" si="187"/>
        <v/>
      </c>
      <c r="AA238" s="20" t="str">
        <f t="shared" si="188"/>
        <v/>
      </c>
      <c r="AB238" s="6" t="str">
        <f t="shared" si="189"/>
        <v/>
      </c>
      <c r="AC238" s="3" t="str">
        <f t="shared" si="190"/>
        <v/>
      </c>
      <c r="AD238" s="20" t="str">
        <f t="shared" si="191"/>
        <v/>
      </c>
      <c r="AE238" s="6" t="str">
        <f t="shared" si="192"/>
        <v/>
      </c>
      <c r="AF238" s="8"/>
      <c r="AG238" s="3" t="str">
        <f t="shared" si="199"/>
        <v/>
      </c>
      <c r="AH238" s="20" t="str">
        <f t="shared" si="200"/>
        <v/>
      </c>
      <c r="AI238" s="6" t="str">
        <f t="shared" si="201"/>
        <v/>
      </c>
      <c r="AJ238" s="3" t="str">
        <f t="shared" si="202"/>
        <v/>
      </c>
      <c r="AK238" s="20" t="str">
        <f t="shared" si="203"/>
        <v/>
      </c>
      <c r="AL238" s="6" t="str">
        <f t="shared" si="204"/>
        <v/>
      </c>
      <c r="AM238" s="3" t="str">
        <f t="shared" si="205"/>
        <v/>
      </c>
      <c r="AN238" s="20" t="str">
        <f t="shared" si="206"/>
        <v/>
      </c>
      <c r="AO238" s="6" t="str">
        <f t="shared" si="207"/>
        <v/>
      </c>
      <c r="AP238" s="3" t="str">
        <f t="shared" si="208"/>
        <v/>
      </c>
      <c r="AQ238" s="20">
        <f t="shared" si="209"/>
        <v>2.9</v>
      </c>
      <c r="AR238" s="6" t="str">
        <f t="shared" si="210"/>
        <v/>
      </c>
      <c r="AS238" s="3" t="str">
        <f t="shared" si="211"/>
        <v/>
      </c>
      <c r="AT238" s="20" t="str">
        <f t="shared" si="212"/>
        <v/>
      </c>
      <c r="AU238" s="6" t="str">
        <f t="shared" si="213"/>
        <v/>
      </c>
      <c r="AV238" s="3" t="str">
        <f t="shared" si="193"/>
        <v/>
      </c>
      <c r="AW238" s="20" t="str">
        <f t="shared" si="194"/>
        <v/>
      </c>
      <c r="AX238" s="6" t="str">
        <f t="shared" si="195"/>
        <v/>
      </c>
      <c r="AY238" s="3" t="str">
        <f t="shared" si="196"/>
        <v/>
      </c>
      <c r="AZ238" s="20" t="str">
        <f t="shared" si="197"/>
        <v/>
      </c>
      <c r="BA238" s="6" t="str">
        <f t="shared" si="198"/>
        <v/>
      </c>
      <c r="BB238" s="8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</row>
    <row r="239" spans="1:106" ht="13.5" thickBot="1" x14ac:dyDescent="0.25">
      <c r="A239" s="82">
        <v>41400</v>
      </c>
      <c r="B239" s="81" t="s">
        <v>18</v>
      </c>
      <c r="C239" s="81" t="s">
        <v>19</v>
      </c>
      <c r="D239" s="81">
        <v>16.7</v>
      </c>
      <c r="E239" s="81" t="s">
        <v>3</v>
      </c>
      <c r="F239" s="85">
        <f t="shared" si="169"/>
        <v>1</v>
      </c>
      <c r="G239" s="85">
        <f t="shared" si="170"/>
        <v>5</v>
      </c>
      <c r="H239" s="67">
        <f t="shared" si="171"/>
        <v>2013</v>
      </c>
      <c r="I239" s="2" t="str">
        <f t="shared" si="168"/>
        <v>Spring</v>
      </c>
      <c r="J239" s="67"/>
      <c r="K239" s="3" t="str">
        <f t="shared" si="172"/>
        <v/>
      </c>
      <c r="L239" s="20" t="str">
        <f t="shared" si="173"/>
        <v/>
      </c>
      <c r="M239" s="6" t="str">
        <f t="shared" si="174"/>
        <v/>
      </c>
      <c r="N239" s="3" t="str">
        <f t="shared" si="175"/>
        <v/>
      </c>
      <c r="O239" s="20" t="str">
        <f t="shared" si="176"/>
        <v/>
      </c>
      <c r="P239" s="6" t="str">
        <f t="shared" si="177"/>
        <v/>
      </c>
      <c r="Q239" s="3" t="str">
        <f t="shared" si="178"/>
        <v/>
      </c>
      <c r="R239" s="20" t="str">
        <f t="shared" si="179"/>
        <v/>
      </c>
      <c r="S239" s="6" t="str">
        <f t="shared" si="180"/>
        <v/>
      </c>
      <c r="T239" s="3">
        <f t="shared" si="181"/>
        <v>16.7</v>
      </c>
      <c r="U239" s="20" t="str">
        <f t="shared" si="182"/>
        <v/>
      </c>
      <c r="V239" s="6" t="str">
        <f t="shared" si="183"/>
        <v/>
      </c>
      <c r="W239" s="3" t="str">
        <f t="shared" si="184"/>
        <v/>
      </c>
      <c r="X239" s="20" t="str">
        <f t="shared" si="185"/>
        <v/>
      </c>
      <c r="Y239" s="6" t="str">
        <f t="shared" si="186"/>
        <v/>
      </c>
      <c r="Z239" s="3" t="str">
        <f t="shared" si="187"/>
        <v/>
      </c>
      <c r="AA239" s="20" t="str">
        <f t="shared" si="188"/>
        <v/>
      </c>
      <c r="AB239" s="6" t="str">
        <f t="shared" si="189"/>
        <v/>
      </c>
      <c r="AC239" s="3" t="str">
        <f t="shared" si="190"/>
        <v/>
      </c>
      <c r="AD239" s="20" t="str">
        <f t="shared" si="191"/>
        <v/>
      </c>
      <c r="AE239" s="6" t="str">
        <f t="shared" si="192"/>
        <v/>
      </c>
      <c r="AF239" s="8"/>
      <c r="AG239" s="3" t="str">
        <f t="shared" si="199"/>
        <v/>
      </c>
      <c r="AH239" s="20" t="str">
        <f t="shared" si="200"/>
        <v/>
      </c>
      <c r="AI239" s="6" t="str">
        <f t="shared" si="201"/>
        <v/>
      </c>
      <c r="AJ239" s="3" t="str">
        <f t="shared" si="202"/>
        <v/>
      </c>
      <c r="AK239" s="20" t="str">
        <f t="shared" si="203"/>
        <v/>
      </c>
      <c r="AL239" s="6" t="str">
        <f t="shared" si="204"/>
        <v/>
      </c>
      <c r="AM239" s="3" t="str">
        <f t="shared" si="205"/>
        <v/>
      </c>
      <c r="AN239" s="20" t="str">
        <f t="shared" si="206"/>
        <v/>
      </c>
      <c r="AO239" s="6" t="str">
        <f t="shared" si="207"/>
        <v/>
      </c>
      <c r="AP239" s="3" t="str">
        <f t="shared" si="208"/>
        <v>ns</v>
      </c>
      <c r="AQ239" s="20" t="str">
        <f t="shared" si="209"/>
        <v/>
      </c>
      <c r="AR239" s="6" t="str">
        <f t="shared" si="210"/>
        <v/>
      </c>
      <c r="AS239" s="3" t="str">
        <f t="shared" si="211"/>
        <v/>
      </c>
      <c r="AT239" s="20" t="str">
        <f t="shared" si="212"/>
        <v/>
      </c>
      <c r="AU239" s="6" t="str">
        <f t="shared" si="213"/>
        <v/>
      </c>
      <c r="AV239" s="3" t="str">
        <f t="shared" si="193"/>
        <v/>
      </c>
      <c r="AW239" s="20" t="str">
        <f t="shared" si="194"/>
        <v/>
      </c>
      <c r="AX239" s="6" t="str">
        <f t="shared" si="195"/>
        <v/>
      </c>
      <c r="AY239" s="3" t="str">
        <f t="shared" si="196"/>
        <v/>
      </c>
      <c r="AZ239" s="20" t="str">
        <f t="shared" si="197"/>
        <v/>
      </c>
      <c r="BA239" s="6" t="str">
        <f t="shared" si="198"/>
        <v/>
      </c>
      <c r="BB239" s="8"/>
      <c r="BC239" s="34"/>
      <c r="BD239" s="34"/>
      <c r="BE239" s="34"/>
      <c r="BF239" s="34"/>
      <c r="BG239" s="34"/>
      <c r="BH239" s="34"/>
      <c r="BI239" s="41"/>
      <c r="BJ239" s="41"/>
      <c r="BK239" s="34"/>
      <c r="BL239" s="34"/>
      <c r="BM239" s="34"/>
      <c r="BN239" s="34"/>
      <c r="BO239" s="34"/>
      <c r="BP239" s="41"/>
      <c r="BQ239" s="41"/>
      <c r="BR239" s="34"/>
      <c r="BS239" s="34"/>
      <c r="BT239" s="34"/>
      <c r="BU239" s="34"/>
      <c r="BV239" s="34"/>
      <c r="BW239" s="41"/>
      <c r="BX239" s="41"/>
      <c r="BY239" s="34"/>
      <c r="BZ239" s="34"/>
      <c r="CA239" s="34"/>
      <c r="CB239" s="34"/>
      <c r="CC239" s="34"/>
      <c r="CD239" s="34"/>
      <c r="CE239" s="34"/>
      <c r="CF239" s="41"/>
      <c r="CG239" s="41"/>
      <c r="CH239" s="34"/>
      <c r="CI239" s="34"/>
      <c r="CJ239" s="34"/>
      <c r="CK239" s="34"/>
      <c r="CL239" s="34"/>
      <c r="CM239" s="41"/>
      <c r="CN239" s="41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</row>
    <row r="240" spans="1:106" ht="13.5" thickBot="1" x14ac:dyDescent="0.25">
      <c r="A240" s="82">
        <v>41190</v>
      </c>
      <c r="B240" s="81" t="s">
        <v>18</v>
      </c>
      <c r="C240" s="81" t="s">
        <v>19</v>
      </c>
      <c r="D240" s="81">
        <v>8.5</v>
      </c>
      <c r="E240" s="81">
        <v>1.5</v>
      </c>
      <c r="F240" s="85">
        <f t="shared" si="169"/>
        <v>1</v>
      </c>
      <c r="G240" s="85">
        <f t="shared" si="170"/>
        <v>10</v>
      </c>
      <c r="H240" s="67">
        <f t="shared" si="171"/>
        <v>2012</v>
      </c>
      <c r="I240" s="2" t="str">
        <f t="shared" si="168"/>
        <v>Fall</v>
      </c>
      <c r="J240" s="67"/>
      <c r="K240" s="3" t="str">
        <f t="shared" si="172"/>
        <v/>
      </c>
      <c r="L240" s="20" t="str">
        <f t="shared" si="173"/>
        <v/>
      </c>
      <c r="M240" s="6" t="str">
        <f t="shared" si="174"/>
        <v/>
      </c>
      <c r="N240" s="3" t="str">
        <f t="shared" si="175"/>
        <v/>
      </c>
      <c r="O240" s="20" t="str">
        <f t="shared" si="176"/>
        <v/>
      </c>
      <c r="P240" s="6" t="str">
        <f t="shared" si="177"/>
        <v/>
      </c>
      <c r="Q240" s="3" t="str">
        <f t="shared" si="178"/>
        <v/>
      </c>
      <c r="R240" s="20" t="str">
        <f t="shared" si="179"/>
        <v/>
      </c>
      <c r="S240" s="6" t="str">
        <f t="shared" si="180"/>
        <v/>
      </c>
      <c r="T240" s="3" t="str">
        <f t="shared" si="181"/>
        <v/>
      </c>
      <c r="U240" s="20" t="str">
        <f t="shared" si="182"/>
        <v/>
      </c>
      <c r="V240" s="6">
        <f t="shared" si="183"/>
        <v>8.5</v>
      </c>
      <c r="W240" s="3" t="str">
        <f t="shared" si="184"/>
        <v/>
      </c>
      <c r="X240" s="20" t="str">
        <f t="shared" si="185"/>
        <v/>
      </c>
      <c r="Y240" s="6" t="str">
        <f t="shared" si="186"/>
        <v/>
      </c>
      <c r="Z240" s="3" t="str">
        <f t="shared" si="187"/>
        <v/>
      </c>
      <c r="AA240" s="20" t="str">
        <f t="shared" si="188"/>
        <v/>
      </c>
      <c r="AB240" s="6" t="str">
        <f t="shared" si="189"/>
        <v/>
      </c>
      <c r="AC240" s="3" t="str">
        <f t="shared" si="190"/>
        <v/>
      </c>
      <c r="AD240" s="20" t="str">
        <f t="shared" si="191"/>
        <v/>
      </c>
      <c r="AE240" s="6" t="str">
        <f t="shared" si="192"/>
        <v/>
      </c>
      <c r="AF240" s="8"/>
      <c r="AG240" s="3" t="str">
        <f t="shared" si="199"/>
        <v/>
      </c>
      <c r="AH240" s="20" t="str">
        <f t="shared" si="200"/>
        <v/>
      </c>
      <c r="AI240" s="6" t="str">
        <f t="shared" si="201"/>
        <v/>
      </c>
      <c r="AJ240" s="3" t="str">
        <f t="shared" si="202"/>
        <v/>
      </c>
      <c r="AK240" s="20" t="str">
        <f t="shared" si="203"/>
        <v/>
      </c>
      <c r="AL240" s="6" t="str">
        <f t="shared" si="204"/>
        <v/>
      </c>
      <c r="AM240" s="3" t="str">
        <f t="shared" si="205"/>
        <v/>
      </c>
      <c r="AN240" s="20" t="str">
        <f t="shared" si="206"/>
        <v/>
      </c>
      <c r="AO240" s="6" t="str">
        <f t="shared" si="207"/>
        <v/>
      </c>
      <c r="AP240" s="3" t="str">
        <f t="shared" si="208"/>
        <v/>
      </c>
      <c r="AQ240" s="20" t="str">
        <f t="shared" si="209"/>
        <v/>
      </c>
      <c r="AR240" s="6">
        <f t="shared" si="210"/>
        <v>1.5</v>
      </c>
      <c r="AS240" s="3" t="str">
        <f t="shared" si="211"/>
        <v/>
      </c>
      <c r="AT240" s="20" t="str">
        <f t="shared" si="212"/>
        <v/>
      </c>
      <c r="AU240" s="6" t="str">
        <f t="shared" si="213"/>
        <v/>
      </c>
      <c r="AV240" s="3" t="str">
        <f t="shared" si="193"/>
        <v/>
      </c>
      <c r="AW240" s="20" t="str">
        <f t="shared" si="194"/>
        <v/>
      </c>
      <c r="AX240" s="6" t="str">
        <f t="shared" si="195"/>
        <v/>
      </c>
      <c r="AY240" s="3" t="str">
        <f t="shared" si="196"/>
        <v/>
      </c>
      <c r="AZ240" s="20" t="str">
        <f t="shared" si="197"/>
        <v/>
      </c>
      <c r="BA240" s="6" t="str">
        <f t="shared" si="198"/>
        <v/>
      </c>
      <c r="BB240" s="8"/>
      <c r="BC240" s="34"/>
      <c r="BD240" s="34"/>
      <c r="BE240" s="34"/>
      <c r="BF240" s="34"/>
      <c r="BG240" s="34"/>
      <c r="BH240" s="34"/>
      <c r="BI240" s="41"/>
      <c r="BJ240" s="41"/>
      <c r="BK240" s="34"/>
      <c r="BL240" s="34"/>
      <c r="BM240" s="34"/>
      <c r="BN240" s="34"/>
      <c r="BO240" s="34"/>
      <c r="BP240" s="41"/>
      <c r="BQ240" s="41"/>
      <c r="BR240" s="34"/>
      <c r="BS240" s="34"/>
      <c r="BT240" s="34"/>
      <c r="BU240" s="34"/>
      <c r="BV240" s="34"/>
      <c r="BW240" s="41"/>
      <c r="BX240" s="41"/>
      <c r="BY240" s="34"/>
      <c r="BZ240" s="34"/>
      <c r="CA240" s="34"/>
      <c r="CB240" s="34"/>
      <c r="CC240" s="34"/>
      <c r="CD240" s="34"/>
      <c r="CE240" s="34"/>
      <c r="CF240" s="41"/>
      <c r="CG240" s="41"/>
      <c r="CH240" s="34"/>
      <c r="CI240" s="34"/>
      <c r="CJ240" s="34"/>
      <c r="CK240" s="34"/>
      <c r="CL240" s="34"/>
      <c r="CM240" s="41"/>
      <c r="CN240" s="41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</row>
    <row r="241" spans="1:106" ht="13.5" thickBot="1" x14ac:dyDescent="0.25">
      <c r="A241" s="82">
        <v>41190</v>
      </c>
      <c r="B241" s="81" t="s">
        <v>18</v>
      </c>
      <c r="C241" s="81" t="s">
        <v>19</v>
      </c>
      <c r="D241" s="81">
        <v>8.5</v>
      </c>
      <c r="E241" s="81">
        <v>1.5</v>
      </c>
      <c r="F241" s="85">
        <f t="shared" si="169"/>
        <v>1</v>
      </c>
      <c r="G241" s="85">
        <f t="shared" si="170"/>
        <v>10</v>
      </c>
      <c r="H241" s="67">
        <f t="shared" si="171"/>
        <v>2012</v>
      </c>
      <c r="I241" s="2" t="str">
        <f t="shared" si="168"/>
        <v>Fall</v>
      </c>
      <c r="J241" s="67"/>
      <c r="K241" s="3" t="str">
        <f t="shared" si="172"/>
        <v/>
      </c>
      <c r="L241" s="20" t="str">
        <f t="shared" si="173"/>
        <v/>
      </c>
      <c r="M241" s="6" t="str">
        <f t="shared" si="174"/>
        <v/>
      </c>
      <c r="N241" s="3" t="str">
        <f t="shared" si="175"/>
        <v/>
      </c>
      <c r="O241" s="20" t="str">
        <f t="shared" si="176"/>
        <v/>
      </c>
      <c r="P241" s="6" t="str">
        <f t="shared" si="177"/>
        <v/>
      </c>
      <c r="Q241" s="3" t="str">
        <f t="shared" si="178"/>
        <v/>
      </c>
      <c r="R241" s="20" t="str">
        <f t="shared" si="179"/>
        <v/>
      </c>
      <c r="S241" s="6" t="str">
        <f t="shared" si="180"/>
        <v/>
      </c>
      <c r="T241" s="3" t="str">
        <f t="shared" si="181"/>
        <v/>
      </c>
      <c r="U241" s="20" t="str">
        <f t="shared" si="182"/>
        <v/>
      </c>
      <c r="V241" s="6">
        <f t="shared" si="183"/>
        <v>8.5</v>
      </c>
      <c r="W241" s="3" t="str">
        <f t="shared" si="184"/>
        <v/>
      </c>
      <c r="X241" s="20" t="str">
        <f t="shared" si="185"/>
        <v/>
      </c>
      <c r="Y241" s="6" t="str">
        <f t="shared" si="186"/>
        <v/>
      </c>
      <c r="Z241" s="3" t="str">
        <f t="shared" si="187"/>
        <v/>
      </c>
      <c r="AA241" s="20" t="str">
        <f t="shared" si="188"/>
        <v/>
      </c>
      <c r="AB241" s="6" t="str">
        <f t="shared" si="189"/>
        <v/>
      </c>
      <c r="AC241" s="3" t="str">
        <f t="shared" si="190"/>
        <v/>
      </c>
      <c r="AD241" s="20" t="str">
        <f t="shared" si="191"/>
        <v/>
      </c>
      <c r="AE241" s="6" t="str">
        <f t="shared" si="192"/>
        <v/>
      </c>
      <c r="AF241" s="8"/>
      <c r="AG241" s="3" t="str">
        <f t="shared" si="199"/>
        <v/>
      </c>
      <c r="AH241" s="20" t="str">
        <f t="shared" si="200"/>
        <v/>
      </c>
      <c r="AI241" s="6" t="str">
        <f t="shared" si="201"/>
        <v/>
      </c>
      <c r="AJ241" s="3" t="str">
        <f t="shared" si="202"/>
        <v/>
      </c>
      <c r="AK241" s="20" t="str">
        <f t="shared" si="203"/>
        <v/>
      </c>
      <c r="AL241" s="6" t="str">
        <f t="shared" si="204"/>
        <v/>
      </c>
      <c r="AM241" s="3" t="str">
        <f t="shared" si="205"/>
        <v/>
      </c>
      <c r="AN241" s="20" t="str">
        <f t="shared" si="206"/>
        <v/>
      </c>
      <c r="AO241" s="6" t="str">
        <f t="shared" si="207"/>
        <v/>
      </c>
      <c r="AP241" s="3" t="str">
        <f t="shared" si="208"/>
        <v/>
      </c>
      <c r="AQ241" s="20" t="str">
        <f t="shared" si="209"/>
        <v/>
      </c>
      <c r="AR241" s="6">
        <f t="shared" si="210"/>
        <v>1.5</v>
      </c>
      <c r="AS241" s="3" t="str">
        <f t="shared" si="211"/>
        <v/>
      </c>
      <c r="AT241" s="20" t="str">
        <f t="shared" si="212"/>
        <v/>
      </c>
      <c r="AU241" s="6" t="str">
        <f t="shared" si="213"/>
        <v/>
      </c>
      <c r="AV241" s="3" t="str">
        <f t="shared" si="193"/>
        <v/>
      </c>
      <c r="AW241" s="20" t="str">
        <f t="shared" si="194"/>
        <v/>
      </c>
      <c r="AX241" s="6" t="str">
        <f t="shared" si="195"/>
        <v/>
      </c>
      <c r="AY241" s="3" t="str">
        <f t="shared" si="196"/>
        <v/>
      </c>
      <c r="AZ241" s="20" t="str">
        <f t="shared" si="197"/>
        <v/>
      </c>
      <c r="BA241" s="6" t="str">
        <f t="shared" si="198"/>
        <v/>
      </c>
      <c r="BB241" s="8"/>
      <c r="BC241" s="34"/>
      <c r="BD241" s="34"/>
      <c r="BE241" s="34"/>
      <c r="BF241" s="34"/>
      <c r="BG241" s="34"/>
      <c r="BH241" s="34"/>
      <c r="BI241" s="41"/>
      <c r="BJ241" s="41"/>
      <c r="BK241" s="34"/>
      <c r="BL241" s="34"/>
      <c r="BM241" s="34"/>
      <c r="BN241" s="34"/>
      <c r="BO241" s="34"/>
      <c r="BP241" s="41"/>
      <c r="BQ241" s="41"/>
      <c r="BR241" s="34"/>
      <c r="BS241" s="34"/>
      <c r="BT241" s="34"/>
      <c r="BU241" s="34"/>
      <c r="BV241" s="34"/>
      <c r="BW241" s="41"/>
      <c r="BX241" s="41"/>
      <c r="BY241" s="34"/>
      <c r="BZ241" s="34"/>
      <c r="CA241" s="34"/>
      <c r="CB241" s="34"/>
      <c r="CC241" s="34"/>
      <c r="CD241" s="34"/>
      <c r="CE241" s="34"/>
      <c r="CF241" s="41"/>
      <c r="CG241" s="41"/>
      <c r="CH241" s="34"/>
      <c r="CI241" s="34"/>
      <c r="CJ241" s="34"/>
      <c r="CK241" s="34"/>
      <c r="CL241" s="34"/>
      <c r="CM241" s="41"/>
      <c r="CN241" s="41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</row>
    <row r="242" spans="1:106" ht="13.5" thickBot="1" x14ac:dyDescent="0.25">
      <c r="A242" s="82">
        <v>41114</v>
      </c>
      <c r="B242" s="81" t="s">
        <v>18</v>
      </c>
      <c r="C242" s="81" t="s">
        <v>19</v>
      </c>
      <c r="D242" s="81">
        <v>26.2</v>
      </c>
      <c r="E242" s="81">
        <v>3.6</v>
      </c>
      <c r="F242" s="85">
        <f t="shared" si="169"/>
        <v>1</v>
      </c>
      <c r="G242" s="85">
        <f t="shared" si="170"/>
        <v>7</v>
      </c>
      <c r="H242" s="67">
        <f t="shared" si="171"/>
        <v>2012</v>
      </c>
      <c r="I242" s="2" t="str">
        <f t="shared" si="168"/>
        <v>Summer</v>
      </c>
      <c r="J242" s="67"/>
      <c r="K242" s="3" t="str">
        <f t="shared" si="172"/>
        <v/>
      </c>
      <c r="L242" s="20" t="str">
        <f t="shared" si="173"/>
        <v/>
      </c>
      <c r="M242" s="6" t="str">
        <f t="shared" si="174"/>
        <v/>
      </c>
      <c r="N242" s="3" t="str">
        <f t="shared" si="175"/>
        <v/>
      </c>
      <c r="O242" s="20" t="str">
        <f t="shared" si="176"/>
        <v/>
      </c>
      <c r="P242" s="6" t="str">
        <f t="shared" si="177"/>
        <v/>
      </c>
      <c r="Q242" s="3" t="str">
        <f t="shared" si="178"/>
        <v/>
      </c>
      <c r="R242" s="20" t="str">
        <f t="shared" si="179"/>
        <v/>
      </c>
      <c r="S242" s="6" t="str">
        <f t="shared" si="180"/>
        <v/>
      </c>
      <c r="T242" s="3" t="str">
        <f t="shared" si="181"/>
        <v/>
      </c>
      <c r="U242" s="20">
        <f t="shared" si="182"/>
        <v>26.2</v>
      </c>
      <c r="V242" s="6" t="str">
        <f t="shared" si="183"/>
        <v/>
      </c>
      <c r="W242" s="3" t="str">
        <f t="shared" si="184"/>
        <v/>
      </c>
      <c r="X242" s="20" t="str">
        <f t="shared" si="185"/>
        <v/>
      </c>
      <c r="Y242" s="6" t="str">
        <f t="shared" si="186"/>
        <v/>
      </c>
      <c r="Z242" s="3" t="str">
        <f t="shared" si="187"/>
        <v/>
      </c>
      <c r="AA242" s="20" t="str">
        <f t="shared" si="188"/>
        <v/>
      </c>
      <c r="AB242" s="6" t="str">
        <f t="shared" si="189"/>
        <v/>
      </c>
      <c r="AC242" s="3" t="str">
        <f t="shared" si="190"/>
        <v/>
      </c>
      <c r="AD242" s="20" t="str">
        <f t="shared" si="191"/>
        <v/>
      </c>
      <c r="AE242" s="6" t="str">
        <f t="shared" si="192"/>
        <v/>
      </c>
      <c r="AF242" s="8"/>
      <c r="AG242" s="3" t="str">
        <f t="shared" si="199"/>
        <v/>
      </c>
      <c r="AH242" s="20" t="str">
        <f t="shared" si="200"/>
        <v/>
      </c>
      <c r="AI242" s="6" t="str">
        <f t="shared" si="201"/>
        <v/>
      </c>
      <c r="AJ242" s="3" t="str">
        <f t="shared" si="202"/>
        <v/>
      </c>
      <c r="AK242" s="20" t="str">
        <f t="shared" si="203"/>
        <v/>
      </c>
      <c r="AL242" s="6" t="str">
        <f t="shared" si="204"/>
        <v/>
      </c>
      <c r="AM242" s="3" t="str">
        <f t="shared" si="205"/>
        <v/>
      </c>
      <c r="AN242" s="20" t="str">
        <f t="shared" si="206"/>
        <v/>
      </c>
      <c r="AO242" s="6" t="str">
        <f t="shared" si="207"/>
        <v/>
      </c>
      <c r="AP242" s="3" t="str">
        <f t="shared" si="208"/>
        <v/>
      </c>
      <c r="AQ242" s="20">
        <f t="shared" si="209"/>
        <v>3.6</v>
      </c>
      <c r="AR242" s="6" t="str">
        <f t="shared" si="210"/>
        <v/>
      </c>
      <c r="AS242" s="3" t="str">
        <f t="shared" si="211"/>
        <v/>
      </c>
      <c r="AT242" s="20" t="str">
        <f t="shared" si="212"/>
        <v/>
      </c>
      <c r="AU242" s="6" t="str">
        <f t="shared" si="213"/>
        <v/>
      </c>
      <c r="AV242" s="3" t="str">
        <f t="shared" si="193"/>
        <v/>
      </c>
      <c r="AW242" s="20" t="str">
        <f t="shared" si="194"/>
        <v/>
      </c>
      <c r="AX242" s="6" t="str">
        <f t="shared" si="195"/>
        <v/>
      </c>
      <c r="AY242" s="3" t="str">
        <f t="shared" si="196"/>
        <v/>
      </c>
      <c r="AZ242" s="20" t="str">
        <f t="shared" si="197"/>
        <v/>
      </c>
      <c r="BA242" s="6" t="str">
        <f t="shared" si="198"/>
        <v/>
      </c>
      <c r="BB242" s="8"/>
      <c r="BC242" s="34"/>
      <c r="BD242" s="34"/>
      <c r="BE242" s="34"/>
      <c r="BF242" s="34"/>
      <c r="BG242" s="34"/>
      <c r="BH242" s="34"/>
      <c r="BI242" s="41"/>
      <c r="BJ242" s="41"/>
      <c r="BK242" s="34"/>
      <c r="BL242" s="34"/>
      <c r="BM242" s="34"/>
      <c r="BN242" s="34"/>
      <c r="BO242" s="34"/>
      <c r="BP242" s="41"/>
      <c r="BQ242" s="41"/>
      <c r="BR242" s="34"/>
      <c r="BS242" s="34"/>
      <c r="BT242" s="34"/>
      <c r="BU242" s="34"/>
      <c r="BV242" s="34"/>
      <c r="BW242" s="41"/>
      <c r="BX242" s="41"/>
      <c r="BY242" s="34"/>
      <c r="BZ242" s="34"/>
      <c r="CA242" s="34"/>
      <c r="CB242" s="34"/>
      <c r="CC242" s="34"/>
      <c r="CD242" s="34"/>
      <c r="CE242" s="34"/>
      <c r="CF242" s="41"/>
      <c r="CG242" s="41"/>
      <c r="CH242" s="34"/>
      <c r="CI242" s="34"/>
      <c r="CJ242" s="34"/>
      <c r="CK242" s="34"/>
      <c r="CL242" s="34"/>
      <c r="CM242" s="41"/>
      <c r="CN242" s="41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</row>
    <row r="243" spans="1:106" ht="13.5" thickBot="1" x14ac:dyDescent="0.25">
      <c r="A243" s="82">
        <v>41037</v>
      </c>
      <c r="B243" s="81" t="s">
        <v>18</v>
      </c>
      <c r="C243" s="81" t="s">
        <v>19</v>
      </c>
      <c r="D243" s="81">
        <v>15.4</v>
      </c>
      <c r="E243" s="81" t="s">
        <v>3</v>
      </c>
      <c r="F243" s="85">
        <f t="shared" si="169"/>
        <v>1</v>
      </c>
      <c r="G243" s="85">
        <f t="shared" si="170"/>
        <v>5</v>
      </c>
      <c r="H243" s="67">
        <f t="shared" si="171"/>
        <v>2012</v>
      </c>
      <c r="I243" s="2" t="str">
        <f t="shared" si="168"/>
        <v>Spring</v>
      </c>
      <c r="J243" s="67"/>
      <c r="K243" s="3" t="str">
        <f t="shared" si="172"/>
        <v/>
      </c>
      <c r="L243" s="20" t="str">
        <f t="shared" si="173"/>
        <v/>
      </c>
      <c r="M243" s="6" t="str">
        <f t="shared" si="174"/>
        <v/>
      </c>
      <c r="N243" s="3" t="str">
        <f t="shared" si="175"/>
        <v/>
      </c>
      <c r="O243" s="20" t="str">
        <f t="shared" si="176"/>
        <v/>
      </c>
      <c r="P243" s="6" t="str">
        <f t="shared" si="177"/>
        <v/>
      </c>
      <c r="Q243" s="3" t="str">
        <f t="shared" si="178"/>
        <v/>
      </c>
      <c r="R243" s="20" t="str">
        <f t="shared" si="179"/>
        <v/>
      </c>
      <c r="S243" s="6" t="str">
        <f t="shared" si="180"/>
        <v/>
      </c>
      <c r="T243" s="3">
        <f t="shared" si="181"/>
        <v>15.4</v>
      </c>
      <c r="U243" s="20" t="str">
        <f t="shared" si="182"/>
        <v/>
      </c>
      <c r="V243" s="6" t="str">
        <f t="shared" si="183"/>
        <v/>
      </c>
      <c r="W243" s="3" t="str">
        <f t="shared" si="184"/>
        <v/>
      </c>
      <c r="X243" s="20" t="str">
        <f t="shared" si="185"/>
        <v/>
      </c>
      <c r="Y243" s="6" t="str">
        <f t="shared" si="186"/>
        <v/>
      </c>
      <c r="Z243" s="3" t="str">
        <f t="shared" si="187"/>
        <v/>
      </c>
      <c r="AA243" s="20" t="str">
        <f t="shared" si="188"/>
        <v/>
      </c>
      <c r="AB243" s="6" t="str">
        <f t="shared" si="189"/>
        <v/>
      </c>
      <c r="AC243" s="3" t="str">
        <f t="shared" si="190"/>
        <v/>
      </c>
      <c r="AD243" s="20" t="str">
        <f t="shared" si="191"/>
        <v/>
      </c>
      <c r="AE243" s="6" t="str">
        <f t="shared" si="192"/>
        <v/>
      </c>
      <c r="AF243" s="8"/>
      <c r="AG243" s="3" t="str">
        <f t="shared" si="199"/>
        <v/>
      </c>
      <c r="AH243" s="20" t="str">
        <f t="shared" si="200"/>
        <v/>
      </c>
      <c r="AI243" s="6" t="str">
        <f t="shared" si="201"/>
        <v/>
      </c>
      <c r="AJ243" s="3" t="str">
        <f t="shared" si="202"/>
        <v/>
      </c>
      <c r="AK243" s="20" t="str">
        <f t="shared" si="203"/>
        <v/>
      </c>
      <c r="AL243" s="6" t="str">
        <f t="shared" si="204"/>
        <v/>
      </c>
      <c r="AM243" s="3" t="str">
        <f t="shared" si="205"/>
        <v/>
      </c>
      <c r="AN243" s="20" t="str">
        <f t="shared" si="206"/>
        <v/>
      </c>
      <c r="AO243" s="6" t="str">
        <f t="shared" si="207"/>
        <v/>
      </c>
      <c r="AP243" s="3" t="str">
        <f t="shared" si="208"/>
        <v>ns</v>
      </c>
      <c r="AQ243" s="20" t="str">
        <f t="shared" si="209"/>
        <v/>
      </c>
      <c r="AR243" s="6" t="str">
        <f t="shared" si="210"/>
        <v/>
      </c>
      <c r="AS243" s="3" t="str">
        <f t="shared" si="211"/>
        <v/>
      </c>
      <c r="AT243" s="20" t="str">
        <f t="shared" si="212"/>
        <v/>
      </c>
      <c r="AU243" s="6" t="str">
        <f t="shared" si="213"/>
        <v/>
      </c>
      <c r="AV243" s="3" t="str">
        <f t="shared" si="193"/>
        <v/>
      </c>
      <c r="AW243" s="20" t="str">
        <f t="shared" si="194"/>
        <v/>
      </c>
      <c r="AX243" s="6" t="str">
        <f t="shared" si="195"/>
        <v/>
      </c>
      <c r="AY243" s="3" t="str">
        <f t="shared" si="196"/>
        <v/>
      </c>
      <c r="AZ243" s="20" t="str">
        <f t="shared" si="197"/>
        <v/>
      </c>
      <c r="BA243" s="6" t="str">
        <f t="shared" si="198"/>
        <v/>
      </c>
      <c r="BB243" s="8"/>
      <c r="BC243" s="34"/>
      <c r="BD243" s="34"/>
      <c r="BE243" s="34"/>
      <c r="BF243" s="34"/>
      <c r="BG243" s="34"/>
      <c r="BH243" s="34"/>
      <c r="BI243" s="41"/>
      <c r="BJ243" s="41"/>
      <c r="BK243" s="34"/>
      <c r="BL243" s="34"/>
      <c r="BM243" s="34"/>
      <c r="BN243" s="34"/>
      <c r="BO243" s="34"/>
      <c r="BP243" s="41"/>
      <c r="BQ243" s="41"/>
      <c r="BR243" s="34"/>
      <c r="BS243" s="34"/>
      <c r="BT243" s="34"/>
      <c r="BU243" s="34"/>
      <c r="BV243" s="34"/>
      <c r="BW243" s="41"/>
      <c r="BX243" s="41"/>
      <c r="BY243" s="34"/>
      <c r="BZ243" s="34"/>
      <c r="CA243" s="34"/>
      <c r="CB243" s="34"/>
      <c r="CC243" s="34"/>
      <c r="CD243" s="34"/>
      <c r="CE243" s="34"/>
      <c r="CF243" s="41"/>
      <c r="CG243" s="41"/>
      <c r="CH243" s="34"/>
      <c r="CI243" s="34"/>
      <c r="CJ243" s="34"/>
      <c r="CK243" s="34"/>
      <c r="CL243" s="34"/>
      <c r="CM243" s="41"/>
      <c r="CN243" s="41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</row>
    <row r="244" spans="1:106" ht="13.5" thickBot="1" x14ac:dyDescent="0.25">
      <c r="A244" s="82">
        <v>40806</v>
      </c>
      <c r="B244" s="81" t="s">
        <v>18</v>
      </c>
      <c r="C244" s="81" t="s">
        <v>19</v>
      </c>
      <c r="D244" s="81">
        <v>16.7</v>
      </c>
      <c r="E244" s="81">
        <v>1.2</v>
      </c>
      <c r="F244" s="85">
        <f t="shared" si="169"/>
        <v>1</v>
      </c>
      <c r="G244" s="85">
        <f t="shared" si="170"/>
        <v>9</v>
      </c>
      <c r="H244" s="67">
        <f t="shared" si="171"/>
        <v>2011</v>
      </c>
      <c r="I244" s="2" t="str">
        <f t="shared" si="168"/>
        <v>Fall</v>
      </c>
      <c r="J244" s="67"/>
      <c r="K244" s="3" t="str">
        <f t="shared" si="172"/>
        <v/>
      </c>
      <c r="L244" s="20" t="str">
        <f t="shared" si="173"/>
        <v/>
      </c>
      <c r="M244" s="6" t="str">
        <f t="shared" si="174"/>
        <v/>
      </c>
      <c r="N244" s="3" t="str">
        <f t="shared" si="175"/>
        <v/>
      </c>
      <c r="O244" s="20" t="str">
        <f t="shared" si="176"/>
        <v/>
      </c>
      <c r="P244" s="6" t="str">
        <f t="shared" si="177"/>
        <v/>
      </c>
      <c r="Q244" s="3" t="str">
        <f t="shared" si="178"/>
        <v/>
      </c>
      <c r="R244" s="20" t="str">
        <f t="shared" si="179"/>
        <v/>
      </c>
      <c r="S244" s="6" t="str">
        <f t="shared" si="180"/>
        <v/>
      </c>
      <c r="T244" s="3" t="str">
        <f t="shared" si="181"/>
        <v/>
      </c>
      <c r="U244" s="20" t="str">
        <f t="shared" si="182"/>
        <v/>
      </c>
      <c r="V244" s="6">
        <f t="shared" si="183"/>
        <v>16.7</v>
      </c>
      <c r="W244" s="3" t="str">
        <f t="shared" si="184"/>
        <v/>
      </c>
      <c r="X244" s="20" t="str">
        <f t="shared" si="185"/>
        <v/>
      </c>
      <c r="Y244" s="6" t="str">
        <f t="shared" si="186"/>
        <v/>
      </c>
      <c r="Z244" s="3" t="str">
        <f t="shared" si="187"/>
        <v/>
      </c>
      <c r="AA244" s="20" t="str">
        <f t="shared" si="188"/>
        <v/>
      </c>
      <c r="AB244" s="6" t="str">
        <f t="shared" si="189"/>
        <v/>
      </c>
      <c r="AC244" s="3" t="str">
        <f t="shared" si="190"/>
        <v/>
      </c>
      <c r="AD244" s="20" t="str">
        <f t="shared" si="191"/>
        <v/>
      </c>
      <c r="AE244" s="6" t="str">
        <f t="shared" si="192"/>
        <v/>
      </c>
      <c r="AF244" s="8"/>
      <c r="AG244" s="3" t="str">
        <f t="shared" si="199"/>
        <v/>
      </c>
      <c r="AH244" s="20" t="str">
        <f t="shared" si="200"/>
        <v/>
      </c>
      <c r="AI244" s="6" t="str">
        <f t="shared" si="201"/>
        <v/>
      </c>
      <c r="AJ244" s="3" t="str">
        <f t="shared" si="202"/>
        <v/>
      </c>
      <c r="AK244" s="20" t="str">
        <f t="shared" si="203"/>
        <v/>
      </c>
      <c r="AL244" s="6" t="str">
        <f t="shared" si="204"/>
        <v/>
      </c>
      <c r="AM244" s="3" t="str">
        <f t="shared" si="205"/>
        <v/>
      </c>
      <c r="AN244" s="20" t="str">
        <f t="shared" si="206"/>
        <v/>
      </c>
      <c r="AO244" s="6" t="str">
        <f t="shared" si="207"/>
        <v/>
      </c>
      <c r="AP244" s="3" t="str">
        <f t="shared" si="208"/>
        <v/>
      </c>
      <c r="AQ244" s="20" t="str">
        <f t="shared" si="209"/>
        <v/>
      </c>
      <c r="AR244" s="6">
        <f t="shared" si="210"/>
        <v>1.2</v>
      </c>
      <c r="AS244" s="3" t="str">
        <f t="shared" si="211"/>
        <v/>
      </c>
      <c r="AT244" s="20" t="str">
        <f t="shared" si="212"/>
        <v/>
      </c>
      <c r="AU244" s="6" t="str">
        <f t="shared" si="213"/>
        <v/>
      </c>
      <c r="AV244" s="3" t="str">
        <f t="shared" si="193"/>
        <v/>
      </c>
      <c r="AW244" s="20" t="str">
        <f t="shared" si="194"/>
        <v/>
      </c>
      <c r="AX244" s="6" t="str">
        <f t="shared" si="195"/>
        <v/>
      </c>
      <c r="AY244" s="3" t="str">
        <f t="shared" si="196"/>
        <v/>
      </c>
      <c r="AZ244" s="20" t="str">
        <f t="shared" si="197"/>
        <v/>
      </c>
      <c r="BA244" s="6" t="str">
        <f t="shared" si="198"/>
        <v/>
      </c>
      <c r="BB244" s="8"/>
      <c r="BC244" s="34"/>
      <c r="BD244" s="34"/>
      <c r="BE244" s="34"/>
      <c r="BF244" s="34"/>
      <c r="BG244" s="34"/>
      <c r="BH244" s="34"/>
      <c r="BI244" s="41"/>
      <c r="BJ244" s="41"/>
      <c r="BK244" s="34"/>
      <c r="BL244" s="34"/>
      <c r="BM244" s="34"/>
      <c r="BN244" s="34"/>
      <c r="BO244" s="34"/>
      <c r="BP244" s="41"/>
      <c r="BQ244" s="41"/>
      <c r="BR244" s="34"/>
      <c r="BS244" s="34"/>
      <c r="BT244" s="34"/>
      <c r="BU244" s="34"/>
      <c r="BV244" s="34"/>
      <c r="BW244" s="41"/>
      <c r="BX244" s="41"/>
      <c r="BY244" s="34"/>
      <c r="BZ244" s="34"/>
      <c r="CA244" s="34"/>
      <c r="CB244" s="34"/>
      <c r="CC244" s="34"/>
      <c r="CD244" s="34"/>
      <c r="CE244" s="34"/>
      <c r="CF244" s="41"/>
      <c r="CG244" s="41"/>
      <c r="CH244" s="34"/>
      <c r="CI244" s="34"/>
      <c r="CJ244" s="34"/>
      <c r="CK244" s="34"/>
      <c r="CL244" s="34"/>
      <c r="CM244" s="41"/>
      <c r="CN244" s="41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</row>
    <row r="245" spans="1:106" ht="13.5" thickBot="1" x14ac:dyDescent="0.25">
      <c r="A245" s="82">
        <v>40750</v>
      </c>
      <c r="B245" s="81" t="s">
        <v>18</v>
      </c>
      <c r="C245" s="81" t="s">
        <v>19</v>
      </c>
      <c r="D245" s="81">
        <v>23.7</v>
      </c>
      <c r="E245" s="81">
        <v>17.899999999999999</v>
      </c>
      <c r="F245" s="85">
        <f t="shared" si="169"/>
        <v>1</v>
      </c>
      <c r="G245" s="85">
        <f t="shared" si="170"/>
        <v>7</v>
      </c>
      <c r="H245" s="67">
        <f t="shared" si="171"/>
        <v>2011</v>
      </c>
      <c r="I245" s="2" t="str">
        <f t="shared" si="168"/>
        <v>Summer</v>
      </c>
      <c r="J245" s="67"/>
      <c r="K245" s="3" t="str">
        <f t="shared" si="172"/>
        <v/>
      </c>
      <c r="L245" s="20" t="str">
        <f t="shared" si="173"/>
        <v/>
      </c>
      <c r="M245" s="6" t="str">
        <f t="shared" si="174"/>
        <v/>
      </c>
      <c r="N245" s="3" t="str">
        <f t="shared" si="175"/>
        <v/>
      </c>
      <c r="O245" s="20" t="str">
        <f t="shared" si="176"/>
        <v/>
      </c>
      <c r="P245" s="6" t="str">
        <f t="shared" si="177"/>
        <v/>
      </c>
      <c r="Q245" s="3" t="str">
        <f t="shared" si="178"/>
        <v/>
      </c>
      <c r="R245" s="20" t="str">
        <f t="shared" si="179"/>
        <v/>
      </c>
      <c r="S245" s="6" t="str">
        <f t="shared" si="180"/>
        <v/>
      </c>
      <c r="T245" s="3" t="str">
        <f t="shared" si="181"/>
        <v/>
      </c>
      <c r="U245" s="20">
        <f t="shared" si="182"/>
        <v>23.7</v>
      </c>
      <c r="V245" s="6" t="str">
        <f t="shared" si="183"/>
        <v/>
      </c>
      <c r="W245" s="3" t="str">
        <f t="shared" si="184"/>
        <v/>
      </c>
      <c r="X245" s="20" t="str">
        <f t="shared" si="185"/>
        <v/>
      </c>
      <c r="Y245" s="6" t="str">
        <f t="shared" si="186"/>
        <v/>
      </c>
      <c r="Z245" s="3" t="str">
        <f t="shared" si="187"/>
        <v/>
      </c>
      <c r="AA245" s="20" t="str">
        <f t="shared" si="188"/>
        <v/>
      </c>
      <c r="AB245" s="6" t="str">
        <f t="shared" si="189"/>
        <v/>
      </c>
      <c r="AC245" s="3" t="str">
        <f t="shared" si="190"/>
        <v/>
      </c>
      <c r="AD245" s="20" t="str">
        <f t="shared" si="191"/>
        <v/>
      </c>
      <c r="AE245" s="6" t="str">
        <f t="shared" si="192"/>
        <v/>
      </c>
      <c r="AF245" s="8"/>
      <c r="AG245" s="3" t="str">
        <f t="shared" si="199"/>
        <v/>
      </c>
      <c r="AH245" s="20" t="str">
        <f t="shared" si="200"/>
        <v/>
      </c>
      <c r="AI245" s="6" t="str">
        <f t="shared" si="201"/>
        <v/>
      </c>
      <c r="AJ245" s="3" t="str">
        <f t="shared" si="202"/>
        <v/>
      </c>
      <c r="AK245" s="20" t="str">
        <f t="shared" si="203"/>
        <v/>
      </c>
      <c r="AL245" s="6" t="str">
        <f t="shared" si="204"/>
        <v/>
      </c>
      <c r="AM245" s="3" t="str">
        <f t="shared" si="205"/>
        <v/>
      </c>
      <c r="AN245" s="20" t="str">
        <f t="shared" si="206"/>
        <v/>
      </c>
      <c r="AO245" s="6" t="str">
        <f t="shared" si="207"/>
        <v/>
      </c>
      <c r="AP245" s="3" t="str">
        <f t="shared" si="208"/>
        <v/>
      </c>
      <c r="AQ245" s="20">
        <f t="shared" si="209"/>
        <v>17.899999999999999</v>
      </c>
      <c r="AR245" s="6" t="str">
        <f t="shared" si="210"/>
        <v/>
      </c>
      <c r="AS245" s="3" t="str">
        <f t="shared" si="211"/>
        <v/>
      </c>
      <c r="AT245" s="20" t="str">
        <f t="shared" si="212"/>
        <v/>
      </c>
      <c r="AU245" s="6" t="str">
        <f t="shared" si="213"/>
        <v/>
      </c>
      <c r="AV245" s="3" t="str">
        <f t="shared" si="193"/>
        <v/>
      </c>
      <c r="AW245" s="20" t="str">
        <f t="shared" si="194"/>
        <v/>
      </c>
      <c r="AX245" s="6" t="str">
        <f t="shared" si="195"/>
        <v/>
      </c>
      <c r="AY245" s="3" t="str">
        <f t="shared" si="196"/>
        <v/>
      </c>
      <c r="AZ245" s="20" t="str">
        <f t="shared" si="197"/>
        <v/>
      </c>
      <c r="BA245" s="6" t="str">
        <f t="shared" si="198"/>
        <v/>
      </c>
      <c r="BB245" s="8"/>
      <c r="BC245" s="34"/>
      <c r="BD245" s="34"/>
      <c r="BE245" s="34"/>
      <c r="BF245" s="34"/>
      <c r="BG245" s="34"/>
      <c r="BH245" s="34"/>
      <c r="BI245" s="41"/>
      <c r="BJ245" s="41"/>
      <c r="BK245" s="34"/>
      <c r="BL245" s="34"/>
      <c r="BM245" s="34"/>
      <c r="BN245" s="34"/>
      <c r="BO245" s="34"/>
      <c r="BP245" s="41"/>
      <c r="BQ245" s="41"/>
      <c r="BR245" s="34"/>
      <c r="BS245" s="34"/>
      <c r="BT245" s="34"/>
      <c r="BU245" s="34"/>
      <c r="BV245" s="34"/>
      <c r="BW245" s="41"/>
      <c r="BX245" s="41"/>
      <c r="BY245" s="34"/>
      <c r="BZ245" s="34"/>
      <c r="CA245" s="34"/>
      <c r="CB245" s="34"/>
      <c r="CC245" s="34"/>
      <c r="CD245" s="34"/>
      <c r="CE245" s="34"/>
      <c r="CF245" s="41"/>
      <c r="CG245" s="41"/>
      <c r="CH245" s="34"/>
      <c r="CI245" s="34"/>
      <c r="CJ245" s="34"/>
      <c r="CK245" s="34"/>
      <c r="CL245" s="34"/>
      <c r="CM245" s="41"/>
      <c r="CN245" s="41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</row>
    <row r="246" spans="1:106" ht="13.5" thickBot="1" x14ac:dyDescent="0.25">
      <c r="A246" s="82">
        <v>40674</v>
      </c>
      <c r="B246" s="81" t="s">
        <v>18</v>
      </c>
      <c r="C246" s="81" t="s">
        <v>19</v>
      </c>
      <c r="D246" s="81">
        <v>19</v>
      </c>
      <c r="E246" s="81" t="s">
        <v>3</v>
      </c>
      <c r="F246" s="85">
        <f t="shared" si="169"/>
        <v>1</v>
      </c>
      <c r="G246" s="85">
        <f t="shared" si="170"/>
        <v>5</v>
      </c>
      <c r="H246" s="67">
        <f t="shared" si="171"/>
        <v>2011</v>
      </c>
      <c r="I246" s="2" t="str">
        <f t="shared" si="168"/>
        <v>Spring</v>
      </c>
      <c r="J246" s="67"/>
      <c r="K246" s="3" t="str">
        <f t="shared" si="172"/>
        <v/>
      </c>
      <c r="L246" s="20" t="str">
        <f t="shared" si="173"/>
        <v/>
      </c>
      <c r="M246" s="6" t="str">
        <f t="shared" si="174"/>
        <v/>
      </c>
      <c r="N246" s="3" t="str">
        <f t="shared" si="175"/>
        <v/>
      </c>
      <c r="O246" s="20" t="str">
        <f t="shared" si="176"/>
        <v/>
      </c>
      <c r="P246" s="6" t="str">
        <f t="shared" si="177"/>
        <v/>
      </c>
      <c r="Q246" s="3" t="str">
        <f t="shared" si="178"/>
        <v/>
      </c>
      <c r="R246" s="20" t="str">
        <f t="shared" si="179"/>
        <v/>
      </c>
      <c r="S246" s="6" t="str">
        <f t="shared" si="180"/>
        <v/>
      </c>
      <c r="T246" s="3">
        <f t="shared" si="181"/>
        <v>19</v>
      </c>
      <c r="U246" s="20" t="str">
        <f t="shared" si="182"/>
        <v/>
      </c>
      <c r="V246" s="6" t="str">
        <f t="shared" si="183"/>
        <v/>
      </c>
      <c r="W246" s="3" t="str">
        <f t="shared" si="184"/>
        <v/>
      </c>
      <c r="X246" s="20" t="str">
        <f t="shared" si="185"/>
        <v/>
      </c>
      <c r="Y246" s="6" t="str">
        <f t="shared" si="186"/>
        <v/>
      </c>
      <c r="Z246" s="3" t="str">
        <f t="shared" si="187"/>
        <v/>
      </c>
      <c r="AA246" s="20" t="str">
        <f t="shared" si="188"/>
        <v/>
      </c>
      <c r="AB246" s="6" t="str">
        <f t="shared" si="189"/>
        <v/>
      </c>
      <c r="AC246" s="3" t="str">
        <f t="shared" si="190"/>
        <v/>
      </c>
      <c r="AD246" s="20" t="str">
        <f t="shared" si="191"/>
        <v/>
      </c>
      <c r="AE246" s="6" t="str">
        <f t="shared" si="192"/>
        <v/>
      </c>
      <c r="AF246" s="8"/>
      <c r="AG246" s="3" t="str">
        <f t="shared" si="199"/>
        <v/>
      </c>
      <c r="AH246" s="20" t="str">
        <f t="shared" si="200"/>
        <v/>
      </c>
      <c r="AI246" s="6" t="str">
        <f t="shared" si="201"/>
        <v/>
      </c>
      <c r="AJ246" s="3" t="str">
        <f t="shared" si="202"/>
        <v/>
      </c>
      <c r="AK246" s="20" t="str">
        <f t="shared" si="203"/>
        <v/>
      </c>
      <c r="AL246" s="6" t="str">
        <f t="shared" si="204"/>
        <v/>
      </c>
      <c r="AM246" s="3" t="str">
        <f t="shared" si="205"/>
        <v/>
      </c>
      <c r="AN246" s="20" t="str">
        <f t="shared" si="206"/>
        <v/>
      </c>
      <c r="AO246" s="6" t="str">
        <f t="shared" si="207"/>
        <v/>
      </c>
      <c r="AP246" s="3" t="str">
        <f t="shared" si="208"/>
        <v>ns</v>
      </c>
      <c r="AQ246" s="20" t="str">
        <f t="shared" si="209"/>
        <v/>
      </c>
      <c r="AR246" s="6" t="str">
        <f t="shared" si="210"/>
        <v/>
      </c>
      <c r="AS246" s="3" t="str">
        <f t="shared" si="211"/>
        <v/>
      </c>
      <c r="AT246" s="20" t="str">
        <f t="shared" si="212"/>
        <v/>
      </c>
      <c r="AU246" s="6" t="str">
        <f t="shared" si="213"/>
        <v/>
      </c>
      <c r="AV246" s="3" t="str">
        <f t="shared" si="193"/>
        <v/>
      </c>
      <c r="AW246" s="20" t="str">
        <f t="shared" si="194"/>
        <v/>
      </c>
      <c r="AX246" s="6" t="str">
        <f t="shared" si="195"/>
        <v/>
      </c>
      <c r="AY246" s="3" t="str">
        <f t="shared" si="196"/>
        <v/>
      </c>
      <c r="AZ246" s="20" t="str">
        <f t="shared" si="197"/>
        <v/>
      </c>
      <c r="BA246" s="6" t="str">
        <f t="shared" si="198"/>
        <v/>
      </c>
      <c r="BB246" s="8"/>
      <c r="BC246" s="34"/>
      <c r="BD246" s="34"/>
      <c r="BE246" s="34"/>
      <c r="BF246" s="34"/>
      <c r="BG246" s="34"/>
      <c r="BH246" s="34"/>
      <c r="BI246" s="41"/>
      <c r="BJ246" s="41"/>
      <c r="BK246" s="34"/>
      <c r="BL246" s="34"/>
      <c r="BM246" s="34"/>
      <c r="BN246" s="34"/>
      <c r="BO246" s="34"/>
      <c r="BP246" s="41"/>
      <c r="BQ246" s="41"/>
      <c r="BR246" s="34"/>
      <c r="BS246" s="34"/>
      <c r="BT246" s="34"/>
      <c r="BU246" s="34"/>
      <c r="BV246" s="34"/>
      <c r="BW246" s="41"/>
      <c r="BX246" s="41"/>
      <c r="BY246" s="34"/>
      <c r="BZ246" s="34"/>
      <c r="CA246" s="34"/>
      <c r="CB246" s="34"/>
      <c r="CC246" s="34"/>
      <c r="CD246" s="34"/>
      <c r="CE246" s="34"/>
      <c r="CF246" s="41"/>
      <c r="CG246" s="41"/>
      <c r="CH246" s="34"/>
      <c r="CI246" s="34"/>
      <c r="CJ246" s="34"/>
      <c r="CK246" s="34"/>
      <c r="CL246" s="34"/>
      <c r="CM246" s="41"/>
      <c r="CN246" s="41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</row>
    <row r="247" spans="1:106" ht="13.5" thickBot="1" x14ac:dyDescent="0.25">
      <c r="A247" s="82">
        <v>40455</v>
      </c>
      <c r="B247" s="81" t="s">
        <v>18</v>
      </c>
      <c r="C247" s="81" t="s">
        <v>19</v>
      </c>
      <c r="D247" s="81">
        <v>11.1</v>
      </c>
      <c r="E247" s="81">
        <v>49</v>
      </c>
      <c r="F247" s="85">
        <f t="shared" si="169"/>
        <v>1</v>
      </c>
      <c r="G247" s="85">
        <f t="shared" si="170"/>
        <v>10</v>
      </c>
      <c r="H247" s="67">
        <f t="shared" si="171"/>
        <v>2010</v>
      </c>
      <c r="I247" s="2" t="str">
        <f t="shared" si="168"/>
        <v>Fall</v>
      </c>
      <c r="J247" s="67"/>
      <c r="K247" s="3" t="str">
        <f t="shared" si="172"/>
        <v/>
      </c>
      <c r="L247" s="20" t="str">
        <f t="shared" si="173"/>
        <v/>
      </c>
      <c r="M247" s="6" t="str">
        <f t="shared" si="174"/>
        <v/>
      </c>
      <c r="N247" s="3" t="str">
        <f t="shared" si="175"/>
        <v/>
      </c>
      <c r="O247" s="20" t="str">
        <f t="shared" si="176"/>
        <v/>
      </c>
      <c r="P247" s="6" t="str">
        <f t="shared" si="177"/>
        <v/>
      </c>
      <c r="Q247" s="3" t="str">
        <f t="shared" si="178"/>
        <v/>
      </c>
      <c r="R247" s="20" t="str">
        <f t="shared" si="179"/>
        <v/>
      </c>
      <c r="S247" s="6" t="str">
        <f t="shared" si="180"/>
        <v/>
      </c>
      <c r="T247" s="3" t="str">
        <f t="shared" si="181"/>
        <v/>
      </c>
      <c r="U247" s="20" t="str">
        <f t="shared" si="182"/>
        <v/>
      </c>
      <c r="V247" s="6">
        <f t="shared" si="183"/>
        <v>11.1</v>
      </c>
      <c r="W247" s="3" t="str">
        <f t="shared" si="184"/>
        <v/>
      </c>
      <c r="X247" s="20" t="str">
        <f t="shared" si="185"/>
        <v/>
      </c>
      <c r="Y247" s="6" t="str">
        <f t="shared" si="186"/>
        <v/>
      </c>
      <c r="Z247" s="3" t="str">
        <f t="shared" si="187"/>
        <v/>
      </c>
      <c r="AA247" s="20" t="str">
        <f t="shared" si="188"/>
        <v/>
      </c>
      <c r="AB247" s="6" t="str">
        <f t="shared" si="189"/>
        <v/>
      </c>
      <c r="AC247" s="3" t="str">
        <f t="shared" si="190"/>
        <v/>
      </c>
      <c r="AD247" s="20" t="str">
        <f t="shared" si="191"/>
        <v/>
      </c>
      <c r="AE247" s="6" t="str">
        <f t="shared" si="192"/>
        <v/>
      </c>
      <c r="AF247" s="8"/>
      <c r="AG247" s="3" t="str">
        <f t="shared" si="199"/>
        <v/>
      </c>
      <c r="AH247" s="20" t="str">
        <f t="shared" si="200"/>
        <v/>
      </c>
      <c r="AI247" s="6" t="str">
        <f t="shared" si="201"/>
        <v/>
      </c>
      <c r="AJ247" s="3" t="str">
        <f t="shared" si="202"/>
        <v/>
      </c>
      <c r="AK247" s="20" t="str">
        <f t="shared" si="203"/>
        <v/>
      </c>
      <c r="AL247" s="6" t="str">
        <f t="shared" si="204"/>
        <v/>
      </c>
      <c r="AM247" s="3" t="str">
        <f t="shared" si="205"/>
        <v/>
      </c>
      <c r="AN247" s="20" t="str">
        <f t="shared" si="206"/>
        <v/>
      </c>
      <c r="AO247" s="6" t="str">
        <f t="shared" si="207"/>
        <v/>
      </c>
      <c r="AP247" s="3" t="str">
        <f t="shared" si="208"/>
        <v/>
      </c>
      <c r="AQ247" s="20" t="str">
        <f t="shared" si="209"/>
        <v/>
      </c>
      <c r="AR247" s="6">
        <f t="shared" si="210"/>
        <v>49</v>
      </c>
      <c r="AS247" s="3" t="str">
        <f t="shared" si="211"/>
        <v/>
      </c>
      <c r="AT247" s="20" t="str">
        <f t="shared" si="212"/>
        <v/>
      </c>
      <c r="AU247" s="6" t="str">
        <f t="shared" si="213"/>
        <v/>
      </c>
      <c r="AV247" s="3" t="str">
        <f t="shared" si="193"/>
        <v/>
      </c>
      <c r="AW247" s="20" t="str">
        <f t="shared" si="194"/>
        <v/>
      </c>
      <c r="AX247" s="6" t="str">
        <f t="shared" si="195"/>
        <v/>
      </c>
      <c r="AY247" s="3" t="str">
        <f t="shared" si="196"/>
        <v/>
      </c>
      <c r="AZ247" s="20" t="str">
        <f t="shared" si="197"/>
        <v/>
      </c>
      <c r="BA247" s="6" t="str">
        <f t="shared" si="198"/>
        <v/>
      </c>
      <c r="BB247" s="8"/>
      <c r="BC247" s="34"/>
      <c r="BD247" s="34"/>
      <c r="BE247" s="34"/>
      <c r="BF247" s="34"/>
      <c r="BG247" s="34"/>
      <c r="BH247" s="34"/>
      <c r="BI247" s="41"/>
      <c r="BJ247" s="41"/>
      <c r="BK247" s="34"/>
      <c r="BL247" s="34"/>
      <c r="BM247" s="34"/>
      <c r="BN247" s="34"/>
      <c r="BO247" s="34"/>
      <c r="BP247" s="41"/>
      <c r="BQ247" s="41"/>
      <c r="BR247" s="34"/>
      <c r="BS247" s="34"/>
      <c r="BT247" s="34"/>
      <c r="BU247" s="34"/>
      <c r="BV247" s="34"/>
      <c r="BW247" s="41"/>
      <c r="BX247" s="41"/>
      <c r="BY247" s="34"/>
      <c r="BZ247" s="34"/>
      <c r="CA247" s="34"/>
      <c r="CB247" s="34"/>
      <c r="CC247" s="34"/>
      <c r="CD247" s="34"/>
      <c r="CE247" s="34"/>
      <c r="CF247" s="41"/>
      <c r="CG247" s="41"/>
      <c r="CH247" s="34"/>
      <c r="CI247" s="34"/>
      <c r="CJ247" s="34"/>
      <c r="CK247" s="34"/>
      <c r="CL247" s="34"/>
      <c r="CM247" s="41"/>
      <c r="CN247" s="41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</row>
    <row r="248" spans="1:106" ht="13.5" thickBot="1" x14ac:dyDescent="0.25">
      <c r="A248" s="82">
        <v>40372</v>
      </c>
      <c r="B248" s="81" t="s">
        <v>18</v>
      </c>
      <c r="C248" s="81" t="s">
        <v>19</v>
      </c>
      <c r="D248" s="81">
        <v>21.4</v>
      </c>
      <c r="E248" s="81">
        <v>154</v>
      </c>
      <c r="F248" s="85">
        <f t="shared" si="169"/>
        <v>1</v>
      </c>
      <c r="G248" s="85">
        <f t="shared" si="170"/>
        <v>7</v>
      </c>
      <c r="H248" s="67">
        <f t="shared" si="171"/>
        <v>2010</v>
      </c>
      <c r="I248" s="2" t="str">
        <f t="shared" si="168"/>
        <v>Summer</v>
      </c>
      <c r="J248" s="67"/>
      <c r="K248" s="3" t="str">
        <f t="shared" si="172"/>
        <v/>
      </c>
      <c r="L248" s="20" t="str">
        <f t="shared" si="173"/>
        <v/>
      </c>
      <c r="M248" s="6" t="str">
        <f t="shared" si="174"/>
        <v/>
      </c>
      <c r="N248" s="3" t="str">
        <f t="shared" si="175"/>
        <v/>
      </c>
      <c r="O248" s="20" t="str">
        <f t="shared" si="176"/>
        <v/>
      </c>
      <c r="P248" s="6" t="str">
        <f t="shared" si="177"/>
        <v/>
      </c>
      <c r="Q248" s="3" t="str">
        <f t="shared" si="178"/>
        <v/>
      </c>
      <c r="R248" s="20" t="str">
        <f t="shared" si="179"/>
        <v/>
      </c>
      <c r="S248" s="6" t="str">
        <f t="shared" si="180"/>
        <v/>
      </c>
      <c r="T248" s="3" t="str">
        <f t="shared" si="181"/>
        <v/>
      </c>
      <c r="U248" s="20">
        <f t="shared" si="182"/>
        <v>21.4</v>
      </c>
      <c r="V248" s="6" t="str">
        <f t="shared" si="183"/>
        <v/>
      </c>
      <c r="W248" s="3" t="str">
        <f t="shared" si="184"/>
        <v/>
      </c>
      <c r="X248" s="20" t="str">
        <f t="shared" si="185"/>
        <v/>
      </c>
      <c r="Y248" s="6" t="str">
        <f t="shared" si="186"/>
        <v/>
      </c>
      <c r="Z248" s="3" t="str">
        <f t="shared" si="187"/>
        <v/>
      </c>
      <c r="AA248" s="20" t="str">
        <f t="shared" si="188"/>
        <v/>
      </c>
      <c r="AB248" s="6" t="str">
        <f t="shared" si="189"/>
        <v/>
      </c>
      <c r="AC248" s="3" t="str">
        <f t="shared" si="190"/>
        <v/>
      </c>
      <c r="AD248" s="20" t="str">
        <f t="shared" si="191"/>
        <v/>
      </c>
      <c r="AE248" s="6" t="str">
        <f t="shared" si="192"/>
        <v/>
      </c>
      <c r="AF248" s="8"/>
      <c r="AG248" s="3" t="str">
        <f t="shared" si="199"/>
        <v/>
      </c>
      <c r="AH248" s="20" t="str">
        <f t="shared" si="200"/>
        <v/>
      </c>
      <c r="AI248" s="6" t="str">
        <f t="shared" si="201"/>
        <v/>
      </c>
      <c r="AJ248" s="3" t="str">
        <f t="shared" si="202"/>
        <v/>
      </c>
      <c r="AK248" s="20" t="str">
        <f t="shared" si="203"/>
        <v/>
      </c>
      <c r="AL248" s="6" t="str">
        <f t="shared" si="204"/>
        <v/>
      </c>
      <c r="AM248" s="3" t="str">
        <f t="shared" si="205"/>
        <v/>
      </c>
      <c r="AN248" s="20" t="str">
        <f t="shared" si="206"/>
        <v/>
      </c>
      <c r="AO248" s="6" t="str">
        <f t="shared" si="207"/>
        <v/>
      </c>
      <c r="AP248" s="3" t="str">
        <f t="shared" si="208"/>
        <v/>
      </c>
      <c r="AQ248" s="20">
        <f t="shared" si="209"/>
        <v>154</v>
      </c>
      <c r="AR248" s="6" t="str">
        <f t="shared" si="210"/>
        <v/>
      </c>
      <c r="AS248" s="3" t="str">
        <f t="shared" si="211"/>
        <v/>
      </c>
      <c r="AT248" s="20" t="str">
        <f t="shared" si="212"/>
        <v/>
      </c>
      <c r="AU248" s="6" t="str">
        <f t="shared" si="213"/>
        <v/>
      </c>
      <c r="AV248" s="3" t="str">
        <f t="shared" si="193"/>
        <v/>
      </c>
      <c r="AW248" s="20" t="str">
        <f t="shared" si="194"/>
        <v/>
      </c>
      <c r="AX248" s="6" t="str">
        <f t="shared" si="195"/>
        <v/>
      </c>
      <c r="AY248" s="3" t="str">
        <f t="shared" si="196"/>
        <v/>
      </c>
      <c r="AZ248" s="20" t="str">
        <f t="shared" si="197"/>
        <v/>
      </c>
      <c r="BA248" s="6" t="str">
        <f t="shared" si="198"/>
        <v/>
      </c>
      <c r="BB248" s="8"/>
      <c r="BC248" s="34"/>
      <c r="BD248" s="34"/>
      <c r="BE248" s="34"/>
      <c r="BF248" s="34"/>
      <c r="BG248" s="34"/>
      <c r="BH248" s="34"/>
      <c r="BI248" s="41"/>
      <c r="BJ248" s="41"/>
      <c r="BK248" s="34"/>
      <c r="BL248" s="34"/>
      <c r="BM248" s="34"/>
      <c r="BN248" s="34"/>
      <c r="BO248" s="34"/>
      <c r="BP248" s="41"/>
      <c r="BQ248" s="41"/>
      <c r="BR248" s="34"/>
      <c r="BS248" s="34"/>
      <c r="BT248" s="34"/>
      <c r="BU248" s="34"/>
      <c r="BV248" s="34"/>
      <c r="BW248" s="41"/>
      <c r="BX248" s="41"/>
      <c r="BY248" s="34"/>
      <c r="BZ248" s="34"/>
      <c r="CA248" s="34"/>
      <c r="CB248" s="34"/>
      <c r="CC248" s="34"/>
      <c r="CD248" s="34"/>
      <c r="CE248" s="34"/>
      <c r="CF248" s="41"/>
      <c r="CG248" s="41"/>
      <c r="CH248" s="34"/>
      <c r="CI248" s="34"/>
      <c r="CJ248" s="34"/>
      <c r="CK248" s="34"/>
      <c r="CL248" s="34"/>
      <c r="CM248" s="41"/>
      <c r="CN248" s="41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</row>
    <row r="249" spans="1:106" ht="13.5" thickBot="1" x14ac:dyDescent="0.25">
      <c r="A249" s="82">
        <v>40310</v>
      </c>
      <c r="B249" s="81" t="s">
        <v>18</v>
      </c>
      <c r="C249" s="81" t="s">
        <v>19</v>
      </c>
      <c r="D249" s="81">
        <v>12.8</v>
      </c>
      <c r="E249" s="81">
        <v>110</v>
      </c>
      <c r="F249" s="85">
        <f t="shared" si="169"/>
        <v>1</v>
      </c>
      <c r="G249" s="85">
        <f t="shared" si="170"/>
        <v>5</v>
      </c>
      <c r="H249" s="67">
        <f t="shared" si="171"/>
        <v>2010</v>
      </c>
      <c r="I249" s="2" t="str">
        <f t="shared" si="168"/>
        <v>Spring</v>
      </c>
      <c r="J249" s="67"/>
      <c r="K249" s="3" t="str">
        <f t="shared" si="172"/>
        <v/>
      </c>
      <c r="L249" s="20" t="str">
        <f t="shared" si="173"/>
        <v/>
      </c>
      <c r="M249" s="6" t="str">
        <f t="shared" si="174"/>
        <v/>
      </c>
      <c r="N249" s="3" t="str">
        <f t="shared" si="175"/>
        <v/>
      </c>
      <c r="O249" s="20" t="str">
        <f t="shared" si="176"/>
        <v/>
      </c>
      <c r="P249" s="6" t="str">
        <f t="shared" si="177"/>
        <v/>
      </c>
      <c r="Q249" s="3" t="str">
        <f t="shared" si="178"/>
        <v/>
      </c>
      <c r="R249" s="20" t="str">
        <f t="shared" si="179"/>
        <v/>
      </c>
      <c r="S249" s="6" t="str">
        <f t="shared" si="180"/>
        <v/>
      </c>
      <c r="T249" s="3">
        <f t="shared" si="181"/>
        <v>12.8</v>
      </c>
      <c r="U249" s="20" t="str">
        <f t="shared" si="182"/>
        <v/>
      </c>
      <c r="V249" s="6" t="str">
        <f t="shared" si="183"/>
        <v/>
      </c>
      <c r="W249" s="3" t="str">
        <f t="shared" si="184"/>
        <v/>
      </c>
      <c r="X249" s="20" t="str">
        <f t="shared" si="185"/>
        <v/>
      </c>
      <c r="Y249" s="6" t="str">
        <f t="shared" si="186"/>
        <v/>
      </c>
      <c r="Z249" s="3" t="str">
        <f t="shared" si="187"/>
        <v/>
      </c>
      <c r="AA249" s="20" t="str">
        <f t="shared" si="188"/>
        <v/>
      </c>
      <c r="AB249" s="6" t="str">
        <f t="shared" si="189"/>
        <v/>
      </c>
      <c r="AC249" s="3" t="str">
        <f t="shared" si="190"/>
        <v/>
      </c>
      <c r="AD249" s="20" t="str">
        <f t="shared" si="191"/>
        <v/>
      </c>
      <c r="AE249" s="6" t="str">
        <f t="shared" si="192"/>
        <v/>
      </c>
      <c r="AF249" s="8"/>
      <c r="AG249" s="3" t="str">
        <f t="shared" si="199"/>
        <v/>
      </c>
      <c r="AH249" s="20" t="str">
        <f t="shared" si="200"/>
        <v/>
      </c>
      <c r="AI249" s="6" t="str">
        <f t="shared" si="201"/>
        <v/>
      </c>
      <c r="AJ249" s="3" t="str">
        <f t="shared" si="202"/>
        <v/>
      </c>
      <c r="AK249" s="20" t="str">
        <f t="shared" si="203"/>
        <v/>
      </c>
      <c r="AL249" s="6" t="str">
        <f t="shared" si="204"/>
        <v/>
      </c>
      <c r="AM249" s="3" t="str">
        <f t="shared" si="205"/>
        <v/>
      </c>
      <c r="AN249" s="20" t="str">
        <f t="shared" si="206"/>
        <v/>
      </c>
      <c r="AO249" s="6" t="str">
        <f t="shared" si="207"/>
        <v/>
      </c>
      <c r="AP249" s="3">
        <f t="shared" si="208"/>
        <v>110</v>
      </c>
      <c r="AQ249" s="20" t="str">
        <f t="shared" si="209"/>
        <v/>
      </c>
      <c r="AR249" s="6" t="str">
        <f t="shared" si="210"/>
        <v/>
      </c>
      <c r="AS249" s="3" t="str">
        <f t="shared" si="211"/>
        <v/>
      </c>
      <c r="AT249" s="20" t="str">
        <f t="shared" si="212"/>
        <v/>
      </c>
      <c r="AU249" s="6" t="str">
        <f t="shared" si="213"/>
        <v/>
      </c>
      <c r="AV249" s="3" t="str">
        <f t="shared" si="193"/>
        <v/>
      </c>
      <c r="AW249" s="20" t="str">
        <f t="shared" si="194"/>
        <v/>
      </c>
      <c r="AX249" s="6" t="str">
        <f t="shared" si="195"/>
        <v/>
      </c>
      <c r="AY249" s="3" t="str">
        <f t="shared" si="196"/>
        <v/>
      </c>
      <c r="AZ249" s="20" t="str">
        <f t="shared" si="197"/>
        <v/>
      </c>
      <c r="BA249" s="6" t="str">
        <f t="shared" si="198"/>
        <v/>
      </c>
      <c r="BB249" s="8"/>
      <c r="BC249" s="34"/>
      <c r="BD249" s="34"/>
      <c r="BE249" s="34"/>
      <c r="BF249" s="34"/>
      <c r="BG249" s="34"/>
      <c r="BH249" s="34"/>
      <c r="BI249" s="41"/>
      <c r="BJ249" s="41"/>
      <c r="BK249" s="34"/>
      <c r="BL249" s="34"/>
      <c r="BM249" s="34"/>
      <c r="BN249" s="34"/>
      <c r="BO249" s="34"/>
      <c r="BP249" s="41"/>
      <c r="BQ249" s="41"/>
      <c r="BR249" s="34"/>
      <c r="BS249" s="34"/>
      <c r="BT249" s="34"/>
      <c r="BU249" s="34"/>
      <c r="BV249" s="34"/>
      <c r="BW249" s="41"/>
      <c r="BX249" s="41"/>
      <c r="BY249" s="34"/>
      <c r="BZ249" s="34"/>
      <c r="CA249" s="34"/>
      <c r="CB249" s="34"/>
      <c r="CC249" s="34"/>
      <c r="CD249" s="34"/>
      <c r="CE249" s="34"/>
      <c r="CF249" s="41"/>
      <c r="CG249" s="41"/>
      <c r="CH249" s="34"/>
      <c r="CI249" s="34"/>
      <c r="CJ249" s="34"/>
      <c r="CK249" s="34"/>
      <c r="CL249" s="34"/>
      <c r="CM249" s="41"/>
      <c r="CN249" s="41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</row>
    <row r="250" spans="1:106" ht="13.5" thickBot="1" x14ac:dyDescent="0.25">
      <c r="A250" s="82">
        <v>40086</v>
      </c>
      <c r="B250" s="81" t="s">
        <v>18</v>
      </c>
      <c r="C250" s="81" t="s">
        <v>19</v>
      </c>
      <c r="D250" s="81">
        <v>13.9</v>
      </c>
      <c r="E250" s="81">
        <v>0.56000000000000005</v>
      </c>
      <c r="F250" s="85">
        <f t="shared" si="169"/>
        <v>1</v>
      </c>
      <c r="G250" s="85">
        <f t="shared" si="170"/>
        <v>9</v>
      </c>
      <c r="H250" s="67">
        <f t="shared" si="171"/>
        <v>2009</v>
      </c>
      <c r="I250" s="2" t="str">
        <f t="shared" si="168"/>
        <v>Fall</v>
      </c>
      <c r="J250" s="67"/>
      <c r="K250" s="3" t="str">
        <f t="shared" si="172"/>
        <v/>
      </c>
      <c r="L250" s="20" t="str">
        <f t="shared" si="173"/>
        <v/>
      </c>
      <c r="M250" s="6" t="str">
        <f t="shared" si="174"/>
        <v/>
      </c>
      <c r="N250" s="3" t="str">
        <f t="shared" si="175"/>
        <v/>
      </c>
      <c r="O250" s="20" t="str">
        <f t="shared" si="176"/>
        <v/>
      </c>
      <c r="P250" s="6" t="str">
        <f t="shared" si="177"/>
        <v/>
      </c>
      <c r="Q250" s="3" t="str">
        <f t="shared" si="178"/>
        <v/>
      </c>
      <c r="R250" s="20" t="str">
        <f t="shared" si="179"/>
        <v/>
      </c>
      <c r="S250" s="6" t="str">
        <f t="shared" si="180"/>
        <v/>
      </c>
      <c r="T250" s="3" t="str">
        <f t="shared" si="181"/>
        <v/>
      </c>
      <c r="U250" s="20" t="str">
        <f t="shared" si="182"/>
        <v/>
      </c>
      <c r="V250" s="6">
        <f t="shared" si="183"/>
        <v>13.9</v>
      </c>
      <c r="W250" s="3" t="str">
        <f t="shared" si="184"/>
        <v/>
      </c>
      <c r="X250" s="20" t="str">
        <f t="shared" si="185"/>
        <v/>
      </c>
      <c r="Y250" s="6" t="str">
        <f t="shared" si="186"/>
        <v/>
      </c>
      <c r="Z250" s="3" t="str">
        <f t="shared" si="187"/>
        <v/>
      </c>
      <c r="AA250" s="20" t="str">
        <f t="shared" si="188"/>
        <v/>
      </c>
      <c r="AB250" s="6" t="str">
        <f t="shared" si="189"/>
        <v/>
      </c>
      <c r="AC250" s="3" t="str">
        <f t="shared" si="190"/>
        <v/>
      </c>
      <c r="AD250" s="20" t="str">
        <f t="shared" si="191"/>
        <v/>
      </c>
      <c r="AE250" s="6" t="str">
        <f t="shared" si="192"/>
        <v/>
      </c>
      <c r="AF250" s="8"/>
      <c r="AG250" s="3" t="str">
        <f t="shared" si="199"/>
        <v/>
      </c>
      <c r="AH250" s="20" t="str">
        <f t="shared" si="200"/>
        <v/>
      </c>
      <c r="AI250" s="6" t="str">
        <f t="shared" si="201"/>
        <v/>
      </c>
      <c r="AJ250" s="3" t="str">
        <f t="shared" si="202"/>
        <v/>
      </c>
      <c r="AK250" s="20" t="str">
        <f t="shared" si="203"/>
        <v/>
      </c>
      <c r="AL250" s="6" t="str">
        <f t="shared" si="204"/>
        <v/>
      </c>
      <c r="AM250" s="3" t="str">
        <f t="shared" si="205"/>
        <v/>
      </c>
      <c r="AN250" s="20" t="str">
        <f t="shared" si="206"/>
        <v/>
      </c>
      <c r="AO250" s="6" t="str">
        <f t="shared" si="207"/>
        <v/>
      </c>
      <c r="AP250" s="3" t="str">
        <f t="shared" si="208"/>
        <v/>
      </c>
      <c r="AQ250" s="20" t="str">
        <f t="shared" si="209"/>
        <v/>
      </c>
      <c r="AR250" s="6">
        <f t="shared" si="210"/>
        <v>0.56000000000000005</v>
      </c>
      <c r="AS250" s="3" t="str">
        <f t="shared" si="211"/>
        <v/>
      </c>
      <c r="AT250" s="20" t="str">
        <f t="shared" si="212"/>
        <v/>
      </c>
      <c r="AU250" s="6" t="str">
        <f t="shared" si="213"/>
        <v/>
      </c>
      <c r="AV250" s="3" t="str">
        <f t="shared" si="193"/>
        <v/>
      </c>
      <c r="AW250" s="20" t="str">
        <f t="shared" si="194"/>
        <v/>
      </c>
      <c r="AX250" s="6" t="str">
        <f t="shared" si="195"/>
        <v/>
      </c>
      <c r="AY250" s="3" t="str">
        <f t="shared" si="196"/>
        <v/>
      </c>
      <c r="AZ250" s="20" t="str">
        <f t="shared" si="197"/>
        <v/>
      </c>
      <c r="BA250" s="6" t="str">
        <f t="shared" si="198"/>
        <v/>
      </c>
      <c r="BB250" s="8"/>
      <c r="BC250" s="34"/>
      <c r="BD250" s="34"/>
      <c r="BE250" s="34"/>
      <c r="BF250" s="34"/>
      <c r="BG250" s="34"/>
      <c r="BH250" s="34"/>
      <c r="BI250" s="41"/>
      <c r="BJ250" s="41"/>
      <c r="BK250" s="34"/>
      <c r="BL250" s="34"/>
      <c r="BM250" s="34"/>
      <c r="BN250" s="34"/>
      <c r="BO250" s="34"/>
      <c r="BP250" s="41"/>
      <c r="BQ250" s="41"/>
      <c r="BR250" s="34"/>
      <c r="BS250" s="34"/>
      <c r="BT250" s="34"/>
      <c r="BU250" s="34"/>
      <c r="BV250" s="34"/>
      <c r="BW250" s="41"/>
      <c r="BX250" s="41"/>
      <c r="BY250" s="34"/>
      <c r="BZ250" s="34"/>
      <c r="CA250" s="34"/>
      <c r="CB250" s="34"/>
      <c r="CC250" s="34"/>
      <c r="CD250" s="34"/>
      <c r="CE250" s="34"/>
      <c r="CF250" s="41"/>
      <c r="CG250" s="41"/>
      <c r="CH250" s="34"/>
      <c r="CI250" s="34"/>
      <c r="CJ250" s="34"/>
      <c r="CK250" s="34"/>
      <c r="CL250" s="34"/>
      <c r="CM250" s="41"/>
      <c r="CN250" s="41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</row>
    <row r="251" spans="1:106" ht="13.5" thickBot="1" x14ac:dyDescent="0.25">
      <c r="A251" s="82">
        <v>40016</v>
      </c>
      <c r="B251" s="81" t="s">
        <v>18</v>
      </c>
      <c r="C251" s="81" t="s">
        <v>19</v>
      </c>
      <c r="D251" s="81">
        <v>19.3</v>
      </c>
      <c r="E251" s="81">
        <v>0.3</v>
      </c>
      <c r="F251" s="85">
        <f t="shared" si="169"/>
        <v>1</v>
      </c>
      <c r="G251" s="85">
        <f t="shared" si="170"/>
        <v>7</v>
      </c>
      <c r="H251" s="67">
        <f t="shared" si="171"/>
        <v>2009</v>
      </c>
      <c r="I251" s="2" t="str">
        <f t="shared" si="168"/>
        <v>Summer</v>
      </c>
      <c r="J251" s="67"/>
      <c r="K251" s="3" t="str">
        <f t="shared" si="172"/>
        <v/>
      </c>
      <c r="L251" s="20" t="str">
        <f t="shared" si="173"/>
        <v/>
      </c>
      <c r="M251" s="6" t="str">
        <f t="shared" si="174"/>
        <v/>
      </c>
      <c r="N251" s="3" t="str">
        <f t="shared" si="175"/>
        <v/>
      </c>
      <c r="O251" s="20" t="str">
        <f t="shared" si="176"/>
        <v/>
      </c>
      <c r="P251" s="6" t="str">
        <f t="shared" si="177"/>
        <v/>
      </c>
      <c r="Q251" s="3" t="str">
        <f t="shared" si="178"/>
        <v/>
      </c>
      <c r="R251" s="20" t="str">
        <f t="shared" si="179"/>
        <v/>
      </c>
      <c r="S251" s="6" t="str">
        <f t="shared" si="180"/>
        <v/>
      </c>
      <c r="T251" s="3" t="str">
        <f t="shared" si="181"/>
        <v/>
      </c>
      <c r="U251" s="20">
        <f t="shared" si="182"/>
        <v>19.3</v>
      </c>
      <c r="V251" s="6" t="str">
        <f t="shared" si="183"/>
        <v/>
      </c>
      <c r="W251" s="3" t="str">
        <f t="shared" si="184"/>
        <v/>
      </c>
      <c r="X251" s="20" t="str">
        <f t="shared" si="185"/>
        <v/>
      </c>
      <c r="Y251" s="6" t="str">
        <f t="shared" si="186"/>
        <v/>
      </c>
      <c r="Z251" s="3" t="str">
        <f t="shared" si="187"/>
        <v/>
      </c>
      <c r="AA251" s="20" t="str">
        <f t="shared" si="188"/>
        <v/>
      </c>
      <c r="AB251" s="6" t="str">
        <f t="shared" si="189"/>
        <v/>
      </c>
      <c r="AC251" s="3" t="str">
        <f t="shared" si="190"/>
        <v/>
      </c>
      <c r="AD251" s="20" t="str">
        <f t="shared" si="191"/>
        <v/>
      </c>
      <c r="AE251" s="6" t="str">
        <f t="shared" si="192"/>
        <v/>
      </c>
      <c r="AF251" s="8"/>
      <c r="AG251" s="3" t="str">
        <f t="shared" si="199"/>
        <v/>
      </c>
      <c r="AH251" s="20" t="str">
        <f t="shared" si="200"/>
        <v/>
      </c>
      <c r="AI251" s="6" t="str">
        <f t="shared" si="201"/>
        <v/>
      </c>
      <c r="AJ251" s="3" t="str">
        <f t="shared" si="202"/>
        <v/>
      </c>
      <c r="AK251" s="20" t="str">
        <f t="shared" si="203"/>
        <v/>
      </c>
      <c r="AL251" s="6" t="str">
        <f t="shared" si="204"/>
        <v/>
      </c>
      <c r="AM251" s="3" t="str">
        <f t="shared" si="205"/>
        <v/>
      </c>
      <c r="AN251" s="20" t="str">
        <f t="shared" si="206"/>
        <v/>
      </c>
      <c r="AO251" s="6" t="str">
        <f t="shared" si="207"/>
        <v/>
      </c>
      <c r="AP251" s="3" t="str">
        <f t="shared" si="208"/>
        <v/>
      </c>
      <c r="AQ251" s="20">
        <f t="shared" si="209"/>
        <v>0.3</v>
      </c>
      <c r="AR251" s="6" t="str">
        <f t="shared" si="210"/>
        <v/>
      </c>
      <c r="AS251" s="3" t="str">
        <f t="shared" si="211"/>
        <v/>
      </c>
      <c r="AT251" s="20" t="str">
        <f t="shared" si="212"/>
        <v/>
      </c>
      <c r="AU251" s="6" t="str">
        <f t="shared" si="213"/>
        <v/>
      </c>
      <c r="AV251" s="3" t="str">
        <f t="shared" si="193"/>
        <v/>
      </c>
      <c r="AW251" s="20" t="str">
        <f t="shared" si="194"/>
        <v/>
      </c>
      <c r="AX251" s="6" t="str">
        <f t="shared" si="195"/>
        <v/>
      </c>
      <c r="AY251" s="3" t="str">
        <f t="shared" si="196"/>
        <v/>
      </c>
      <c r="AZ251" s="20" t="str">
        <f t="shared" si="197"/>
        <v/>
      </c>
      <c r="BA251" s="6" t="str">
        <f t="shared" si="198"/>
        <v/>
      </c>
      <c r="BB251" s="8"/>
      <c r="BC251" s="34"/>
      <c r="BD251" s="34"/>
      <c r="BE251" s="34"/>
      <c r="BF251" s="34"/>
      <c r="BG251" s="34"/>
      <c r="BH251" s="34"/>
      <c r="BI251" s="41"/>
      <c r="BJ251" s="41"/>
      <c r="BK251" s="34"/>
      <c r="BL251" s="34"/>
      <c r="BM251" s="34"/>
      <c r="BN251" s="34"/>
      <c r="BO251" s="34"/>
      <c r="BP251" s="41"/>
      <c r="BQ251" s="41"/>
      <c r="BR251" s="34"/>
      <c r="BS251" s="34"/>
      <c r="BT251" s="34"/>
      <c r="BU251" s="34"/>
      <c r="BV251" s="34"/>
      <c r="BW251" s="41"/>
      <c r="BX251" s="41"/>
      <c r="BY251" s="34"/>
      <c r="BZ251" s="34"/>
      <c r="CA251" s="34"/>
      <c r="CB251" s="34"/>
      <c r="CC251" s="34"/>
      <c r="CD251" s="34"/>
      <c r="CE251" s="34"/>
      <c r="CF251" s="41"/>
      <c r="CG251" s="41"/>
      <c r="CH251" s="34"/>
      <c r="CI251" s="34"/>
      <c r="CJ251" s="34"/>
      <c r="CK251" s="34"/>
      <c r="CL251" s="34"/>
      <c r="CM251" s="41"/>
      <c r="CN251" s="41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</row>
    <row r="252" spans="1:106" ht="13.5" thickBot="1" x14ac:dyDescent="0.25">
      <c r="A252" s="82">
        <v>39945</v>
      </c>
      <c r="B252" s="81" t="s">
        <v>18</v>
      </c>
      <c r="C252" s="81" t="s">
        <v>19</v>
      </c>
      <c r="D252" s="81">
        <v>17.600000000000001</v>
      </c>
      <c r="E252" s="81">
        <v>51.4</v>
      </c>
      <c r="F252" s="85">
        <f t="shared" si="169"/>
        <v>1</v>
      </c>
      <c r="G252" s="85">
        <f t="shared" si="170"/>
        <v>5</v>
      </c>
      <c r="H252" s="67">
        <f t="shared" si="171"/>
        <v>2009</v>
      </c>
      <c r="I252" s="2" t="str">
        <f t="shared" si="168"/>
        <v>Spring</v>
      </c>
      <c r="J252" s="67"/>
      <c r="K252" s="3" t="str">
        <f t="shared" si="172"/>
        <v/>
      </c>
      <c r="L252" s="20" t="str">
        <f t="shared" si="173"/>
        <v/>
      </c>
      <c r="M252" s="6" t="str">
        <f t="shared" si="174"/>
        <v/>
      </c>
      <c r="N252" s="3" t="str">
        <f t="shared" si="175"/>
        <v/>
      </c>
      <c r="O252" s="20" t="str">
        <f t="shared" si="176"/>
        <v/>
      </c>
      <c r="P252" s="6" t="str">
        <f t="shared" si="177"/>
        <v/>
      </c>
      <c r="Q252" s="3" t="str">
        <f t="shared" si="178"/>
        <v/>
      </c>
      <c r="R252" s="20" t="str">
        <f t="shared" si="179"/>
        <v/>
      </c>
      <c r="S252" s="6" t="str">
        <f t="shared" si="180"/>
        <v/>
      </c>
      <c r="T252" s="3">
        <f t="shared" si="181"/>
        <v>17.600000000000001</v>
      </c>
      <c r="U252" s="20" t="str">
        <f t="shared" si="182"/>
        <v/>
      </c>
      <c r="V252" s="6" t="str">
        <f t="shared" si="183"/>
        <v/>
      </c>
      <c r="W252" s="3" t="str">
        <f t="shared" si="184"/>
        <v/>
      </c>
      <c r="X252" s="20" t="str">
        <f t="shared" si="185"/>
        <v/>
      </c>
      <c r="Y252" s="6" t="str">
        <f t="shared" si="186"/>
        <v/>
      </c>
      <c r="Z252" s="3" t="str">
        <f t="shared" si="187"/>
        <v/>
      </c>
      <c r="AA252" s="20" t="str">
        <f t="shared" si="188"/>
        <v/>
      </c>
      <c r="AB252" s="6" t="str">
        <f t="shared" si="189"/>
        <v/>
      </c>
      <c r="AC252" s="3" t="str">
        <f t="shared" si="190"/>
        <v/>
      </c>
      <c r="AD252" s="20" t="str">
        <f t="shared" si="191"/>
        <v/>
      </c>
      <c r="AE252" s="6" t="str">
        <f t="shared" si="192"/>
        <v/>
      </c>
      <c r="AF252" s="8"/>
      <c r="AG252" s="3" t="str">
        <f t="shared" si="199"/>
        <v/>
      </c>
      <c r="AH252" s="20" t="str">
        <f t="shared" si="200"/>
        <v/>
      </c>
      <c r="AI252" s="6" t="str">
        <f t="shared" si="201"/>
        <v/>
      </c>
      <c r="AJ252" s="3" t="str">
        <f t="shared" si="202"/>
        <v/>
      </c>
      <c r="AK252" s="20" t="str">
        <f t="shared" si="203"/>
        <v/>
      </c>
      <c r="AL252" s="6" t="str">
        <f t="shared" si="204"/>
        <v/>
      </c>
      <c r="AM252" s="3" t="str">
        <f t="shared" si="205"/>
        <v/>
      </c>
      <c r="AN252" s="20" t="str">
        <f t="shared" si="206"/>
        <v/>
      </c>
      <c r="AO252" s="6" t="str">
        <f t="shared" si="207"/>
        <v/>
      </c>
      <c r="AP252" s="3">
        <f t="shared" si="208"/>
        <v>51.4</v>
      </c>
      <c r="AQ252" s="20" t="str">
        <f t="shared" si="209"/>
        <v/>
      </c>
      <c r="AR252" s="6" t="str">
        <f t="shared" si="210"/>
        <v/>
      </c>
      <c r="AS252" s="3" t="str">
        <f t="shared" si="211"/>
        <v/>
      </c>
      <c r="AT252" s="20" t="str">
        <f t="shared" si="212"/>
        <v/>
      </c>
      <c r="AU252" s="6" t="str">
        <f t="shared" si="213"/>
        <v/>
      </c>
      <c r="AV252" s="3" t="str">
        <f t="shared" si="193"/>
        <v/>
      </c>
      <c r="AW252" s="20" t="str">
        <f t="shared" si="194"/>
        <v/>
      </c>
      <c r="AX252" s="6" t="str">
        <f t="shared" si="195"/>
        <v/>
      </c>
      <c r="AY252" s="3" t="str">
        <f t="shared" si="196"/>
        <v/>
      </c>
      <c r="AZ252" s="20" t="str">
        <f t="shared" si="197"/>
        <v/>
      </c>
      <c r="BA252" s="6" t="str">
        <f t="shared" si="198"/>
        <v/>
      </c>
      <c r="BB252" s="8"/>
      <c r="BC252" s="34"/>
      <c r="BD252" s="34"/>
      <c r="BE252" s="34"/>
      <c r="BF252" s="34"/>
      <c r="BG252" s="34"/>
      <c r="BH252" s="34"/>
      <c r="BI252" s="41"/>
      <c r="BJ252" s="41"/>
      <c r="BK252" s="34"/>
      <c r="BL252" s="34"/>
      <c r="BM252" s="34"/>
      <c r="BN252" s="34"/>
      <c r="BO252" s="34"/>
      <c r="BP252" s="41"/>
      <c r="BQ252" s="41"/>
      <c r="BR252" s="34"/>
      <c r="BS252" s="34"/>
      <c r="BT252" s="34"/>
      <c r="BU252" s="34"/>
      <c r="BV252" s="34"/>
      <c r="BW252" s="41"/>
      <c r="BX252" s="41"/>
      <c r="BY252" s="34"/>
      <c r="BZ252" s="34"/>
      <c r="CA252" s="34"/>
      <c r="CB252" s="34"/>
      <c r="CC252" s="34"/>
      <c r="CD252" s="34"/>
      <c r="CE252" s="34"/>
      <c r="CF252" s="41"/>
      <c r="CG252" s="41"/>
      <c r="CH252" s="34"/>
      <c r="CI252" s="34"/>
      <c r="CJ252" s="34"/>
      <c r="CK252" s="34"/>
      <c r="CL252" s="34"/>
      <c r="CM252" s="41"/>
      <c r="CN252" s="41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</row>
    <row r="253" spans="1:106" ht="13.5" thickBot="1" x14ac:dyDescent="0.25">
      <c r="A253" s="82">
        <v>39729</v>
      </c>
      <c r="B253" s="81" t="s">
        <v>18</v>
      </c>
      <c r="C253" s="81" t="s">
        <v>19</v>
      </c>
      <c r="D253" s="81">
        <v>16</v>
      </c>
      <c r="E253" s="81">
        <v>4.3</v>
      </c>
      <c r="F253" s="85">
        <f t="shared" si="169"/>
        <v>1</v>
      </c>
      <c r="G253" s="85">
        <f t="shared" si="170"/>
        <v>10</v>
      </c>
      <c r="H253" s="67">
        <f t="shared" si="171"/>
        <v>2008</v>
      </c>
      <c r="I253" s="2" t="str">
        <f t="shared" si="168"/>
        <v>Fall</v>
      </c>
      <c r="J253" s="67"/>
      <c r="K253" s="3" t="str">
        <f t="shared" si="172"/>
        <v/>
      </c>
      <c r="L253" s="20" t="str">
        <f t="shared" si="173"/>
        <v/>
      </c>
      <c r="M253" s="6" t="str">
        <f t="shared" si="174"/>
        <v/>
      </c>
      <c r="N253" s="3" t="str">
        <f t="shared" si="175"/>
        <v/>
      </c>
      <c r="O253" s="20" t="str">
        <f t="shared" si="176"/>
        <v/>
      </c>
      <c r="P253" s="6" t="str">
        <f t="shared" si="177"/>
        <v/>
      </c>
      <c r="Q253" s="3" t="str">
        <f t="shared" si="178"/>
        <v/>
      </c>
      <c r="R253" s="20" t="str">
        <f t="shared" si="179"/>
        <v/>
      </c>
      <c r="S253" s="6" t="str">
        <f t="shared" si="180"/>
        <v/>
      </c>
      <c r="T253" s="3" t="str">
        <f t="shared" si="181"/>
        <v/>
      </c>
      <c r="U253" s="20" t="str">
        <f t="shared" si="182"/>
        <v/>
      </c>
      <c r="V253" s="6">
        <f t="shared" si="183"/>
        <v>16</v>
      </c>
      <c r="W253" s="3" t="str">
        <f t="shared" si="184"/>
        <v/>
      </c>
      <c r="X253" s="20" t="str">
        <f t="shared" si="185"/>
        <v/>
      </c>
      <c r="Y253" s="6" t="str">
        <f t="shared" si="186"/>
        <v/>
      </c>
      <c r="Z253" s="3" t="str">
        <f t="shared" si="187"/>
        <v/>
      </c>
      <c r="AA253" s="20" t="str">
        <f t="shared" si="188"/>
        <v/>
      </c>
      <c r="AB253" s="6" t="str">
        <f t="shared" si="189"/>
        <v/>
      </c>
      <c r="AC253" s="3" t="str">
        <f t="shared" si="190"/>
        <v/>
      </c>
      <c r="AD253" s="20" t="str">
        <f t="shared" si="191"/>
        <v/>
      </c>
      <c r="AE253" s="6" t="str">
        <f t="shared" si="192"/>
        <v/>
      </c>
      <c r="AF253" s="8"/>
      <c r="AG253" s="3" t="str">
        <f t="shared" si="199"/>
        <v/>
      </c>
      <c r="AH253" s="20" t="str">
        <f t="shared" si="200"/>
        <v/>
      </c>
      <c r="AI253" s="6" t="str">
        <f t="shared" si="201"/>
        <v/>
      </c>
      <c r="AJ253" s="3" t="str">
        <f t="shared" si="202"/>
        <v/>
      </c>
      <c r="AK253" s="20" t="str">
        <f t="shared" si="203"/>
        <v/>
      </c>
      <c r="AL253" s="6" t="str">
        <f t="shared" si="204"/>
        <v/>
      </c>
      <c r="AM253" s="3" t="str">
        <f t="shared" si="205"/>
        <v/>
      </c>
      <c r="AN253" s="20" t="str">
        <f t="shared" si="206"/>
        <v/>
      </c>
      <c r="AO253" s="6" t="str">
        <f t="shared" si="207"/>
        <v/>
      </c>
      <c r="AP253" s="3" t="str">
        <f t="shared" si="208"/>
        <v/>
      </c>
      <c r="AQ253" s="20" t="str">
        <f t="shared" si="209"/>
        <v/>
      </c>
      <c r="AR253" s="6">
        <f t="shared" si="210"/>
        <v>4.3</v>
      </c>
      <c r="AS253" s="3" t="str">
        <f t="shared" si="211"/>
        <v/>
      </c>
      <c r="AT253" s="20" t="str">
        <f t="shared" si="212"/>
        <v/>
      </c>
      <c r="AU253" s="6" t="str">
        <f t="shared" si="213"/>
        <v/>
      </c>
      <c r="AV253" s="3" t="str">
        <f t="shared" si="193"/>
        <v/>
      </c>
      <c r="AW253" s="20" t="str">
        <f t="shared" si="194"/>
        <v/>
      </c>
      <c r="AX253" s="6" t="str">
        <f t="shared" si="195"/>
        <v/>
      </c>
      <c r="AY253" s="3" t="str">
        <f t="shared" si="196"/>
        <v/>
      </c>
      <c r="AZ253" s="20" t="str">
        <f t="shared" si="197"/>
        <v/>
      </c>
      <c r="BA253" s="6" t="str">
        <f t="shared" si="198"/>
        <v/>
      </c>
      <c r="BB253" s="8"/>
      <c r="BC253" s="34"/>
      <c r="BD253" s="34"/>
      <c r="BE253" s="34"/>
      <c r="BF253" s="34"/>
      <c r="BG253" s="34"/>
      <c r="BH253" s="34"/>
      <c r="BI253" s="41"/>
      <c r="BJ253" s="41"/>
      <c r="BK253" s="34"/>
      <c r="BL253" s="34"/>
      <c r="BM253" s="34"/>
      <c r="BN253" s="34"/>
      <c r="BO253" s="34"/>
      <c r="BP253" s="41"/>
      <c r="BQ253" s="41"/>
      <c r="BR253" s="34"/>
      <c r="BS253" s="34"/>
      <c r="BT253" s="34"/>
      <c r="BU253" s="34"/>
      <c r="BV253" s="34"/>
      <c r="BW253" s="41"/>
      <c r="BX253" s="41"/>
      <c r="BY253" s="34"/>
      <c r="BZ253" s="34"/>
      <c r="CA253" s="34"/>
      <c r="CB253" s="34"/>
      <c r="CC253" s="34"/>
      <c r="CD253" s="34"/>
      <c r="CE253" s="34"/>
      <c r="CF253" s="41"/>
      <c r="CG253" s="41"/>
      <c r="CH253" s="34"/>
      <c r="CI253" s="34"/>
      <c r="CJ253" s="34"/>
      <c r="CK253" s="34"/>
      <c r="CL253" s="34"/>
      <c r="CM253" s="41"/>
      <c r="CN253" s="41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</row>
    <row r="254" spans="1:106" ht="13.5" thickBot="1" x14ac:dyDescent="0.25">
      <c r="A254" s="82">
        <v>39638</v>
      </c>
      <c r="B254" s="81" t="s">
        <v>18</v>
      </c>
      <c r="C254" s="81" t="s">
        <v>19</v>
      </c>
      <c r="D254" s="81">
        <v>21.3</v>
      </c>
      <c r="E254" s="81">
        <v>45.1</v>
      </c>
      <c r="F254" s="85">
        <f t="shared" si="169"/>
        <v>1</v>
      </c>
      <c r="G254" s="85">
        <f t="shared" si="170"/>
        <v>7</v>
      </c>
      <c r="H254" s="67">
        <f t="shared" si="171"/>
        <v>2008</v>
      </c>
      <c r="I254" s="2" t="str">
        <f t="shared" si="168"/>
        <v>Summer</v>
      </c>
      <c r="J254" s="67"/>
      <c r="K254" s="3" t="str">
        <f t="shared" si="172"/>
        <v/>
      </c>
      <c r="L254" s="20" t="str">
        <f t="shared" si="173"/>
        <v/>
      </c>
      <c r="M254" s="6" t="str">
        <f t="shared" si="174"/>
        <v/>
      </c>
      <c r="N254" s="3" t="str">
        <f t="shared" si="175"/>
        <v/>
      </c>
      <c r="O254" s="20" t="str">
        <f t="shared" si="176"/>
        <v/>
      </c>
      <c r="P254" s="6" t="str">
        <f t="shared" si="177"/>
        <v/>
      </c>
      <c r="Q254" s="3" t="str">
        <f t="shared" si="178"/>
        <v/>
      </c>
      <c r="R254" s="20" t="str">
        <f t="shared" si="179"/>
        <v/>
      </c>
      <c r="S254" s="6" t="str">
        <f t="shared" si="180"/>
        <v/>
      </c>
      <c r="T254" s="3" t="str">
        <f t="shared" si="181"/>
        <v/>
      </c>
      <c r="U254" s="20">
        <f t="shared" si="182"/>
        <v>21.3</v>
      </c>
      <c r="V254" s="6" t="str">
        <f t="shared" si="183"/>
        <v/>
      </c>
      <c r="W254" s="3" t="str">
        <f t="shared" si="184"/>
        <v/>
      </c>
      <c r="X254" s="20" t="str">
        <f t="shared" si="185"/>
        <v/>
      </c>
      <c r="Y254" s="6" t="str">
        <f t="shared" si="186"/>
        <v/>
      </c>
      <c r="Z254" s="3" t="str">
        <f t="shared" si="187"/>
        <v/>
      </c>
      <c r="AA254" s="20" t="str">
        <f t="shared" si="188"/>
        <v/>
      </c>
      <c r="AB254" s="6" t="str">
        <f t="shared" si="189"/>
        <v/>
      </c>
      <c r="AC254" s="3" t="str">
        <f t="shared" si="190"/>
        <v/>
      </c>
      <c r="AD254" s="20" t="str">
        <f t="shared" si="191"/>
        <v/>
      </c>
      <c r="AE254" s="6" t="str">
        <f t="shared" si="192"/>
        <v/>
      </c>
      <c r="AF254" s="8"/>
      <c r="AG254" s="3" t="str">
        <f t="shared" si="199"/>
        <v/>
      </c>
      <c r="AH254" s="20" t="str">
        <f t="shared" si="200"/>
        <v/>
      </c>
      <c r="AI254" s="6" t="str">
        <f t="shared" si="201"/>
        <v/>
      </c>
      <c r="AJ254" s="3" t="str">
        <f t="shared" si="202"/>
        <v/>
      </c>
      <c r="AK254" s="20" t="str">
        <f t="shared" si="203"/>
        <v/>
      </c>
      <c r="AL254" s="6" t="str">
        <f t="shared" si="204"/>
        <v/>
      </c>
      <c r="AM254" s="3" t="str">
        <f t="shared" si="205"/>
        <v/>
      </c>
      <c r="AN254" s="20" t="str">
        <f t="shared" si="206"/>
        <v/>
      </c>
      <c r="AO254" s="6" t="str">
        <f t="shared" si="207"/>
        <v/>
      </c>
      <c r="AP254" s="3" t="str">
        <f t="shared" si="208"/>
        <v/>
      </c>
      <c r="AQ254" s="20">
        <f t="shared" si="209"/>
        <v>45.1</v>
      </c>
      <c r="AR254" s="6" t="str">
        <f t="shared" si="210"/>
        <v/>
      </c>
      <c r="AS254" s="3" t="str">
        <f t="shared" si="211"/>
        <v/>
      </c>
      <c r="AT254" s="20" t="str">
        <f t="shared" si="212"/>
        <v/>
      </c>
      <c r="AU254" s="6" t="str">
        <f t="shared" si="213"/>
        <v/>
      </c>
      <c r="AV254" s="3" t="str">
        <f t="shared" si="193"/>
        <v/>
      </c>
      <c r="AW254" s="20" t="str">
        <f t="shared" si="194"/>
        <v/>
      </c>
      <c r="AX254" s="6" t="str">
        <f t="shared" si="195"/>
        <v/>
      </c>
      <c r="AY254" s="3" t="str">
        <f t="shared" si="196"/>
        <v/>
      </c>
      <c r="AZ254" s="20" t="str">
        <f t="shared" si="197"/>
        <v/>
      </c>
      <c r="BA254" s="6" t="str">
        <f t="shared" si="198"/>
        <v/>
      </c>
      <c r="BB254" s="8"/>
      <c r="BC254" s="34"/>
      <c r="BD254" s="34"/>
      <c r="BE254" s="34"/>
      <c r="BF254" s="34"/>
      <c r="BG254" s="34"/>
      <c r="BH254" s="34"/>
      <c r="BI254" s="41"/>
      <c r="BJ254" s="41"/>
      <c r="BK254" s="34"/>
      <c r="BL254" s="34"/>
      <c r="BM254" s="34"/>
      <c r="BN254" s="34"/>
      <c r="BO254" s="34"/>
      <c r="BP254" s="41"/>
      <c r="BQ254" s="41"/>
      <c r="BR254" s="34"/>
      <c r="BS254" s="34"/>
      <c r="BT254" s="34"/>
      <c r="BU254" s="34"/>
      <c r="BV254" s="34"/>
      <c r="BW254" s="41"/>
      <c r="BX254" s="41"/>
      <c r="BY254" s="34"/>
      <c r="BZ254" s="34"/>
      <c r="CA254" s="34"/>
      <c r="CB254" s="34"/>
      <c r="CC254" s="34"/>
      <c r="CD254" s="34"/>
      <c r="CE254" s="34"/>
      <c r="CF254" s="41"/>
      <c r="CG254" s="41"/>
      <c r="CH254" s="34"/>
      <c r="CI254" s="34"/>
      <c r="CJ254" s="34"/>
      <c r="CK254" s="34"/>
      <c r="CL254" s="34"/>
      <c r="CM254" s="41"/>
      <c r="CN254" s="41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</row>
    <row r="255" spans="1:106" ht="13.5" thickBot="1" x14ac:dyDescent="0.25">
      <c r="A255" s="82">
        <v>39581</v>
      </c>
      <c r="B255" s="81" t="s">
        <v>18</v>
      </c>
      <c r="C255" s="81" t="s">
        <v>19</v>
      </c>
      <c r="D255" s="81">
        <v>16.5</v>
      </c>
      <c r="E255" s="81">
        <v>34.9</v>
      </c>
      <c r="F255" s="85">
        <f t="shared" si="169"/>
        <v>1</v>
      </c>
      <c r="G255" s="85">
        <f t="shared" si="170"/>
        <v>5</v>
      </c>
      <c r="H255" s="67">
        <f t="shared" si="171"/>
        <v>2008</v>
      </c>
      <c r="I255" s="2" t="str">
        <f t="shared" si="168"/>
        <v>Spring</v>
      </c>
      <c r="J255" s="67"/>
      <c r="K255" s="3" t="str">
        <f t="shared" si="172"/>
        <v/>
      </c>
      <c r="L255" s="20" t="str">
        <f t="shared" si="173"/>
        <v/>
      </c>
      <c r="M255" s="6" t="str">
        <f t="shared" si="174"/>
        <v/>
      </c>
      <c r="N255" s="3" t="str">
        <f t="shared" si="175"/>
        <v/>
      </c>
      <c r="O255" s="20" t="str">
        <f t="shared" si="176"/>
        <v/>
      </c>
      <c r="P255" s="6" t="str">
        <f t="shared" si="177"/>
        <v/>
      </c>
      <c r="Q255" s="3" t="str">
        <f t="shared" si="178"/>
        <v/>
      </c>
      <c r="R255" s="20" t="str">
        <f t="shared" si="179"/>
        <v/>
      </c>
      <c r="S255" s="6" t="str">
        <f t="shared" si="180"/>
        <v/>
      </c>
      <c r="T255" s="3">
        <f t="shared" si="181"/>
        <v>16.5</v>
      </c>
      <c r="U255" s="20" t="str">
        <f t="shared" si="182"/>
        <v/>
      </c>
      <c r="V255" s="6" t="str">
        <f t="shared" si="183"/>
        <v/>
      </c>
      <c r="W255" s="3" t="str">
        <f t="shared" si="184"/>
        <v/>
      </c>
      <c r="X255" s="20" t="str">
        <f t="shared" si="185"/>
        <v/>
      </c>
      <c r="Y255" s="6" t="str">
        <f t="shared" si="186"/>
        <v/>
      </c>
      <c r="Z255" s="3" t="str">
        <f t="shared" si="187"/>
        <v/>
      </c>
      <c r="AA255" s="20" t="str">
        <f t="shared" si="188"/>
        <v/>
      </c>
      <c r="AB255" s="6" t="str">
        <f t="shared" si="189"/>
        <v/>
      </c>
      <c r="AC255" s="3" t="str">
        <f t="shared" si="190"/>
        <v/>
      </c>
      <c r="AD255" s="20" t="str">
        <f t="shared" si="191"/>
        <v/>
      </c>
      <c r="AE255" s="6" t="str">
        <f t="shared" si="192"/>
        <v/>
      </c>
      <c r="AF255" s="8"/>
      <c r="AG255" s="3" t="str">
        <f t="shared" si="199"/>
        <v/>
      </c>
      <c r="AH255" s="20" t="str">
        <f t="shared" si="200"/>
        <v/>
      </c>
      <c r="AI255" s="6" t="str">
        <f t="shared" si="201"/>
        <v/>
      </c>
      <c r="AJ255" s="3" t="str">
        <f t="shared" si="202"/>
        <v/>
      </c>
      <c r="AK255" s="20" t="str">
        <f t="shared" si="203"/>
        <v/>
      </c>
      <c r="AL255" s="6" t="str">
        <f t="shared" si="204"/>
        <v/>
      </c>
      <c r="AM255" s="3" t="str">
        <f t="shared" si="205"/>
        <v/>
      </c>
      <c r="AN255" s="20" t="str">
        <f t="shared" si="206"/>
        <v/>
      </c>
      <c r="AO255" s="6" t="str">
        <f t="shared" si="207"/>
        <v/>
      </c>
      <c r="AP255" s="3">
        <f t="shared" si="208"/>
        <v>34.9</v>
      </c>
      <c r="AQ255" s="20" t="str">
        <f t="shared" si="209"/>
        <v/>
      </c>
      <c r="AR255" s="6" t="str">
        <f t="shared" si="210"/>
        <v/>
      </c>
      <c r="AS255" s="3" t="str">
        <f t="shared" si="211"/>
        <v/>
      </c>
      <c r="AT255" s="20" t="str">
        <f t="shared" si="212"/>
        <v/>
      </c>
      <c r="AU255" s="6" t="str">
        <f t="shared" si="213"/>
        <v/>
      </c>
      <c r="AV255" s="3" t="str">
        <f t="shared" si="193"/>
        <v/>
      </c>
      <c r="AW255" s="20" t="str">
        <f t="shared" si="194"/>
        <v/>
      </c>
      <c r="AX255" s="6" t="str">
        <f t="shared" si="195"/>
        <v/>
      </c>
      <c r="AY255" s="3" t="str">
        <f t="shared" si="196"/>
        <v/>
      </c>
      <c r="AZ255" s="20" t="str">
        <f t="shared" si="197"/>
        <v/>
      </c>
      <c r="BA255" s="6" t="str">
        <f t="shared" si="198"/>
        <v/>
      </c>
      <c r="BB255" s="8"/>
      <c r="BC255" s="34"/>
      <c r="BD255" s="34"/>
      <c r="BE255" s="34"/>
      <c r="BF255" s="34"/>
      <c r="BG255" s="34"/>
      <c r="BH255" s="34"/>
      <c r="BI255" s="41"/>
      <c r="BJ255" s="41"/>
      <c r="BK255" s="34"/>
      <c r="BL255" s="34"/>
      <c r="BM255" s="34"/>
      <c r="BN255" s="34"/>
      <c r="BO255" s="34"/>
      <c r="BP255" s="41"/>
      <c r="BQ255" s="41"/>
      <c r="BR255" s="34"/>
      <c r="BS255" s="34"/>
      <c r="BT255" s="34"/>
      <c r="BU255" s="34"/>
      <c r="BV255" s="34"/>
      <c r="BW255" s="41"/>
      <c r="BX255" s="41"/>
      <c r="BY255" s="34"/>
      <c r="BZ255" s="34"/>
      <c r="CA255" s="34"/>
      <c r="CB255" s="34"/>
      <c r="CC255" s="34"/>
      <c r="CD255" s="34"/>
      <c r="CE255" s="34"/>
      <c r="CF255" s="41"/>
      <c r="CG255" s="41"/>
      <c r="CH255" s="34"/>
      <c r="CI255" s="34"/>
      <c r="CJ255" s="34"/>
      <c r="CK255" s="34"/>
      <c r="CL255" s="34"/>
      <c r="CM255" s="41"/>
      <c r="CN255" s="41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</row>
    <row r="256" spans="1:106" ht="13.5" thickBot="1" x14ac:dyDescent="0.25">
      <c r="A256" s="82">
        <v>39366</v>
      </c>
      <c r="B256" s="81" t="s">
        <v>18</v>
      </c>
      <c r="C256" s="81" t="s">
        <v>19</v>
      </c>
      <c r="D256" s="81">
        <v>13.5</v>
      </c>
      <c r="E256" s="81">
        <v>0.31</v>
      </c>
      <c r="F256" s="85">
        <f t="shared" si="169"/>
        <v>1</v>
      </c>
      <c r="G256" s="85">
        <f t="shared" si="170"/>
        <v>10</v>
      </c>
      <c r="H256" s="67">
        <f t="shared" si="171"/>
        <v>2007</v>
      </c>
      <c r="I256" s="2" t="str">
        <f t="shared" si="168"/>
        <v>Fall</v>
      </c>
      <c r="J256" s="67"/>
      <c r="K256" s="3" t="str">
        <f t="shared" si="172"/>
        <v/>
      </c>
      <c r="L256" s="20" t="str">
        <f t="shared" si="173"/>
        <v/>
      </c>
      <c r="M256" s="6" t="str">
        <f t="shared" si="174"/>
        <v/>
      </c>
      <c r="N256" s="3" t="str">
        <f t="shared" si="175"/>
        <v/>
      </c>
      <c r="O256" s="20" t="str">
        <f t="shared" si="176"/>
        <v/>
      </c>
      <c r="P256" s="6" t="str">
        <f t="shared" si="177"/>
        <v/>
      </c>
      <c r="Q256" s="3" t="str">
        <f t="shared" si="178"/>
        <v/>
      </c>
      <c r="R256" s="20" t="str">
        <f t="shared" si="179"/>
        <v/>
      </c>
      <c r="S256" s="6" t="str">
        <f t="shared" si="180"/>
        <v/>
      </c>
      <c r="T256" s="3" t="str">
        <f t="shared" si="181"/>
        <v/>
      </c>
      <c r="U256" s="20" t="str">
        <f t="shared" si="182"/>
        <v/>
      </c>
      <c r="V256" s="6">
        <f t="shared" si="183"/>
        <v>13.5</v>
      </c>
      <c r="W256" s="3" t="str">
        <f t="shared" si="184"/>
        <v/>
      </c>
      <c r="X256" s="20" t="str">
        <f t="shared" si="185"/>
        <v/>
      </c>
      <c r="Y256" s="6" t="str">
        <f t="shared" si="186"/>
        <v/>
      </c>
      <c r="Z256" s="3" t="str">
        <f t="shared" si="187"/>
        <v/>
      </c>
      <c r="AA256" s="20" t="str">
        <f t="shared" si="188"/>
        <v/>
      </c>
      <c r="AB256" s="6" t="str">
        <f t="shared" si="189"/>
        <v/>
      </c>
      <c r="AC256" s="3" t="str">
        <f t="shared" si="190"/>
        <v/>
      </c>
      <c r="AD256" s="20" t="str">
        <f t="shared" si="191"/>
        <v/>
      </c>
      <c r="AE256" s="6" t="str">
        <f t="shared" si="192"/>
        <v/>
      </c>
      <c r="AF256" s="8"/>
      <c r="AG256" s="3" t="str">
        <f t="shared" si="199"/>
        <v/>
      </c>
      <c r="AH256" s="20" t="str">
        <f t="shared" si="200"/>
        <v/>
      </c>
      <c r="AI256" s="6" t="str">
        <f t="shared" si="201"/>
        <v/>
      </c>
      <c r="AJ256" s="3" t="str">
        <f t="shared" si="202"/>
        <v/>
      </c>
      <c r="AK256" s="20" t="str">
        <f t="shared" si="203"/>
        <v/>
      </c>
      <c r="AL256" s="6" t="str">
        <f t="shared" si="204"/>
        <v/>
      </c>
      <c r="AM256" s="3" t="str">
        <f t="shared" si="205"/>
        <v/>
      </c>
      <c r="AN256" s="20" t="str">
        <f t="shared" si="206"/>
        <v/>
      </c>
      <c r="AO256" s="6" t="str">
        <f t="shared" si="207"/>
        <v/>
      </c>
      <c r="AP256" s="3" t="str">
        <f t="shared" si="208"/>
        <v/>
      </c>
      <c r="AQ256" s="20" t="str">
        <f t="shared" si="209"/>
        <v/>
      </c>
      <c r="AR256" s="6">
        <f t="shared" si="210"/>
        <v>0.31</v>
      </c>
      <c r="AS256" s="3" t="str">
        <f t="shared" si="211"/>
        <v/>
      </c>
      <c r="AT256" s="20" t="str">
        <f t="shared" si="212"/>
        <v/>
      </c>
      <c r="AU256" s="6" t="str">
        <f t="shared" si="213"/>
        <v/>
      </c>
      <c r="AV256" s="3" t="str">
        <f t="shared" si="193"/>
        <v/>
      </c>
      <c r="AW256" s="20" t="str">
        <f t="shared" si="194"/>
        <v/>
      </c>
      <c r="AX256" s="6" t="str">
        <f t="shared" si="195"/>
        <v/>
      </c>
      <c r="AY256" s="3" t="str">
        <f t="shared" si="196"/>
        <v/>
      </c>
      <c r="AZ256" s="20" t="str">
        <f t="shared" si="197"/>
        <v/>
      </c>
      <c r="BA256" s="6" t="str">
        <f t="shared" si="198"/>
        <v/>
      </c>
      <c r="BB256" s="8"/>
      <c r="BC256" s="34"/>
      <c r="BD256" s="34"/>
      <c r="BE256" s="34"/>
      <c r="BF256" s="34"/>
      <c r="BG256" s="34"/>
      <c r="BH256" s="34"/>
      <c r="BI256" s="41"/>
      <c r="BJ256" s="41"/>
      <c r="BK256" s="34"/>
      <c r="BL256" s="34"/>
      <c r="BM256" s="34"/>
      <c r="BN256" s="34"/>
      <c r="BO256" s="34"/>
      <c r="BP256" s="41"/>
      <c r="BQ256" s="41"/>
      <c r="BR256" s="34"/>
      <c r="BS256" s="34"/>
      <c r="BT256" s="34"/>
      <c r="BU256" s="34"/>
      <c r="BV256" s="34"/>
      <c r="BW256" s="41"/>
      <c r="BX256" s="41"/>
      <c r="BY256" s="34"/>
      <c r="BZ256" s="34"/>
      <c r="CA256" s="34"/>
      <c r="CB256" s="34"/>
      <c r="CC256" s="34"/>
      <c r="CD256" s="34"/>
      <c r="CE256" s="34"/>
      <c r="CF256" s="41"/>
      <c r="CG256" s="41"/>
      <c r="CH256" s="34"/>
      <c r="CI256" s="34"/>
      <c r="CJ256" s="34"/>
      <c r="CK256" s="34"/>
      <c r="CL256" s="34"/>
      <c r="CM256" s="41"/>
      <c r="CN256" s="41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</row>
    <row r="257" spans="1:106" ht="13.5" thickBot="1" x14ac:dyDescent="0.25">
      <c r="A257" s="82">
        <v>39280</v>
      </c>
      <c r="B257" s="81" t="s">
        <v>18</v>
      </c>
      <c r="C257" s="81" t="s">
        <v>19</v>
      </c>
      <c r="D257" s="81">
        <v>21.3</v>
      </c>
      <c r="E257" s="81">
        <v>1.06</v>
      </c>
      <c r="F257" s="85">
        <f t="shared" si="169"/>
        <v>1</v>
      </c>
      <c r="G257" s="85">
        <f t="shared" si="170"/>
        <v>7</v>
      </c>
      <c r="H257" s="67">
        <f t="shared" si="171"/>
        <v>2007</v>
      </c>
      <c r="I257" s="2" t="str">
        <f t="shared" si="168"/>
        <v>Summer</v>
      </c>
      <c r="J257" s="67"/>
      <c r="K257" s="3" t="str">
        <f t="shared" si="172"/>
        <v/>
      </c>
      <c r="L257" s="20" t="str">
        <f t="shared" si="173"/>
        <v/>
      </c>
      <c r="M257" s="6" t="str">
        <f t="shared" si="174"/>
        <v/>
      </c>
      <c r="N257" s="3" t="str">
        <f t="shared" si="175"/>
        <v/>
      </c>
      <c r="O257" s="20" t="str">
        <f t="shared" si="176"/>
        <v/>
      </c>
      <c r="P257" s="6" t="str">
        <f t="shared" si="177"/>
        <v/>
      </c>
      <c r="Q257" s="3" t="str">
        <f t="shared" si="178"/>
        <v/>
      </c>
      <c r="R257" s="20" t="str">
        <f t="shared" si="179"/>
        <v/>
      </c>
      <c r="S257" s="6" t="str">
        <f t="shared" si="180"/>
        <v/>
      </c>
      <c r="T257" s="3" t="str">
        <f t="shared" si="181"/>
        <v/>
      </c>
      <c r="U257" s="20">
        <f t="shared" si="182"/>
        <v>21.3</v>
      </c>
      <c r="V257" s="6" t="str">
        <f t="shared" si="183"/>
        <v/>
      </c>
      <c r="W257" s="3" t="str">
        <f t="shared" si="184"/>
        <v/>
      </c>
      <c r="X257" s="20" t="str">
        <f t="shared" si="185"/>
        <v/>
      </c>
      <c r="Y257" s="6" t="str">
        <f t="shared" si="186"/>
        <v/>
      </c>
      <c r="Z257" s="3" t="str">
        <f t="shared" si="187"/>
        <v/>
      </c>
      <c r="AA257" s="20" t="str">
        <f t="shared" si="188"/>
        <v/>
      </c>
      <c r="AB257" s="6" t="str">
        <f t="shared" si="189"/>
        <v/>
      </c>
      <c r="AC257" s="3" t="str">
        <f t="shared" si="190"/>
        <v/>
      </c>
      <c r="AD257" s="20" t="str">
        <f t="shared" si="191"/>
        <v/>
      </c>
      <c r="AE257" s="6" t="str">
        <f t="shared" si="192"/>
        <v/>
      </c>
      <c r="AF257" s="8"/>
      <c r="AG257" s="3" t="str">
        <f t="shared" si="199"/>
        <v/>
      </c>
      <c r="AH257" s="20" t="str">
        <f t="shared" si="200"/>
        <v/>
      </c>
      <c r="AI257" s="6" t="str">
        <f t="shared" si="201"/>
        <v/>
      </c>
      <c r="AJ257" s="3" t="str">
        <f t="shared" si="202"/>
        <v/>
      </c>
      <c r="AK257" s="20" t="str">
        <f t="shared" si="203"/>
        <v/>
      </c>
      <c r="AL257" s="6" t="str">
        <f t="shared" si="204"/>
        <v/>
      </c>
      <c r="AM257" s="3" t="str">
        <f t="shared" si="205"/>
        <v/>
      </c>
      <c r="AN257" s="20" t="str">
        <f t="shared" si="206"/>
        <v/>
      </c>
      <c r="AO257" s="6" t="str">
        <f t="shared" si="207"/>
        <v/>
      </c>
      <c r="AP257" s="3" t="str">
        <f t="shared" si="208"/>
        <v/>
      </c>
      <c r="AQ257" s="20">
        <f t="shared" si="209"/>
        <v>1.06</v>
      </c>
      <c r="AR257" s="6" t="str">
        <f t="shared" si="210"/>
        <v/>
      </c>
      <c r="AS257" s="3" t="str">
        <f t="shared" si="211"/>
        <v/>
      </c>
      <c r="AT257" s="20" t="str">
        <f t="shared" si="212"/>
        <v/>
      </c>
      <c r="AU257" s="6" t="str">
        <f t="shared" si="213"/>
        <v/>
      </c>
      <c r="AV257" s="3" t="str">
        <f t="shared" si="193"/>
        <v/>
      </c>
      <c r="AW257" s="20" t="str">
        <f t="shared" si="194"/>
        <v/>
      </c>
      <c r="AX257" s="6" t="str">
        <f t="shared" si="195"/>
        <v/>
      </c>
      <c r="AY257" s="3" t="str">
        <f t="shared" si="196"/>
        <v/>
      </c>
      <c r="AZ257" s="20" t="str">
        <f t="shared" si="197"/>
        <v/>
      </c>
      <c r="BA257" s="6" t="str">
        <f t="shared" si="198"/>
        <v/>
      </c>
      <c r="BB257" s="8"/>
      <c r="BC257" s="34"/>
      <c r="BD257" s="34"/>
      <c r="BE257" s="34"/>
      <c r="BF257" s="34"/>
      <c r="BG257" s="34"/>
      <c r="BH257" s="34"/>
      <c r="BI257" s="41"/>
      <c r="BJ257" s="41"/>
      <c r="BK257" s="34"/>
      <c r="BL257" s="34"/>
      <c r="BM257" s="34"/>
      <c r="BN257" s="34"/>
      <c r="BO257" s="34"/>
      <c r="BP257" s="41"/>
      <c r="BQ257" s="41"/>
      <c r="BR257" s="34"/>
      <c r="BS257" s="34"/>
      <c r="BT257" s="34"/>
      <c r="BU257" s="34"/>
      <c r="BV257" s="34"/>
      <c r="BW257" s="41"/>
      <c r="BX257" s="41"/>
      <c r="BY257" s="34"/>
      <c r="BZ257" s="34"/>
      <c r="CA257" s="34"/>
      <c r="CB257" s="34"/>
      <c r="CC257" s="34"/>
      <c r="CD257" s="34"/>
      <c r="CE257" s="34"/>
      <c r="CF257" s="41"/>
      <c r="CG257" s="41"/>
      <c r="CH257" s="34"/>
      <c r="CI257" s="34"/>
      <c r="CJ257" s="34"/>
      <c r="CK257" s="34"/>
      <c r="CL257" s="34"/>
      <c r="CM257" s="41"/>
      <c r="CN257" s="41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</row>
    <row r="258" spans="1:106" ht="13.5" thickBot="1" x14ac:dyDescent="0.25">
      <c r="A258" s="82">
        <v>39211</v>
      </c>
      <c r="B258" s="81" t="s">
        <v>18</v>
      </c>
      <c r="C258" s="81" t="s">
        <v>19</v>
      </c>
      <c r="D258" s="81">
        <v>19.7</v>
      </c>
      <c r="E258" s="81">
        <v>34.1</v>
      </c>
      <c r="F258" s="85">
        <f t="shared" si="169"/>
        <v>1</v>
      </c>
      <c r="G258" s="85">
        <f t="shared" si="170"/>
        <v>5</v>
      </c>
      <c r="H258" s="67">
        <f t="shared" si="171"/>
        <v>2007</v>
      </c>
      <c r="I258" s="2" t="str">
        <f t="shared" si="168"/>
        <v>Spring</v>
      </c>
      <c r="J258" s="67"/>
      <c r="K258" s="3" t="str">
        <f t="shared" si="172"/>
        <v/>
      </c>
      <c r="L258" s="20" t="str">
        <f t="shared" si="173"/>
        <v/>
      </c>
      <c r="M258" s="6" t="str">
        <f t="shared" si="174"/>
        <v/>
      </c>
      <c r="N258" s="3" t="str">
        <f t="shared" si="175"/>
        <v/>
      </c>
      <c r="O258" s="20" t="str">
        <f t="shared" si="176"/>
        <v/>
      </c>
      <c r="P258" s="6" t="str">
        <f t="shared" si="177"/>
        <v/>
      </c>
      <c r="Q258" s="3" t="str">
        <f t="shared" si="178"/>
        <v/>
      </c>
      <c r="R258" s="20" t="str">
        <f t="shared" si="179"/>
        <v/>
      </c>
      <c r="S258" s="6" t="str">
        <f t="shared" si="180"/>
        <v/>
      </c>
      <c r="T258" s="3">
        <f t="shared" si="181"/>
        <v>19.7</v>
      </c>
      <c r="U258" s="20" t="str">
        <f t="shared" si="182"/>
        <v/>
      </c>
      <c r="V258" s="6" t="str">
        <f t="shared" si="183"/>
        <v/>
      </c>
      <c r="W258" s="3" t="str">
        <f t="shared" si="184"/>
        <v/>
      </c>
      <c r="X258" s="20" t="str">
        <f t="shared" si="185"/>
        <v/>
      </c>
      <c r="Y258" s="6" t="str">
        <f t="shared" si="186"/>
        <v/>
      </c>
      <c r="Z258" s="3" t="str">
        <f t="shared" si="187"/>
        <v/>
      </c>
      <c r="AA258" s="20" t="str">
        <f t="shared" si="188"/>
        <v/>
      </c>
      <c r="AB258" s="6" t="str">
        <f t="shared" si="189"/>
        <v/>
      </c>
      <c r="AC258" s="3" t="str">
        <f t="shared" si="190"/>
        <v/>
      </c>
      <c r="AD258" s="20" t="str">
        <f t="shared" si="191"/>
        <v/>
      </c>
      <c r="AE258" s="6" t="str">
        <f t="shared" si="192"/>
        <v/>
      </c>
      <c r="AF258" s="8"/>
      <c r="AG258" s="3" t="str">
        <f t="shared" si="199"/>
        <v/>
      </c>
      <c r="AH258" s="20" t="str">
        <f t="shared" si="200"/>
        <v/>
      </c>
      <c r="AI258" s="6" t="str">
        <f t="shared" si="201"/>
        <v/>
      </c>
      <c r="AJ258" s="3" t="str">
        <f t="shared" si="202"/>
        <v/>
      </c>
      <c r="AK258" s="20" t="str">
        <f t="shared" si="203"/>
        <v/>
      </c>
      <c r="AL258" s="6" t="str">
        <f t="shared" si="204"/>
        <v/>
      </c>
      <c r="AM258" s="3" t="str">
        <f t="shared" si="205"/>
        <v/>
      </c>
      <c r="AN258" s="20" t="str">
        <f t="shared" si="206"/>
        <v/>
      </c>
      <c r="AO258" s="6" t="str">
        <f t="shared" si="207"/>
        <v/>
      </c>
      <c r="AP258" s="3">
        <f t="shared" si="208"/>
        <v>34.1</v>
      </c>
      <c r="AQ258" s="20" t="str">
        <f t="shared" si="209"/>
        <v/>
      </c>
      <c r="AR258" s="6" t="str">
        <f t="shared" si="210"/>
        <v/>
      </c>
      <c r="AS258" s="3" t="str">
        <f t="shared" si="211"/>
        <v/>
      </c>
      <c r="AT258" s="20" t="str">
        <f t="shared" si="212"/>
        <v/>
      </c>
      <c r="AU258" s="6" t="str">
        <f t="shared" si="213"/>
        <v/>
      </c>
      <c r="AV258" s="3" t="str">
        <f t="shared" si="193"/>
        <v/>
      </c>
      <c r="AW258" s="20" t="str">
        <f t="shared" si="194"/>
        <v/>
      </c>
      <c r="AX258" s="6" t="str">
        <f t="shared" si="195"/>
        <v/>
      </c>
      <c r="AY258" s="3" t="str">
        <f t="shared" si="196"/>
        <v/>
      </c>
      <c r="AZ258" s="20" t="str">
        <f t="shared" si="197"/>
        <v/>
      </c>
      <c r="BA258" s="6" t="str">
        <f t="shared" si="198"/>
        <v/>
      </c>
      <c r="BB258" s="8"/>
      <c r="BC258" s="34"/>
      <c r="BD258" s="34"/>
      <c r="BE258" s="34"/>
      <c r="BF258" s="34"/>
      <c r="BG258" s="34"/>
      <c r="BH258" s="34"/>
      <c r="BI258" s="41"/>
      <c r="BJ258" s="41"/>
      <c r="BK258" s="34"/>
      <c r="BL258" s="34"/>
      <c r="BM258" s="34"/>
      <c r="BN258" s="34"/>
      <c r="BO258" s="34"/>
      <c r="BP258" s="41"/>
      <c r="BQ258" s="41"/>
      <c r="BR258" s="34"/>
      <c r="BS258" s="34"/>
      <c r="BT258" s="34"/>
      <c r="BU258" s="34"/>
      <c r="BV258" s="34"/>
      <c r="BW258" s="41"/>
      <c r="BX258" s="41"/>
      <c r="BY258" s="34"/>
      <c r="BZ258" s="34"/>
      <c r="CA258" s="34"/>
      <c r="CB258" s="34"/>
      <c r="CC258" s="34"/>
      <c r="CD258" s="34"/>
      <c r="CE258" s="34"/>
      <c r="CF258" s="41"/>
      <c r="CG258" s="41"/>
      <c r="CH258" s="34"/>
      <c r="CI258" s="34"/>
      <c r="CJ258" s="34"/>
      <c r="CK258" s="34"/>
      <c r="CL258" s="34"/>
      <c r="CM258" s="41"/>
      <c r="CN258" s="41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</row>
    <row r="259" spans="1:106" ht="13.5" thickBot="1" x14ac:dyDescent="0.25">
      <c r="A259" s="82">
        <v>38986</v>
      </c>
      <c r="B259" s="81" t="s">
        <v>18</v>
      </c>
      <c r="C259" s="81" t="s">
        <v>19</v>
      </c>
      <c r="D259" s="81">
        <v>14.5</v>
      </c>
      <c r="E259" s="81">
        <v>0.71</v>
      </c>
      <c r="F259" s="85">
        <f t="shared" si="169"/>
        <v>1</v>
      </c>
      <c r="G259" s="85">
        <f t="shared" si="170"/>
        <v>9</v>
      </c>
      <c r="H259" s="67">
        <f t="shared" si="171"/>
        <v>2006</v>
      </c>
      <c r="I259" s="2" t="str">
        <f t="shared" si="168"/>
        <v>Fall</v>
      </c>
      <c r="J259" s="67"/>
      <c r="K259" s="3" t="str">
        <f t="shared" si="172"/>
        <v/>
      </c>
      <c r="L259" s="20" t="str">
        <f t="shared" si="173"/>
        <v/>
      </c>
      <c r="M259" s="6" t="str">
        <f t="shared" si="174"/>
        <v/>
      </c>
      <c r="N259" s="3" t="str">
        <f t="shared" si="175"/>
        <v/>
      </c>
      <c r="O259" s="20" t="str">
        <f t="shared" si="176"/>
        <v/>
      </c>
      <c r="P259" s="6" t="str">
        <f t="shared" si="177"/>
        <v/>
      </c>
      <c r="Q259" s="3" t="str">
        <f t="shared" si="178"/>
        <v/>
      </c>
      <c r="R259" s="20" t="str">
        <f t="shared" si="179"/>
        <v/>
      </c>
      <c r="S259" s="6" t="str">
        <f t="shared" si="180"/>
        <v/>
      </c>
      <c r="T259" s="3" t="str">
        <f t="shared" si="181"/>
        <v/>
      </c>
      <c r="U259" s="20" t="str">
        <f t="shared" si="182"/>
        <v/>
      </c>
      <c r="V259" s="6">
        <f t="shared" si="183"/>
        <v>14.5</v>
      </c>
      <c r="W259" s="3" t="str">
        <f t="shared" si="184"/>
        <v/>
      </c>
      <c r="X259" s="20" t="str">
        <f t="shared" si="185"/>
        <v/>
      </c>
      <c r="Y259" s="6" t="str">
        <f t="shared" si="186"/>
        <v/>
      </c>
      <c r="Z259" s="3" t="str">
        <f t="shared" si="187"/>
        <v/>
      </c>
      <c r="AA259" s="20" t="str">
        <f t="shared" si="188"/>
        <v/>
      </c>
      <c r="AB259" s="6" t="str">
        <f t="shared" si="189"/>
        <v/>
      </c>
      <c r="AC259" s="3" t="str">
        <f t="shared" si="190"/>
        <v/>
      </c>
      <c r="AD259" s="20" t="str">
        <f t="shared" si="191"/>
        <v/>
      </c>
      <c r="AE259" s="6" t="str">
        <f t="shared" si="192"/>
        <v/>
      </c>
      <c r="AF259" s="8"/>
      <c r="AG259" s="3" t="str">
        <f t="shared" si="199"/>
        <v/>
      </c>
      <c r="AH259" s="20" t="str">
        <f t="shared" si="200"/>
        <v/>
      </c>
      <c r="AI259" s="6" t="str">
        <f t="shared" si="201"/>
        <v/>
      </c>
      <c r="AJ259" s="3" t="str">
        <f t="shared" si="202"/>
        <v/>
      </c>
      <c r="AK259" s="20" t="str">
        <f t="shared" si="203"/>
        <v/>
      </c>
      <c r="AL259" s="6" t="str">
        <f t="shared" si="204"/>
        <v/>
      </c>
      <c r="AM259" s="3" t="str">
        <f t="shared" si="205"/>
        <v/>
      </c>
      <c r="AN259" s="20" t="str">
        <f t="shared" si="206"/>
        <v/>
      </c>
      <c r="AO259" s="6" t="str">
        <f t="shared" si="207"/>
        <v/>
      </c>
      <c r="AP259" s="3" t="str">
        <f t="shared" si="208"/>
        <v/>
      </c>
      <c r="AQ259" s="20" t="str">
        <f t="shared" si="209"/>
        <v/>
      </c>
      <c r="AR259" s="6">
        <f t="shared" si="210"/>
        <v>0.71</v>
      </c>
      <c r="AS259" s="3" t="str">
        <f t="shared" si="211"/>
        <v/>
      </c>
      <c r="AT259" s="20" t="str">
        <f t="shared" si="212"/>
        <v/>
      </c>
      <c r="AU259" s="6" t="str">
        <f t="shared" si="213"/>
        <v/>
      </c>
      <c r="AV259" s="3" t="str">
        <f t="shared" si="193"/>
        <v/>
      </c>
      <c r="AW259" s="20" t="str">
        <f t="shared" si="194"/>
        <v/>
      </c>
      <c r="AX259" s="6" t="str">
        <f t="shared" si="195"/>
        <v/>
      </c>
      <c r="AY259" s="3" t="str">
        <f t="shared" si="196"/>
        <v/>
      </c>
      <c r="AZ259" s="20" t="str">
        <f t="shared" si="197"/>
        <v/>
      </c>
      <c r="BA259" s="6" t="str">
        <f t="shared" si="198"/>
        <v/>
      </c>
      <c r="BB259" s="8"/>
      <c r="BC259" s="34"/>
      <c r="BD259" s="34"/>
      <c r="BE259" s="34"/>
      <c r="BF259" s="34"/>
      <c r="BG259" s="34"/>
      <c r="BH259" s="34"/>
      <c r="BI259" s="41"/>
      <c r="BJ259" s="41"/>
      <c r="BK259" s="34"/>
      <c r="BL259" s="34"/>
      <c r="BM259" s="34"/>
      <c r="BN259" s="34"/>
      <c r="BO259" s="34"/>
      <c r="BP259" s="41"/>
      <c r="BQ259" s="41"/>
      <c r="BR259" s="34"/>
      <c r="BS259" s="34"/>
      <c r="BT259" s="34"/>
      <c r="BU259" s="34"/>
      <c r="BV259" s="34"/>
      <c r="BW259" s="41"/>
      <c r="BX259" s="41"/>
      <c r="BY259" s="34"/>
      <c r="BZ259" s="34"/>
      <c r="CA259" s="34"/>
      <c r="CB259" s="34"/>
      <c r="CC259" s="34"/>
      <c r="CD259" s="34"/>
      <c r="CE259" s="34"/>
      <c r="CF259" s="41"/>
      <c r="CG259" s="41"/>
      <c r="CH259" s="34"/>
      <c r="CI259" s="34"/>
      <c r="CJ259" s="34"/>
      <c r="CK259" s="34"/>
      <c r="CL259" s="34"/>
      <c r="CM259" s="41"/>
      <c r="CN259" s="41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</row>
    <row r="260" spans="1:106" ht="13.5" thickBot="1" x14ac:dyDescent="0.25">
      <c r="A260" s="82">
        <v>38909</v>
      </c>
      <c r="B260" s="81" t="s">
        <v>18</v>
      </c>
      <c r="C260" s="81" t="s">
        <v>19</v>
      </c>
      <c r="D260" s="81">
        <v>20.100000000000001</v>
      </c>
      <c r="E260" s="81">
        <v>0.25</v>
      </c>
      <c r="F260" s="85">
        <f t="shared" si="169"/>
        <v>1</v>
      </c>
      <c r="G260" s="85">
        <f t="shared" si="170"/>
        <v>7</v>
      </c>
      <c r="H260" s="67">
        <f t="shared" si="171"/>
        <v>2006</v>
      </c>
      <c r="I260" s="2" t="str">
        <f t="shared" si="168"/>
        <v>Summer</v>
      </c>
      <c r="J260" s="67"/>
      <c r="K260" s="3" t="str">
        <f t="shared" si="172"/>
        <v/>
      </c>
      <c r="L260" s="20" t="str">
        <f t="shared" si="173"/>
        <v/>
      </c>
      <c r="M260" s="6" t="str">
        <f t="shared" si="174"/>
        <v/>
      </c>
      <c r="N260" s="3" t="str">
        <f t="shared" si="175"/>
        <v/>
      </c>
      <c r="O260" s="20" t="str">
        <f t="shared" si="176"/>
        <v/>
      </c>
      <c r="P260" s="6" t="str">
        <f t="shared" si="177"/>
        <v/>
      </c>
      <c r="Q260" s="3" t="str">
        <f t="shared" si="178"/>
        <v/>
      </c>
      <c r="R260" s="20" t="str">
        <f t="shared" si="179"/>
        <v/>
      </c>
      <c r="S260" s="6" t="str">
        <f t="shared" si="180"/>
        <v/>
      </c>
      <c r="T260" s="3" t="str">
        <f t="shared" si="181"/>
        <v/>
      </c>
      <c r="U260" s="20">
        <f t="shared" si="182"/>
        <v>20.100000000000001</v>
      </c>
      <c r="V260" s="6" t="str">
        <f t="shared" si="183"/>
        <v/>
      </c>
      <c r="W260" s="3" t="str">
        <f t="shared" si="184"/>
        <v/>
      </c>
      <c r="X260" s="20" t="str">
        <f t="shared" si="185"/>
        <v/>
      </c>
      <c r="Y260" s="6" t="str">
        <f t="shared" si="186"/>
        <v/>
      </c>
      <c r="Z260" s="3" t="str">
        <f t="shared" si="187"/>
        <v/>
      </c>
      <c r="AA260" s="20" t="str">
        <f t="shared" si="188"/>
        <v/>
      </c>
      <c r="AB260" s="6" t="str">
        <f t="shared" si="189"/>
        <v/>
      </c>
      <c r="AC260" s="3" t="str">
        <f t="shared" si="190"/>
        <v/>
      </c>
      <c r="AD260" s="20" t="str">
        <f t="shared" si="191"/>
        <v/>
      </c>
      <c r="AE260" s="6" t="str">
        <f t="shared" si="192"/>
        <v/>
      </c>
      <c r="AF260" s="8"/>
      <c r="AG260" s="3" t="str">
        <f t="shared" si="199"/>
        <v/>
      </c>
      <c r="AH260" s="20" t="str">
        <f t="shared" si="200"/>
        <v/>
      </c>
      <c r="AI260" s="6" t="str">
        <f t="shared" si="201"/>
        <v/>
      </c>
      <c r="AJ260" s="3" t="str">
        <f t="shared" si="202"/>
        <v/>
      </c>
      <c r="AK260" s="20" t="str">
        <f t="shared" si="203"/>
        <v/>
      </c>
      <c r="AL260" s="6" t="str">
        <f t="shared" si="204"/>
        <v/>
      </c>
      <c r="AM260" s="3" t="str">
        <f t="shared" si="205"/>
        <v/>
      </c>
      <c r="AN260" s="20" t="str">
        <f t="shared" si="206"/>
        <v/>
      </c>
      <c r="AO260" s="6" t="str">
        <f t="shared" si="207"/>
        <v/>
      </c>
      <c r="AP260" s="3" t="str">
        <f t="shared" si="208"/>
        <v/>
      </c>
      <c r="AQ260" s="20">
        <f t="shared" si="209"/>
        <v>0.25</v>
      </c>
      <c r="AR260" s="6" t="str">
        <f t="shared" si="210"/>
        <v/>
      </c>
      <c r="AS260" s="3" t="str">
        <f t="shared" si="211"/>
        <v/>
      </c>
      <c r="AT260" s="20" t="str">
        <f t="shared" si="212"/>
        <v/>
      </c>
      <c r="AU260" s="6" t="str">
        <f t="shared" si="213"/>
        <v/>
      </c>
      <c r="AV260" s="3" t="str">
        <f t="shared" si="193"/>
        <v/>
      </c>
      <c r="AW260" s="20" t="str">
        <f t="shared" si="194"/>
        <v/>
      </c>
      <c r="AX260" s="6" t="str">
        <f t="shared" si="195"/>
        <v/>
      </c>
      <c r="AY260" s="3" t="str">
        <f t="shared" si="196"/>
        <v/>
      </c>
      <c r="AZ260" s="20" t="str">
        <f t="shared" si="197"/>
        <v/>
      </c>
      <c r="BA260" s="6" t="str">
        <f t="shared" si="198"/>
        <v/>
      </c>
      <c r="BB260" s="8"/>
      <c r="BC260" s="34"/>
      <c r="BD260" s="34"/>
      <c r="BE260" s="34"/>
      <c r="BF260" s="34"/>
      <c r="BG260" s="34"/>
      <c r="BH260" s="34"/>
      <c r="BI260" s="41"/>
      <c r="BJ260" s="41"/>
      <c r="BK260" s="34"/>
      <c r="BL260" s="34"/>
      <c r="BM260" s="34"/>
      <c r="BN260" s="34"/>
      <c r="BO260" s="34"/>
      <c r="BP260" s="41"/>
      <c r="BQ260" s="41"/>
      <c r="BR260" s="34"/>
      <c r="BS260" s="34"/>
      <c r="BT260" s="34"/>
      <c r="BU260" s="34"/>
      <c r="BV260" s="34"/>
      <c r="BW260" s="41"/>
      <c r="BX260" s="41"/>
      <c r="BY260" s="34"/>
      <c r="BZ260" s="34"/>
      <c r="CA260" s="34"/>
      <c r="CB260" s="34"/>
      <c r="CC260" s="34"/>
      <c r="CD260" s="34"/>
      <c r="CE260" s="34"/>
      <c r="CF260" s="41"/>
      <c r="CG260" s="41"/>
      <c r="CH260" s="34"/>
      <c r="CI260" s="34"/>
      <c r="CJ260" s="34"/>
      <c r="CK260" s="34"/>
      <c r="CL260" s="34"/>
      <c r="CM260" s="41"/>
      <c r="CN260" s="41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</row>
    <row r="261" spans="1:106" ht="13.5" thickBot="1" x14ac:dyDescent="0.25">
      <c r="A261" s="82">
        <v>38853</v>
      </c>
      <c r="B261" s="81" t="s">
        <v>18</v>
      </c>
      <c r="C261" s="81" t="s">
        <v>19</v>
      </c>
      <c r="D261" s="81">
        <v>11.8</v>
      </c>
      <c r="E261" s="81" t="s">
        <v>24</v>
      </c>
      <c r="F261" s="85">
        <f t="shared" si="169"/>
        <v>1</v>
      </c>
      <c r="G261" s="85">
        <f t="shared" si="170"/>
        <v>5</v>
      </c>
      <c r="H261" s="67">
        <f t="shared" si="171"/>
        <v>2006</v>
      </c>
      <c r="I261" s="2" t="str">
        <f t="shared" si="168"/>
        <v>Spring</v>
      </c>
      <c r="J261" s="67"/>
      <c r="K261" s="3" t="str">
        <f t="shared" si="172"/>
        <v/>
      </c>
      <c r="L261" s="20" t="str">
        <f t="shared" si="173"/>
        <v/>
      </c>
      <c r="M261" s="6" t="str">
        <f t="shared" si="174"/>
        <v/>
      </c>
      <c r="N261" s="3" t="str">
        <f t="shared" si="175"/>
        <v/>
      </c>
      <c r="O261" s="20" t="str">
        <f t="shared" si="176"/>
        <v/>
      </c>
      <c r="P261" s="6" t="str">
        <f t="shared" si="177"/>
        <v/>
      </c>
      <c r="Q261" s="3" t="str">
        <f t="shared" si="178"/>
        <v/>
      </c>
      <c r="R261" s="20" t="str">
        <f t="shared" si="179"/>
        <v/>
      </c>
      <c r="S261" s="6" t="str">
        <f t="shared" si="180"/>
        <v/>
      </c>
      <c r="T261" s="3">
        <f t="shared" si="181"/>
        <v>11.8</v>
      </c>
      <c r="U261" s="20" t="str">
        <f t="shared" si="182"/>
        <v/>
      </c>
      <c r="V261" s="6" t="str">
        <f t="shared" si="183"/>
        <v/>
      </c>
      <c r="W261" s="3" t="str">
        <f t="shared" si="184"/>
        <v/>
      </c>
      <c r="X261" s="20" t="str">
        <f t="shared" si="185"/>
        <v/>
      </c>
      <c r="Y261" s="6" t="str">
        <f t="shared" si="186"/>
        <v/>
      </c>
      <c r="Z261" s="3" t="str">
        <f t="shared" si="187"/>
        <v/>
      </c>
      <c r="AA261" s="20" t="str">
        <f t="shared" si="188"/>
        <v/>
      </c>
      <c r="AB261" s="6" t="str">
        <f t="shared" si="189"/>
        <v/>
      </c>
      <c r="AC261" s="3" t="str">
        <f t="shared" si="190"/>
        <v/>
      </c>
      <c r="AD261" s="20" t="str">
        <f t="shared" si="191"/>
        <v/>
      </c>
      <c r="AE261" s="6" t="str">
        <f t="shared" si="192"/>
        <v/>
      </c>
      <c r="AF261" s="8"/>
      <c r="AG261" s="3" t="str">
        <f t="shared" si="199"/>
        <v/>
      </c>
      <c r="AH261" s="20" t="str">
        <f t="shared" si="200"/>
        <v/>
      </c>
      <c r="AI261" s="6" t="str">
        <f t="shared" si="201"/>
        <v/>
      </c>
      <c r="AJ261" s="3" t="str">
        <f t="shared" si="202"/>
        <v/>
      </c>
      <c r="AK261" s="20" t="str">
        <f t="shared" si="203"/>
        <v/>
      </c>
      <c r="AL261" s="6" t="str">
        <f t="shared" si="204"/>
        <v/>
      </c>
      <c r="AM261" s="3" t="str">
        <f t="shared" si="205"/>
        <v/>
      </c>
      <c r="AN261" s="20" t="str">
        <f t="shared" si="206"/>
        <v/>
      </c>
      <c r="AO261" s="6" t="str">
        <f t="shared" si="207"/>
        <v/>
      </c>
      <c r="AP261" s="3" t="str">
        <f t="shared" si="208"/>
        <v>NS</v>
      </c>
      <c r="AQ261" s="20" t="str">
        <f t="shared" si="209"/>
        <v/>
      </c>
      <c r="AR261" s="6" t="str">
        <f t="shared" si="210"/>
        <v/>
      </c>
      <c r="AS261" s="3" t="str">
        <f t="shared" si="211"/>
        <v/>
      </c>
      <c r="AT261" s="20" t="str">
        <f t="shared" si="212"/>
        <v/>
      </c>
      <c r="AU261" s="6" t="str">
        <f t="shared" si="213"/>
        <v/>
      </c>
      <c r="AV261" s="3" t="str">
        <f t="shared" si="193"/>
        <v/>
      </c>
      <c r="AW261" s="20" t="str">
        <f t="shared" si="194"/>
        <v/>
      </c>
      <c r="AX261" s="6" t="str">
        <f t="shared" si="195"/>
        <v/>
      </c>
      <c r="AY261" s="3" t="str">
        <f t="shared" si="196"/>
        <v/>
      </c>
      <c r="AZ261" s="20" t="str">
        <f t="shared" si="197"/>
        <v/>
      </c>
      <c r="BA261" s="6" t="str">
        <f t="shared" si="198"/>
        <v/>
      </c>
      <c r="BB261" s="8"/>
      <c r="BC261" s="34"/>
      <c r="BD261" s="34"/>
      <c r="BE261" s="34"/>
      <c r="BF261" s="34"/>
      <c r="BG261" s="34"/>
      <c r="BH261" s="34"/>
      <c r="BI261" s="41"/>
      <c r="BJ261" s="41"/>
      <c r="BK261" s="34"/>
      <c r="BL261" s="34"/>
      <c r="BM261" s="34"/>
      <c r="BN261" s="34"/>
      <c r="BO261" s="34"/>
      <c r="BP261" s="41"/>
      <c r="BQ261" s="41"/>
      <c r="BR261" s="34"/>
      <c r="BS261" s="34"/>
      <c r="BT261" s="34"/>
      <c r="BU261" s="34"/>
      <c r="BV261" s="34"/>
      <c r="BW261" s="41"/>
      <c r="BX261" s="41"/>
      <c r="BY261" s="34"/>
      <c r="BZ261" s="34"/>
      <c r="CA261" s="34"/>
      <c r="CB261" s="34"/>
      <c r="CC261" s="34"/>
      <c r="CD261" s="34"/>
      <c r="CE261" s="34"/>
      <c r="CF261" s="41"/>
      <c r="CG261" s="41"/>
      <c r="CH261" s="34"/>
      <c r="CI261" s="34"/>
      <c r="CJ261" s="34"/>
      <c r="CK261" s="34"/>
      <c r="CL261" s="34"/>
      <c r="CM261" s="41"/>
      <c r="CN261" s="41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</row>
    <row r="262" spans="1:106" ht="13.5" thickBot="1" x14ac:dyDescent="0.25">
      <c r="A262" s="82">
        <v>38636</v>
      </c>
      <c r="B262" s="81" t="s">
        <v>18</v>
      </c>
      <c r="C262" s="81" t="s">
        <v>19</v>
      </c>
      <c r="D262" s="81">
        <v>12.8</v>
      </c>
      <c r="E262" s="81">
        <v>0.88</v>
      </c>
      <c r="F262" s="85">
        <f t="shared" si="169"/>
        <v>1</v>
      </c>
      <c r="G262" s="85">
        <f t="shared" si="170"/>
        <v>10</v>
      </c>
      <c r="H262" s="67">
        <f t="shared" si="171"/>
        <v>2005</v>
      </c>
      <c r="I262" s="2" t="str">
        <f t="shared" ref="I262:I327" si="214">IF($G262="","",IF($G262&lt;7,"Spring",IF($G262&lt;9,"Summer","Fall")))</f>
        <v>Fall</v>
      </c>
      <c r="J262" s="67"/>
      <c r="K262" s="3" t="str">
        <f t="shared" si="172"/>
        <v/>
      </c>
      <c r="L262" s="20" t="str">
        <f t="shared" si="173"/>
        <v/>
      </c>
      <c r="M262" s="6" t="str">
        <f t="shared" si="174"/>
        <v/>
      </c>
      <c r="N262" s="3" t="str">
        <f t="shared" si="175"/>
        <v/>
      </c>
      <c r="O262" s="20" t="str">
        <f t="shared" si="176"/>
        <v/>
      </c>
      <c r="P262" s="6" t="str">
        <f t="shared" si="177"/>
        <v/>
      </c>
      <c r="Q262" s="3" t="str">
        <f t="shared" si="178"/>
        <v/>
      </c>
      <c r="R262" s="20" t="str">
        <f t="shared" si="179"/>
        <v/>
      </c>
      <c r="S262" s="6" t="str">
        <f t="shared" si="180"/>
        <v/>
      </c>
      <c r="T262" s="3" t="str">
        <f t="shared" si="181"/>
        <v/>
      </c>
      <c r="U262" s="20" t="str">
        <f t="shared" si="182"/>
        <v/>
      </c>
      <c r="V262" s="6">
        <f t="shared" si="183"/>
        <v>12.8</v>
      </c>
      <c r="W262" s="3" t="str">
        <f t="shared" si="184"/>
        <v/>
      </c>
      <c r="X262" s="20" t="str">
        <f t="shared" si="185"/>
        <v/>
      </c>
      <c r="Y262" s="6" t="str">
        <f t="shared" si="186"/>
        <v/>
      </c>
      <c r="Z262" s="3" t="str">
        <f t="shared" si="187"/>
        <v/>
      </c>
      <c r="AA262" s="20" t="str">
        <f t="shared" si="188"/>
        <v/>
      </c>
      <c r="AB262" s="6" t="str">
        <f t="shared" si="189"/>
        <v/>
      </c>
      <c r="AC262" s="3" t="str">
        <f t="shared" si="190"/>
        <v/>
      </c>
      <c r="AD262" s="20" t="str">
        <f t="shared" si="191"/>
        <v/>
      </c>
      <c r="AE262" s="6" t="str">
        <f t="shared" si="192"/>
        <v/>
      </c>
      <c r="AF262" s="8"/>
      <c r="AG262" s="3" t="str">
        <f t="shared" si="199"/>
        <v/>
      </c>
      <c r="AH262" s="20" t="str">
        <f t="shared" si="200"/>
        <v/>
      </c>
      <c r="AI262" s="6" t="str">
        <f t="shared" si="201"/>
        <v/>
      </c>
      <c r="AJ262" s="3" t="str">
        <f t="shared" si="202"/>
        <v/>
      </c>
      <c r="AK262" s="20" t="str">
        <f t="shared" si="203"/>
        <v/>
      </c>
      <c r="AL262" s="6" t="str">
        <f t="shared" si="204"/>
        <v/>
      </c>
      <c r="AM262" s="3" t="str">
        <f t="shared" si="205"/>
        <v/>
      </c>
      <c r="AN262" s="20" t="str">
        <f t="shared" si="206"/>
        <v/>
      </c>
      <c r="AO262" s="6" t="str">
        <f t="shared" si="207"/>
        <v/>
      </c>
      <c r="AP262" s="3" t="str">
        <f t="shared" si="208"/>
        <v/>
      </c>
      <c r="AQ262" s="20" t="str">
        <f t="shared" si="209"/>
        <v/>
      </c>
      <c r="AR262" s="6">
        <f t="shared" si="210"/>
        <v>0.88</v>
      </c>
      <c r="AS262" s="3" t="str">
        <f t="shared" si="211"/>
        <v/>
      </c>
      <c r="AT262" s="20" t="str">
        <f t="shared" si="212"/>
        <v/>
      </c>
      <c r="AU262" s="6" t="str">
        <f t="shared" si="213"/>
        <v/>
      </c>
      <c r="AV262" s="3" t="str">
        <f t="shared" si="193"/>
        <v/>
      </c>
      <c r="AW262" s="20" t="str">
        <f t="shared" si="194"/>
        <v/>
      </c>
      <c r="AX262" s="6" t="str">
        <f t="shared" si="195"/>
        <v/>
      </c>
      <c r="AY262" s="3" t="str">
        <f t="shared" si="196"/>
        <v/>
      </c>
      <c r="AZ262" s="20" t="str">
        <f t="shared" si="197"/>
        <v/>
      </c>
      <c r="BA262" s="6" t="str">
        <f t="shared" si="198"/>
        <v/>
      </c>
      <c r="BB262" s="8"/>
      <c r="BC262" s="34"/>
      <c r="BD262" s="34"/>
      <c r="BE262" s="34"/>
      <c r="BF262" s="34"/>
      <c r="BG262" s="34"/>
      <c r="BH262" s="34"/>
      <c r="BI262" s="41"/>
      <c r="BJ262" s="41"/>
      <c r="BK262" s="34"/>
      <c r="BL262" s="34"/>
      <c r="BM262" s="34"/>
      <c r="BN262" s="34"/>
      <c r="BO262" s="34"/>
      <c r="BP262" s="41"/>
      <c r="BQ262" s="41"/>
      <c r="BR262" s="34"/>
      <c r="BS262" s="34"/>
      <c r="BT262" s="34"/>
      <c r="BU262" s="34"/>
      <c r="BV262" s="34"/>
      <c r="BW262" s="41"/>
      <c r="BX262" s="41"/>
      <c r="BY262" s="34"/>
      <c r="BZ262" s="34"/>
      <c r="CA262" s="34"/>
      <c r="CB262" s="34"/>
      <c r="CC262" s="34"/>
      <c r="CD262" s="34"/>
      <c r="CE262" s="34"/>
      <c r="CF262" s="41"/>
      <c r="CG262" s="41"/>
      <c r="CH262" s="34"/>
      <c r="CI262" s="34"/>
      <c r="CJ262" s="34"/>
      <c r="CK262" s="34"/>
      <c r="CL262" s="34"/>
      <c r="CM262" s="41"/>
      <c r="CN262" s="41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</row>
    <row r="263" spans="1:106" ht="13.5" thickBot="1" x14ac:dyDescent="0.25">
      <c r="A263" s="82">
        <v>38545</v>
      </c>
      <c r="B263" s="81" t="s">
        <v>18</v>
      </c>
      <c r="C263" s="81" t="s">
        <v>19</v>
      </c>
      <c r="D263" s="81">
        <v>24</v>
      </c>
      <c r="E263" s="81">
        <v>87.44</v>
      </c>
      <c r="F263" s="85">
        <f t="shared" ref="F263:F328" si="215">IF(A263="","",VLOOKUP(B263,$CY$2:$CZ$16,2,FALSE))</f>
        <v>1</v>
      </c>
      <c r="G263" s="85">
        <f t="shared" ref="G263:G328" si="216">IF(A263="","",MONTH(A263))</f>
        <v>7</v>
      </c>
      <c r="H263" s="67">
        <f t="shared" ref="H263:H283" si="217">IF(A263="","",YEAR(A263))</f>
        <v>2005</v>
      </c>
      <c r="I263" s="2" t="str">
        <f t="shared" si="214"/>
        <v>Summer</v>
      </c>
      <c r="J263" s="67"/>
      <c r="K263" s="3" t="str">
        <f t="shared" ref="K263:K328" si="218">IF($C263="Apple Creek",IF($I263="Spring",IF(LEFT($D263,1)="&lt;",VALUE(MID($D263,2,4)),IF(LEFT($D263,1)="&gt;",VALUE(MID($D263,2,4)),$D263)),""),"")</f>
        <v/>
      </c>
      <c r="L263" s="20" t="str">
        <f t="shared" ref="L263:L328" si="219">IF($C263="Apple Creek",IF($I263="Summer",IF(LEFT($D263,1)="&lt;",VALUE(MID($D263,2,4)),IF(LEFT($D263,1)="&gt;",VALUE(MID($D263,2,4)),$D263)),""),"")</f>
        <v/>
      </c>
      <c r="M263" s="6" t="str">
        <f t="shared" ref="M263:M328" si="220">IF($C263="Apple Creek",IF($I263="Fall",IF(LEFT($D263,1)="&lt;",VALUE(MID($D263,2,4)),IF(LEFT($D263,1)="&gt;",VALUE(MID($D263,2,4)),$D263)),""),"")</f>
        <v/>
      </c>
      <c r="N263" s="3" t="str">
        <f t="shared" ref="N263:N328" si="221">IF($C263="Ashwaubenon Creek",IF($I263="Spring",IF(LEFT($D263,1)="&lt;",VALUE(MID($D263,2,4)),IF(LEFT($D263,1)="&gt;",VALUE(MID($D263,2,4)),$D263)),""),"")</f>
        <v/>
      </c>
      <c r="O263" s="20" t="str">
        <f t="shared" ref="O263:O328" si="222">IF($C263="Ashwaubenon Creek",IF($I263="Summer",IF(LEFT($D263,1)="&lt;",VALUE(MID($D263,2,4)),IF(LEFT($D263,1)="&gt;",VALUE(MID($D263,2,4)),$D263)),""),"")</f>
        <v/>
      </c>
      <c r="P263" s="6" t="str">
        <f t="shared" ref="P263:P328" si="223">IF($C263="Ashwaubenon Creek",IF($I263="Fall",IF(LEFT($D263,1)="&lt;",VALUE(MID($D263,2,4)),IF(LEFT($D263,1)="&gt;",VALUE(MID($D263,2,4)),$D263)),""),"")</f>
        <v/>
      </c>
      <c r="Q263" s="3" t="str">
        <f t="shared" ref="Q263:Q328" si="224">IF($C263="Baird Creek",IF($I263="Spring",IF(LEFT($D263,1)="&lt;",VALUE(MID($D263,2,4)),IF(LEFT($D263,1)="&gt;",VALUE(MID($D263,2,4)),$D263)),""),"")</f>
        <v/>
      </c>
      <c r="R263" s="20" t="str">
        <f t="shared" ref="R263:R328" si="225">IF($C263="Baird Creek",IF($I263="Summer",IF(LEFT($D263,1)="&lt;",VALUE(MID($D263,2,4)),IF(LEFT($D263,1)="&gt;",VALUE(MID($D263,2,4)),$D263)),""),"")</f>
        <v/>
      </c>
      <c r="S263" s="6" t="str">
        <f t="shared" ref="S263:S328" si="226">IF($C263="Baird Creek",IF($I263="Fall",IF(LEFT($D263,1)="&lt;",VALUE(MID($D263,2,4)),IF(LEFT($D263,1)="&gt;",VALUE(MID($D263,2,4)),$D263)),""),"")</f>
        <v/>
      </c>
      <c r="T263" s="3" t="str">
        <f t="shared" ref="T263:T328" si="227">IF($C263="Duck Creek",IF($I263="Spring",IF(LEFT($D263,1)="&lt;",VALUE(MID($D263,2,4)),IF(LEFT($D263,1)="&gt;",VALUE(MID($D263,2,4)),$D263)),""),"")</f>
        <v/>
      </c>
      <c r="U263" s="20">
        <f t="shared" ref="U263:U328" si="228">IF($C263="Duck Creek",IF($I263="Summer",IF(LEFT($D263,1)="&lt;",VALUE(MID($D263,2,4)),IF(LEFT($D263,1)="&gt;",VALUE(MID($D263,2,4)),$D263)),""),"")</f>
        <v>24</v>
      </c>
      <c r="V263" s="6" t="str">
        <f t="shared" ref="V263:V328" si="229">IF($C263="Duck Creek",IF($I263="Fall",IF(LEFT($D263,1)="&lt;",VALUE(MID($D263,2,4)),IF(LEFT($D263,1)="&gt;",VALUE(MID($D263,2,4)),$D263)),""),"")</f>
        <v/>
      </c>
      <c r="W263" s="3" t="str">
        <f t="shared" ref="W263:W328" si="230">IF($C263="Spring Brook",IF($I263="Spring",IF(LEFT($D263,1)="&lt;",VALUE(MID($D263,2,4)),IF(LEFT($D263,1)="&gt;",VALUE(MID($D263,2,4)),$D263)),""),"")</f>
        <v/>
      </c>
      <c r="X263" s="20" t="str">
        <f t="shared" ref="X263:X328" si="231">IF($C263="Spring Brook",IF($I263="Summer",IF(LEFT($D263,1)="&lt;",VALUE(MID($D263,2,4)),IF(LEFT($D263,1)="&gt;",VALUE(MID($D263,2,4)),$D263)),""),"")</f>
        <v/>
      </c>
      <c r="Y263" s="6" t="str">
        <f t="shared" ref="Y263:Y328" si="232">IF($C263="Spring Brook",IF($I263="Fall",IF(LEFT($D263,1)="&lt;",VALUE(MID($D263,2,4)),IF(LEFT($D263,1)="&gt;",VALUE(MID($D263,2,4)),$D263)),""),"")</f>
        <v/>
      </c>
      <c r="Z263" s="3" t="str">
        <f t="shared" ref="Z263:Z328" si="233">IF($C263="Dutchman Creek",IF($I263="Spring",IF(LEFT($D263,1)="&lt;",VALUE(MID($D263,2,4)),IF(LEFT($D263,1)="&gt;",VALUE(MID($D263,2,4)),$D263)),""),"")</f>
        <v/>
      </c>
      <c r="AA263" s="20" t="str">
        <f t="shared" ref="AA263:AA328" si="234">IF($C263="Dutchman Creek",IF($I263="Summer",IF(LEFT($D263,1)="&lt;",VALUE(MID($D263,2,4)),IF(LEFT($D263,1)="&gt;",VALUE(MID($D263,2,4)),$D263)),""),"")</f>
        <v/>
      </c>
      <c r="AB263" s="6" t="str">
        <f t="shared" ref="AB263:AB328" si="235">IF($C263="Dutchman Creek",IF($I263="Fall",IF(LEFT($D263,1)="&lt;",VALUE(MID($D263,2,4)),IF(LEFT($D263,1)="&gt;",VALUE(MID($D263,2,4)),$D263)),""),"")</f>
        <v/>
      </c>
      <c r="AC263" s="3" t="str">
        <f t="shared" ref="AC263:AC328" si="236">IF($C263="Trout Creek",IF($I263="Spring",IF(LEFT($D263,1)="&lt;",VALUE(MID($D263,2,4)),IF(LEFT($D263,1)="&gt;",VALUE(MID($D263,2,4)),$D263)),""),"")</f>
        <v/>
      </c>
      <c r="AD263" s="20" t="str">
        <f t="shared" ref="AD263:AD328" si="237">IF($C263="Trout Creek",IF($I263="Summer",IF(LEFT($D263,1)="&lt;",VALUE(MID($D263,2,4)),IF(LEFT($D263,1)="&gt;",VALUE(MID($D263,2,4)),$D263)),""),"")</f>
        <v/>
      </c>
      <c r="AE263" s="6" t="str">
        <f t="shared" ref="AE263:AE328" si="238">IF($C263="Trout Creek",IF($I263="Fall",IF(LEFT($D263,1)="&lt;",VALUE(MID($D263,2,4)),IF(LEFT($D263,1)="&gt;",VALUE(MID($D263,2,4)),$D263)),""),"")</f>
        <v/>
      </c>
      <c r="AF263" s="8"/>
      <c r="AG263" s="3" t="str">
        <f t="shared" si="199"/>
        <v/>
      </c>
      <c r="AH263" s="20" t="str">
        <f t="shared" si="200"/>
        <v/>
      </c>
      <c r="AI263" s="6" t="str">
        <f t="shared" si="201"/>
        <v/>
      </c>
      <c r="AJ263" s="3" t="str">
        <f t="shared" si="202"/>
        <v/>
      </c>
      <c r="AK263" s="20" t="str">
        <f t="shared" si="203"/>
        <v/>
      </c>
      <c r="AL263" s="6" t="str">
        <f t="shared" si="204"/>
        <v/>
      </c>
      <c r="AM263" s="3" t="str">
        <f t="shared" si="205"/>
        <v/>
      </c>
      <c r="AN263" s="20" t="str">
        <f t="shared" si="206"/>
        <v/>
      </c>
      <c r="AO263" s="6" t="str">
        <f t="shared" si="207"/>
        <v/>
      </c>
      <c r="AP263" s="3" t="str">
        <f t="shared" si="208"/>
        <v/>
      </c>
      <c r="AQ263" s="20">
        <f t="shared" si="209"/>
        <v>87.44</v>
      </c>
      <c r="AR263" s="6" t="str">
        <f t="shared" si="210"/>
        <v/>
      </c>
      <c r="AS263" s="3" t="str">
        <f t="shared" si="211"/>
        <v/>
      </c>
      <c r="AT263" s="20" t="str">
        <f t="shared" si="212"/>
        <v/>
      </c>
      <c r="AU263" s="6" t="str">
        <f t="shared" si="213"/>
        <v/>
      </c>
      <c r="AV263" s="3" t="str">
        <f t="shared" ref="AV263:AV328" si="239">IF($C263="Dutchman Creek",IF($I263="Spring",IF(LEFT($E263,1)="&lt;",VALUE(MID($E263,2,4)),IF(LEFT($E263,1)="&gt;",VALUE(MID($E263,2,4)),$E263)),""),"")</f>
        <v/>
      </c>
      <c r="AW263" s="20" t="str">
        <f t="shared" ref="AW263:AW328" si="240">IF($C263="Dutchman Creek",IF($I263="Summer",IF(LEFT($E263,1)="&lt;",VALUE(MID($E263,2,4)),IF(LEFT($E263,1)="&gt;",VALUE(MID($E263,2,4)),$E263)),""),"")</f>
        <v/>
      </c>
      <c r="AX263" s="6" t="str">
        <f t="shared" ref="AX263:AX328" si="241">IF($C263="Dutchman Creek",IF($I263="Fall",IF(LEFT($E263,1)="&lt;",VALUE(MID($E263,2,4)),IF(LEFT($E263,1)="&gt;",VALUE(MID($E263,2,4)),$E263)),""),"")</f>
        <v/>
      </c>
      <c r="AY263" s="3" t="str">
        <f t="shared" ref="AY263:AY328" si="242">IF($C263="Trout Creek",IF($I263="Spring",IF(LEFT($E263,1)="&lt;",VALUE(MID($E263,2,4)),IF(LEFT($E263,1)="&gt;",VALUE(MID($E263,2,4)),$E263)),""),"")</f>
        <v/>
      </c>
      <c r="AZ263" s="20" t="str">
        <f t="shared" ref="AZ263:AZ328" si="243">IF($C263="Trout Creek",IF($I263="Summer",IF(LEFT($E263,1)="&lt;",VALUE(MID($E263,2,4)),IF(LEFT($E263,1)="&gt;",VALUE(MID($E263,2,4)),$E263)),""),"")</f>
        <v/>
      </c>
      <c r="BA263" s="6" t="str">
        <f t="shared" ref="BA263:BA328" si="244">IF($C263="Trout Creek",IF($I263="Fall",IF(LEFT($E263,1)="&lt;",VALUE(MID($E263,2,4)),IF(LEFT($E263,1)="&gt;",VALUE(MID($E263,2,4)),$E263)),""),"")</f>
        <v/>
      </c>
      <c r="BB263" s="8"/>
      <c r="BC263" s="34"/>
      <c r="BD263" s="34"/>
      <c r="BE263" s="34"/>
      <c r="BF263" s="34"/>
      <c r="BG263" s="34"/>
      <c r="BH263" s="34"/>
      <c r="BI263" s="41"/>
      <c r="BJ263" s="41"/>
      <c r="BK263" s="34"/>
      <c r="BL263" s="34"/>
      <c r="BM263" s="34"/>
      <c r="BN263" s="34"/>
      <c r="BO263" s="34"/>
      <c r="BP263" s="41"/>
      <c r="BQ263" s="41"/>
      <c r="BR263" s="34"/>
      <c r="BS263" s="34"/>
      <c r="BT263" s="34"/>
      <c r="BU263" s="34"/>
      <c r="BV263" s="34"/>
      <c r="BW263" s="41"/>
      <c r="BX263" s="41"/>
      <c r="BY263" s="34"/>
      <c r="BZ263" s="34"/>
      <c r="CA263" s="34"/>
      <c r="CB263" s="34"/>
      <c r="CC263" s="34"/>
      <c r="CD263" s="34"/>
      <c r="CE263" s="34"/>
      <c r="CF263" s="41"/>
      <c r="CG263" s="41"/>
      <c r="CH263" s="34"/>
      <c r="CI263" s="34"/>
      <c r="CJ263" s="34"/>
      <c r="CK263" s="34"/>
      <c r="CL263" s="34"/>
      <c r="CM263" s="41"/>
      <c r="CN263" s="41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</row>
    <row r="264" spans="1:106" ht="13.5" thickBot="1" x14ac:dyDescent="0.25">
      <c r="A264" s="82">
        <v>38482</v>
      </c>
      <c r="B264" s="81" t="s">
        <v>18</v>
      </c>
      <c r="C264" s="81" t="s">
        <v>19</v>
      </c>
      <c r="D264" s="81">
        <v>20.6</v>
      </c>
      <c r="E264" s="81">
        <v>29.2</v>
      </c>
      <c r="F264" s="85">
        <f t="shared" si="215"/>
        <v>1</v>
      </c>
      <c r="G264" s="85">
        <f t="shared" si="216"/>
        <v>5</v>
      </c>
      <c r="H264" s="67">
        <f t="shared" si="217"/>
        <v>2005</v>
      </c>
      <c r="I264" s="2" t="str">
        <f t="shared" si="214"/>
        <v>Spring</v>
      </c>
      <c r="J264" s="67"/>
      <c r="K264" s="3" t="str">
        <f t="shared" si="218"/>
        <v/>
      </c>
      <c r="L264" s="20" t="str">
        <f t="shared" si="219"/>
        <v/>
      </c>
      <c r="M264" s="6" t="str">
        <f t="shared" si="220"/>
        <v/>
      </c>
      <c r="N264" s="3" t="str">
        <f t="shared" si="221"/>
        <v/>
      </c>
      <c r="O264" s="20" t="str">
        <f t="shared" si="222"/>
        <v/>
      </c>
      <c r="P264" s="6" t="str">
        <f t="shared" si="223"/>
        <v/>
      </c>
      <c r="Q264" s="3" t="str">
        <f t="shared" si="224"/>
        <v/>
      </c>
      <c r="R264" s="20" t="str">
        <f t="shared" si="225"/>
        <v/>
      </c>
      <c r="S264" s="6" t="str">
        <f t="shared" si="226"/>
        <v/>
      </c>
      <c r="T264" s="3">
        <f t="shared" si="227"/>
        <v>20.6</v>
      </c>
      <c r="U264" s="20" t="str">
        <f t="shared" si="228"/>
        <v/>
      </c>
      <c r="V264" s="6" t="str">
        <f t="shared" si="229"/>
        <v/>
      </c>
      <c r="W264" s="3" t="str">
        <f t="shared" si="230"/>
        <v/>
      </c>
      <c r="X264" s="20" t="str">
        <f t="shared" si="231"/>
        <v/>
      </c>
      <c r="Y264" s="6" t="str">
        <f t="shared" si="232"/>
        <v/>
      </c>
      <c r="Z264" s="3" t="str">
        <f t="shared" si="233"/>
        <v/>
      </c>
      <c r="AA264" s="20" t="str">
        <f t="shared" si="234"/>
        <v/>
      </c>
      <c r="AB264" s="6" t="str">
        <f t="shared" si="235"/>
        <v/>
      </c>
      <c r="AC264" s="3" t="str">
        <f t="shared" si="236"/>
        <v/>
      </c>
      <c r="AD264" s="20" t="str">
        <f t="shared" si="237"/>
        <v/>
      </c>
      <c r="AE264" s="6" t="str">
        <f t="shared" si="238"/>
        <v/>
      </c>
      <c r="AF264" s="8"/>
      <c r="AG264" s="3" t="str">
        <f t="shared" si="199"/>
        <v/>
      </c>
      <c r="AH264" s="20" t="str">
        <f t="shared" si="200"/>
        <v/>
      </c>
      <c r="AI264" s="6" t="str">
        <f t="shared" si="201"/>
        <v/>
      </c>
      <c r="AJ264" s="3" t="str">
        <f t="shared" si="202"/>
        <v/>
      </c>
      <c r="AK264" s="20" t="str">
        <f t="shared" si="203"/>
        <v/>
      </c>
      <c r="AL264" s="6" t="str">
        <f t="shared" si="204"/>
        <v/>
      </c>
      <c r="AM264" s="3" t="str">
        <f t="shared" si="205"/>
        <v/>
      </c>
      <c r="AN264" s="20" t="str">
        <f t="shared" si="206"/>
        <v/>
      </c>
      <c r="AO264" s="6" t="str">
        <f t="shared" si="207"/>
        <v/>
      </c>
      <c r="AP264" s="3">
        <f t="shared" si="208"/>
        <v>29.2</v>
      </c>
      <c r="AQ264" s="20" t="str">
        <f t="shared" si="209"/>
        <v/>
      </c>
      <c r="AR264" s="6" t="str">
        <f t="shared" si="210"/>
        <v/>
      </c>
      <c r="AS264" s="3" t="str">
        <f t="shared" si="211"/>
        <v/>
      </c>
      <c r="AT264" s="20" t="str">
        <f t="shared" si="212"/>
        <v/>
      </c>
      <c r="AU264" s="6" t="str">
        <f t="shared" si="213"/>
        <v/>
      </c>
      <c r="AV264" s="3" t="str">
        <f t="shared" si="239"/>
        <v/>
      </c>
      <c r="AW264" s="20" t="str">
        <f t="shared" si="240"/>
        <v/>
      </c>
      <c r="AX264" s="6" t="str">
        <f t="shared" si="241"/>
        <v/>
      </c>
      <c r="AY264" s="3" t="str">
        <f t="shared" si="242"/>
        <v/>
      </c>
      <c r="AZ264" s="20" t="str">
        <f t="shared" si="243"/>
        <v/>
      </c>
      <c r="BA264" s="6" t="str">
        <f t="shared" si="244"/>
        <v/>
      </c>
      <c r="BB264" s="8"/>
      <c r="BC264" s="34"/>
      <c r="BD264" s="34"/>
      <c r="BE264" s="34"/>
      <c r="BF264" s="34"/>
      <c r="BG264" s="34"/>
      <c r="BH264" s="34"/>
      <c r="BI264" s="41"/>
      <c r="BJ264" s="41"/>
      <c r="BK264" s="34"/>
      <c r="BL264" s="34"/>
      <c r="BM264" s="34"/>
      <c r="BN264" s="34"/>
      <c r="BO264" s="34"/>
      <c r="BP264" s="41"/>
      <c r="BQ264" s="41"/>
      <c r="BR264" s="34"/>
      <c r="BS264" s="34"/>
      <c r="BT264" s="34"/>
      <c r="BU264" s="34"/>
      <c r="BV264" s="34"/>
      <c r="BW264" s="41"/>
      <c r="BX264" s="41"/>
      <c r="BY264" s="34"/>
      <c r="BZ264" s="34"/>
      <c r="CA264" s="34"/>
      <c r="CB264" s="34"/>
      <c r="CC264" s="34"/>
      <c r="CD264" s="34"/>
      <c r="CE264" s="34"/>
      <c r="CF264" s="41"/>
      <c r="CG264" s="41"/>
      <c r="CH264" s="34"/>
      <c r="CI264" s="34"/>
      <c r="CJ264" s="34"/>
      <c r="CK264" s="34"/>
      <c r="CL264" s="34"/>
      <c r="CM264" s="41"/>
      <c r="CN264" s="41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</row>
    <row r="265" spans="1:106" ht="13.5" thickBot="1" x14ac:dyDescent="0.25">
      <c r="A265" s="82">
        <v>38259</v>
      </c>
      <c r="B265" s="81" t="s">
        <v>18</v>
      </c>
      <c r="C265" s="81" t="s">
        <v>19</v>
      </c>
      <c r="D265" s="81">
        <v>14.5</v>
      </c>
      <c r="E265" s="81">
        <v>0</v>
      </c>
      <c r="F265" s="85">
        <f t="shared" si="215"/>
        <v>1</v>
      </c>
      <c r="G265" s="85">
        <f t="shared" si="216"/>
        <v>9</v>
      </c>
      <c r="H265" s="67">
        <f t="shared" si="217"/>
        <v>2004</v>
      </c>
      <c r="I265" s="2" t="str">
        <f t="shared" si="214"/>
        <v>Fall</v>
      </c>
      <c r="J265" s="67"/>
      <c r="K265" s="3" t="str">
        <f t="shared" si="218"/>
        <v/>
      </c>
      <c r="L265" s="20" t="str">
        <f t="shared" si="219"/>
        <v/>
      </c>
      <c r="M265" s="6" t="str">
        <f t="shared" si="220"/>
        <v/>
      </c>
      <c r="N265" s="3" t="str">
        <f t="shared" si="221"/>
        <v/>
      </c>
      <c r="O265" s="20" t="str">
        <f t="shared" si="222"/>
        <v/>
      </c>
      <c r="P265" s="6" t="str">
        <f t="shared" si="223"/>
        <v/>
      </c>
      <c r="Q265" s="3" t="str">
        <f t="shared" si="224"/>
        <v/>
      </c>
      <c r="R265" s="20" t="str">
        <f t="shared" si="225"/>
        <v/>
      </c>
      <c r="S265" s="6" t="str">
        <f t="shared" si="226"/>
        <v/>
      </c>
      <c r="T265" s="3" t="str">
        <f t="shared" si="227"/>
        <v/>
      </c>
      <c r="U265" s="20" t="str">
        <f t="shared" si="228"/>
        <v/>
      </c>
      <c r="V265" s="6">
        <f t="shared" si="229"/>
        <v>14.5</v>
      </c>
      <c r="W265" s="3" t="str">
        <f t="shared" si="230"/>
        <v/>
      </c>
      <c r="X265" s="20" t="str">
        <f t="shared" si="231"/>
        <v/>
      </c>
      <c r="Y265" s="6" t="str">
        <f t="shared" si="232"/>
        <v/>
      </c>
      <c r="Z265" s="3" t="str">
        <f t="shared" si="233"/>
        <v/>
      </c>
      <c r="AA265" s="20" t="str">
        <f t="shared" si="234"/>
        <v/>
      </c>
      <c r="AB265" s="6" t="str">
        <f t="shared" si="235"/>
        <v/>
      </c>
      <c r="AC265" s="3" t="str">
        <f t="shared" si="236"/>
        <v/>
      </c>
      <c r="AD265" s="20" t="str">
        <f t="shared" si="237"/>
        <v/>
      </c>
      <c r="AE265" s="6" t="str">
        <f t="shared" si="238"/>
        <v/>
      </c>
      <c r="AF265" s="8"/>
      <c r="AG265" s="3" t="str">
        <f t="shared" ref="AG265:AG330" si="245">IF($C265="Apple Creek",IF($I265="Spring",IF(LEFT($E265,1)="&lt;",VALUE(MID($E265,2,4)),IF(LEFT($E265,1)="&gt;",VALUE(MID($E265,2,4)),$E265)),""),"")</f>
        <v/>
      </c>
      <c r="AH265" s="20" t="str">
        <f t="shared" ref="AH265:AH330" si="246">IF($C265="Apple Creek",IF($I265="Summer",IF(LEFT($E265,1)="&lt;",VALUE(MID($E265,2,4)),IF(LEFT($E265,1)="&gt;",VALUE(MID($E265,2,4)),$E265)),""),"")</f>
        <v/>
      </c>
      <c r="AI265" s="6" t="str">
        <f t="shared" ref="AI265:AI330" si="247">IF($C265="Apple Creek",IF($I265="Fall",IF(LEFT($E265,1)="&lt;",VALUE(MID($E265,2,4)),IF(LEFT($E265,1)="&gt;",VALUE(MID($E265,2,4)),$E265)),""),"")</f>
        <v/>
      </c>
      <c r="AJ265" s="3" t="str">
        <f t="shared" ref="AJ265:AJ330" si="248">IF($C265="Ashwaubenon Creek",IF($I265="Spring",IF(LEFT($E265,1)="&lt;",VALUE(MID($E265,2,4)),IF(LEFT($E265,1)="&gt;",VALUE(MID($E265,2,4)),$E265)),""),"")</f>
        <v/>
      </c>
      <c r="AK265" s="20" t="str">
        <f t="shared" ref="AK265:AK330" si="249">IF($C265="Ashwaubenon Creek",IF($I265="Summer",IF(LEFT($E265,1)="&lt;",VALUE(MID($E265,2,4)),IF(LEFT($E265,1)="&gt;",VALUE(MID($E265,2,4)),$E265)),""),"")</f>
        <v/>
      </c>
      <c r="AL265" s="6" t="str">
        <f t="shared" ref="AL265:AL330" si="250">IF($C265="Ashwaubenon Creek",IF($I265="Fall",IF(LEFT($E265,1)="&lt;",VALUE(MID($E265,2,4)),IF(LEFT($E265,1)="&gt;",VALUE(MID($E265,2,4)),$E265)),""),"")</f>
        <v/>
      </c>
      <c r="AM265" s="3" t="str">
        <f t="shared" ref="AM265:AM330" si="251">IF($C265="Baird Creek",IF($I265="Spring",IF(LEFT($E265,1)="&lt;",VALUE(MID($E265,2,4)),IF(LEFT($E265,1)="&gt;",VALUE(MID($E265,2,4)),$E265)),""),"")</f>
        <v/>
      </c>
      <c r="AN265" s="20" t="str">
        <f t="shared" ref="AN265:AN330" si="252">IF($C265="Baird Creek",IF($I265="Summer",IF(LEFT($E265,1)="&lt;",VALUE(MID($E265,2,4)),IF(LEFT($E265,1)="&gt;",VALUE(MID($E265,2,4)),$E265)),""),"")</f>
        <v/>
      </c>
      <c r="AO265" s="6" t="str">
        <f t="shared" ref="AO265:AO330" si="253">IF($C265="Baird Creek",IF($I265="Fall",IF(LEFT($E265,1)="&lt;",VALUE(MID($E265,2,4)),IF(LEFT($E265,1)="&gt;",VALUE(MID($E265,2,4)),$E265)),""),"")</f>
        <v/>
      </c>
      <c r="AP265" s="3" t="str">
        <f t="shared" ref="AP265:AP330" si="254">IF($C265="Duck Creek",IF($I265="Spring",IF(LEFT($E265,1)="&lt;",VALUE(MID($E265,2,4)),IF(LEFT($E265,1)="&gt;",VALUE(MID($E265,2,4)),$E265)),""),"")</f>
        <v/>
      </c>
      <c r="AQ265" s="20" t="str">
        <f t="shared" ref="AQ265:AQ330" si="255">IF($C265="Duck Creek",IF($I265="Summer",IF(LEFT($E265,1)="&lt;",VALUE(MID($E265,2,4)),IF(LEFT($E265,1)="&gt;",VALUE(MID($E265,2,4)),$E265)),""),"")</f>
        <v/>
      </c>
      <c r="AR265" s="6">
        <f t="shared" ref="AR265:AR330" si="256">IF($C265="Duck Creek",IF($I265="Fall",IF(LEFT($E265,1)="&lt;",VALUE(MID($E265,2,4)),IF(LEFT($E265,1)="&gt;",VALUE(MID($E265,2,4)),$E265)),""),"")</f>
        <v>0</v>
      </c>
      <c r="AS265" s="3" t="str">
        <f t="shared" ref="AS265:AS330" si="257">IF($C265="Spring Brook",IF($I265="Spring",IF(LEFT($E265,1)="&lt;",VALUE(MID($E265,2,4)),IF(LEFT($E265,1)="&gt;",VALUE(MID($E265,2,4)),$E265)),""),"")</f>
        <v/>
      </c>
      <c r="AT265" s="20" t="str">
        <f t="shared" ref="AT265:AT330" si="258">IF($C265="Spring Brook",IF($I265="Summer",IF(LEFT($E265,1)="&lt;",VALUE(MID($E265,2,4)),IF(LEFT($E265,1)="&gt;",VALUE(MID($E265,2,4)),$E265)),""),"")</f>
        <v/>
      </c>
      <c r="AU265" s="6" t="str">
        <f t="shared" ref="AU265:AU330" si="259">IF($C265="Spring Brook",IF($I265="Fall",IF(LEFT($E265,1)="&lt;",VALUE(MID($E265,2,4)),IF(LEFT($E265,1)="&gt;",VALUE(MID($E265,2,4)),$E265)),""),"")</f>
        <v/>
      </c>
      <c r="AV265" s="3" t="str">
        <f t="shared" si="239"/>
        <v/>
      </c>
      <c r="AW265" s="20" t="str">
        <f t="shared" si="240"/>
        <v/>
      </c>
      <c r="AX265" s="6" t="str">
        <f t="shared" si="241"/>
        <v/>
      </c>
      <c r="AY265" s="3" t="str">
        <f t="shared" si="242"/>
        <v/>
      </c>
      <c r="AZ265" s="20" t="str">
        <f t="shared" si="243"/>
        <v/>
      </c>
      <c r="BA265" s="6" t="str">
        <f t="shared" si="244"/>
        <v/>
      </c>
      <c r="BB265" s="8"/>
      <c r="BC265" s="34"/>
      <c r="BD265" s="34"/>
      <c r="BE265" s="34"/>
      <c r="BF265" s="34"/>
      <c r="BG265" s="34"/>
      <c r="BH265" s="34"/>
      <c r="BI265" s="41"/>
      <c r="BJ265" s="41"/>
      <c r="BK265" s="34"/>
      <c r="BL265" s="34"/>
      <c r="BM265" s="34"/>
      <c r="BN265" s="34"/>
      <c r="BO265" s="34"/>
      <c r="BP265" s="41"/>
      <c r="BQ265" s="41"/>
      <c r="BR265" s="34"/>
      <c r="BS265" s="34"/>
      <c r="BT265" s="34"/>
      <c r="BU265" s="34"/>
      <c r="BV265" s="34"/>
      <c r="BW265" s="41"/>
      <c r="BX265" s="41"/>
      <c r="BY265" s="34"/>
      <c r="BZ265" s="34"/>
      <c r="CA265" s="34"/>
      <c r="CB265" s="34"/>
      <c r="CC265" s="34"/>
      <c r="CD265" s="34"/>
      <c r="CE265" s="34"/>
      <c r="CF265" s="41"/>
      <c r="CG265" s="41"/>
      <c r="CH265" s="34"/>
      <c r="CI265" s="34"/>
      <c r="CJ265" s="34"/>
      <c r="CK265" s="34"/>
      <c r="CL265" s="34"/>
      <c r="CM265" s="41"/>
      <c r="CN265" s="41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</row>
    <row r="266" spans="1:106" ht="13.5" thickBot="1" x14ac:dyDescent="0.25">
      <c r="A266" s="82">
        <v>38181</v>
      </c>
      <c r="B266" s="81" t="s">
        <v>18</v>
      </c>
      <c r="C266" s="81" t="s">
        <v>19</v>
      </c>
      <c r="D266" s="81">
        <v>23</v>
      </c>
      <c r="E266" s="81">
        <v>19.899999999999999</v>
      </c>
      <c r="F266" s="85">
        <f t="shared" si="215"/>
        <v>1</v>
      </c>
      <c r="G266" s="85">
        <f t="shared" si="216"/>
        <v>7</v>
      </c>
      <c r="H266" s="67">
        <f t="shared" si="217"/>
        <v>2004</v>
      </c>
      <c r="I266" s="2" t="str">
        <f t="shared" si="214"/>
        <v>Summer</v>
      </c>
      <c r="J266" s="67"/>
      <c r="K266" s="3" t="str">
        <f t="shared" si="218"/>
        <v/>
      </c>
      <c r="L266" s="20" t="str">
        <f t="shared" si="219"/>
        <v/>
      </c>
      <c r="M266" s="6" t="str">
        <f t="shared" si="220"/>
        <v/>
      </c>
      <c r="N266" s="3" t="str">
        <f t="shared" si="221"/>
        <v/>
      </c>
      <c r="O266" s="20" t="str">
        <f t="shared" si="222"/>
        <v/>
      </c>
      <c r="P266" s="6" t="str">
        <f t="shared" si="223"/>
        <v/>
      </c>
      <c r="Q266" s="3" t="str">
        <f t="shared" si="224"/>
        <v/>
      </c>
      <c r="R266" s="20" t="str">
        <f t="shared" si="225"/>
        <v/>
      </c>
      <c r="S266" s="6" t="str">
        <f t="shared" si="226"/>
        <v/>
      </c>
      <c r="T266" s="3" t="str">
        <f t="shared" si="227"/>
        <v/>
      </c>
      <c r="U266" s="20">
        <f t="shared" si="228"/>
        <v>23</v>
      </c>
      <c r="V266" s="6" t="str">
        <f t="shared" si="229"/>
        <v/>
      </c>
      <c r="W266" s="3" t="str">
        <f t="shared" si="230"/>
        <v/>
      </c>
      <c r="X266" s="20" t="str">
        <f t="shared" si="231"/>
        <v/>
      </c>
      <c r="Y266" s="6" t="str">
        <f t="shared" si="232"/>
        <v/>
      </c>
      <c r="Z266" s="3" t="str">
        <f t="shared" si="233"/>
        <v/>
      </c>
      <c r="AA266" s="20" t="str">
        <f t="shared" si="234"/>
        <v/>
      </c>
      <c r="AB266" s="6" t="str">
        <f t="shared" si="235"/>
        <v/>
      </c>
      <c r="AC266" s="3" t="str">
        <f t="shared" si="236"/>
        <v/>
      </c>
      <c r="AD266" s="20" t="str">
        <f t="shared" si="237"/>
        <v/>
      </c>
      <c r="AE266" s="6" t="str">
        <f t="shared" si="238"/>
        <v/>
      </c>
      <c r="AF266" s="8"/>
      <c r="AG266" s="3" t="str">
        <f t="shared" si="245"/>
        <v/>
      </c>
      <c r="AH266" s="20" t="str">
        <f t="shared" si="246"/>
        <v/>
      </c>
      <c r="AI266" s="6" t="str">
        <f t="shared" si="247"/>
        <v/>
      </c>
      <c r="AJ266" s="3" t="str">
        <f t="shared" si="248"/>
        <v/>
      </c>
      <c r="AK266" s="20" t="str">
        <f t="shared" si="249"/>
        <v/>
      </c>
      <c r="AL266" s="6" t="str">
        <f t="shared" si="250"/>
        <v/>
      </c>
      <c r="AM266" s="3" t="str">
        <f t="shared" si="251"/>
        <v/>
      </c>
      <c r="AN266" s="20" t="str">
        <f t="shared" si="252"/>
        <v/>
      </c>
      <c r="AO266" s="6" t="str">
        <f t="shared" si="253"/>
        <v/>
      </c>
      <c r="AP266" s="3" t="str">
        <f t="shared" si="254"/>
        <v/>
      </c>
      <c r="AQ266" s="20">
        <f t="shared" si="255"/>
        <v>19.899999999999999</v>
      </c>
      <c r="AR266" s="6" t="str">
        <f t="shared" si="256"/>
        <v/>
      </c>
      <c r="AS266" s="3" t="str">
        <f t="shared" si="257"/>
        <v/>
      </c>
      <c r="AT266" s="20" t="str">
        <f t="shared" si="258"/>
        <v/>
      </c>
      <c r="AU266" s="6" t="str">
        <f t="shared" si="259"/>
        <v/>
      </c>
      <c r="AV266" s="3" t="str">
        <f t="shared" si="239"/>
        <v/>
      </c>
      <c r="AW266" s="20" t="str">
        <f t="shared" si="240"/>
        <v/>
      </c>
      <c r="AX266" s="6" t="str">
        <f t="shared" si="241"/>
        <v/>
      </c>
      <c r="AY266" s="3" t="str">
        <f t="shared" si="242"/>
        <v/>
      </c>
      <c r="AZ266" s="20" t="str">
        <f t="shared" si="243"/>
        <v/>
      </c>
      <c r="BA266" s="6" t="str">
        <f t="shared" si="244"/>
        <v/>
      </c>
      <c r="BB266" s="8"/>
      <c r="BC266" s="34"/>
      <c r="BD266" s="34"/>
      <c r="BE266" s="34"/>
      <c r="BF266" s="34"/>
      <c r="BG266" s="34"/>
      <c r="BH266" s="34"/>
      <c r="BI266" s="41"/>
      <c r="BJ266" s="41"/>
      <c r="BK266" s="34"/>
      <c r="BL266" s="34"/>
      <c r="BM266" s="34"/>
      <c r="BN266" s="34"/>
      <c r="BO266" s="34"/>
      <c r="BP266" s="41"/>
      <c r="BQ266" s="41"/>
      <c r="BR266" s="34"/>
      <c r="BS266" s="34"/>
      <c r="BT266" s="34"/>
      <c r="BU266" s="34"/>
      <c r="BV266" s="34"/>
      <c r="BW266" s="41"/>
      <c r="BX266" s="41"/>
      <c r="BY266" s="34"/>
      <c r="BZ266" s="34"/>
      <c r="CA266" s="34"/>
      <c r="CB266" s="34"/>
      <c r="CC266" s="34"/>
      <c r="CD266" s="34"/>
      <c r="CE266" s="34"/>
      <c r="CF266" s="41"/>
      <c r="CG266" s="41"/>
      <c r="CH266" s="34"/>
      <c r="CI266" s="34"/>
      <c r="CJ266" s="34"/>
      <c r="CK266" s="34"/>
      <c r="CL266" s="34"/>
      <c r="CM266" s="41"/>
      <c r="CN266" s="41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</row>
    <row r="267" spans="1:106" ht="13.5" thickBot="1" x14ac:dyDescent="0.25">
      <c r="A267" s="82">
        <v>38153</v>
      </c>
      <c r="B267" s="81" t="s">
        <v>18</v>
      </c>
      <c r="C267" s="81" t="s">
        <v>19</v>
      </c>
      <c r="D267" s="81">
        <v>19</v>
      </c>
      <c r="E267" s="81" t="s">
        <v>24</v>
      </c>
      <c r="F267" s="85">
        <f t="shared" si="215"/>
        <v>1</v>
      </c>
      <c r="G267" s="85">
        <f t="shared" si="216"/>
        <v>6</v>
      </c>
      <c r="H267" s="67">
        <f t="shared" si="217"/>
        <v>2004</v>
      </c>
      <c r="I267" s="2" t="str">
        <f t="shared" si="214"/>
        <v>Spring</v>
      </c>
      <c r="J267" s="67"/>
      <c r="K267" s="3" t="str">
        <f t="shared" si="218"/>
        <v/>
      </c>
      <c r="L267" s="20" t="str">
        <f t="shared" si="219"/>
        <v/>
      </c>
      <c r="M267" s="6" t="str">
        <f t="shared" si="220"/>
        <v/>
      </c>
      <c r="N267" s="3" t="str">
        <f t="shared" si="221"/>
        <v/>
      </c>
      <c r="O267" s="20" t="str">
        <f t="shared" si="222"/>
        <v/>
      </c>
      <c r="P267" s="6" t="str">
        <f t="shared" si="223"/>
        <v/>
      </c>
      <c r="Q267" s="3" t="str">
        <f t="shared" si="224"/>
        <v/>
      </c>
      <c r="R267" s="20" t="str">
        <f t="shared" si="225"/>
        <v/>
      </c>
      <c r="S267" s="6" t="str">
        <f t="shared" si="226"/>
        <v/>
      </c>
      <c r="T267" s="3">
        <f t="shared" si="227"/>
        <v>19</v>
      </c>
      <c r="U267" s="20" t="str">
        <f t="shared" si="228"/>
        <v/>
      </c>
      <c r="V267" s="6" t="str">
        <f t="shared" si="229"/>
        <v/>
      </c>
      <c r="W267" s="3" t="str">
        <f t="shared" si="230"/>
        <v/>
      </c>
      <c r="X267" s="20" t="str">
        <f t="shared" si="231"/>
        <v/>
      </c>
      <c r="Y267" s="6" t="str">
        <f t="shared" si="232"/>
        <v/>
      </c>
      <c r="Z267" s="3" t="str">
        <f t="shared" si="233"/>
        <v/>
      </c>
      <c r="AA267" s="20" t="str">
        <f t="shared" si="234"/>
        <v/>
      </c>
      <c r="AB267" s="6" t="str">
        <f t="shared" si="235"/>
        <v/>
      </c>
      <c r="AC267" s="3" t="str">
        <f t="shared" si="236"/>
        <v/>
      </c>
      <c r="AD267" s="20" t="str">
        <f t="shared" si="237"/>
        <v/>
      </c>
      <c r="AE267" s="6" t="str">
        <f t="shared" si="238"/>
        <v/>
      </c>
      <c r="AF267" s="8"/>
      <c r="AG267" s="3" t="str">
        <f t="shared" si="245"/>
        <v/>
      </c>
      <c r="AH267" s="20" t="str">
        <f t="shared" si="246"/>
        <v/>
      </c>
      <c r="AI267" s="6" t="str">
        <f t="shared" si="247"/>
        <v/>
      </c>
      <c r="AJ267" s="3" t="str">
        <f t="shared" si="248"/>
        <v/>
      </c>
      <c r="AK267" s="20" t="str">
        <f t="shared" si="249"/>
        <v/>
      </c>
      <c r="AL267" s="6" t="str">
        <f t="shared" si="250"/>
        <v/>
      </c>
      <c r="AM267" s="3" t="str">
        <f t="shared" si="251"/>
        <v/>
      </c>
      <c r="AN267" s="20" t="str">
        <f t="shared" si="252"/>
        <v/>
      </c>
      <c r="AO267" s="6" t="str">
        <f t="shared" si="253"/>
        <v/>
      </c>
      <c r="AP267" s="3" t="str">
        <f t="shared" si="254"/>
        <v>NS</v>
      </c>
      <c r="AQ267" s="20" t="str">
        <f t="shared" si="255"/>
        <v/>
      </c>
      <c r="AR267" s="6" t="str">
        <f t="shared" si="256"/>
        <v/>
      </c>
      <c r="AS267" s="3" t="str">
        <f t="shared" si="257"/>
        <v/>
      </c>
      <c r="AT267" s="20" t="str">
        <f t="shared" si="258"/>
        <v/>
      </c>
      <c r="AU267" s="6" t="str">
        <f t="shared" si="259"/>
        <v/>
      </c>
      <c r="AV267" s="3" t="str">
        <f t="shared" si="239"/>
        <v/>
      </c>
      <c r="AW267" s="20" t="str">
        <f t="shared" si="240"/>
        <v/>
      </c>
      <c r="AX267" s="6" t="str">
        <f t="shared" si="241"/>
        <v/>
      </c>
      <c r="AY267" s="3" t="str">
        <f t="shared" si="242"/>
        <v/>
      </c>
      <c r="AZ267" s="20" t="str">
        <f t="shared" si="243"/>
        <v/>
      </c>
      <c r="BA267" s="6" t="str">
        <f t="shared" si="244"/>
        <v/>
      </c>
      <c r="BB267" s="8"/>
      <c r="BC267" s="34"/>
      <c r="BD267" s="34"/>
      <c r="BE267" s="34"/>
      <c r="BF267" s="34"/>
      <c r="BG267" s="34"/>
      <c r="BH267" s="34"/>
      <c r="BI267" s="41"/>
      <c r="BJ267" s="41"/>
      <c r="BK267" s="34"/>
      <c r="BL267" s="34"/>
      <c r="BM267" s="34"/>
      <c r="BN267" s="34"/>
      <c r="BO267" s="34"/>
      <c r="BP267" s="41"/>
      <c r="BQ267" s="41"/>
      <c r="BR267" s="34"/>
      <c r="BS267" s="34"/>
      <c r="BT267" s="34"/>
      <c r="BU267" s="34"/>
      <c r="BV267" s="34"/>
      <c r="BW267" s="41"/>
      <c r="BX267" s="41"/>
      <c r="BY267" s="34"/>
      <c r="BZ267" s="34"/>
      <c r="CA267" s="34"/>
      <c r="CB267" s="34"/>
      <c r="CC267" s="34"/>
      <c r="CD267" s="34"/>
      <c r="CE267" s="34"/>
      <c r="CF267" s="41"/>
      <c r="CG267" s="41"/>
      <c r="CH267" s="34"/>
      <c r="CI267" s="34"/>
      <c r="CJ267" s="34"/>
      <c r="CK267" s="34"/>
      <c r="CL267" s="34"/>
      <c r="CM267" s="41"/>
      <c r="CN267" s="41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</row>
    <row r="268" spans="1:106" ht="13.5" thickBot="1" x14ac:dyDescent="0.25">
      <c r="A268" s="82">
        <v>38118</v>
      </c>
      <c r="B268" s="81" t="s">
        <v>18</v>
      </c>
      <c r="C268" s="81" t="s">
        <v>19</v>
      </c>
      <c r="D268" s="81">
        <v>16.3</v>
      </c>
      <c r="E268" s="81">
        <v>213.5</v>
      </c>
      <c r="F268" s="85">
        <f t="shared" si="215"/>
        <v>1</v>
      </c>
      <c r="G268" s="85">
        <f t="shared" si="216"/>
        <v>5</v>
      </c>
      <c r="H268" s="67">
        <f t="shared" si="217"/>
        <v>2004</v>
      </c>
      <c r="I268" s="2" t="str">
        <f t="shared" si="214"/>
        <v>Spring</v>
      </c>
      <c r="J268" s="67"/>
      <c r="K268" s="3" t="str">
        <f t="shared" si="218"/>
        <v/>
      </c>
      <c r="L268" s="20" t="str">
        <f t="shared" si="219"/>
        <v/>
      </c>
      <c r="M268" s="6" t="str">
        <f t="shared" si="220"/>
        <v/>
      </c>
      <c r="N268" s="3" t="str">
        <f t="shared" si="221"/>
        <v/>
      </c>
      <c r="O268" s="20" t="str">
        <f t="shared" si="222"/>
        <v/>
      </c>
      <c r="P268" s="6" t="str">
        <f t="shared" si="223"/>
        <v/>
      </c>
      <c r="Q268" s="3" t="str">
        <f t="shared" si="224"/>
        <v/>
      </c>
      <c r="R268" s="20" t="str">
        <f t="shared" si="225"/>
        <v/>
      </c>
      <c r="S268" s="6" t="str">
        <f t="shared" si="226"/>
        <v/>
      </c>
      <c r="T268" s="3">
        <f t="shared" si="227"/>
        <v>16.3</v>
      </c>
      <c r="U268" s="20" t="str">
        <f t="shared" si="228"/>
        <v/>
      </c>
      <c r="V268" s="6" t="str">
        <f t="shared" si="229"/>
        <v/>
      </c>
      <c r="W268" s="3" t="str">
        <f t="shared" si="230"/>
        <v/>
      </c>
      <c r="X268" s="20" t="str">
        <f t="shared" si="231"/>
        <v/>
      </c>
      <c r="Y268" s="6" t="str">
        <f t="shared" si="232"/>
        <v/>
      </c>
      <c r="Z268" s="3" t="str">
        <f t="shared" si="233"/>
        <v/>
      </c>
      <c r="AA268" s="20" t="str">
        <f t="shared" si="234"/>
        <v/>
      </c>
      <c r="AB268" s="6" t="str">
        <f t="shared" si="235"/>
        <v/>
      </c>
      <c r="AC268" s="3" t="str">
        <f t="shared" si="236"/>
        <v/>
      </c>
      <c r="AD268" s="20" t="str">
        <f t="shared" si="237"/>
        <v/>
      </c>
      <c r="AE268" s="6" t="str">
        <f t="shared" si="238"/>
        <v/>
      </c>
      <c r="AF268" s="8"/>
      <c r="AG268" s="3" t="str">
        <f t="shared" si="245"/>
        <v/>
      </c>
      <c r="AH268" s="20" t="str">
        <f t="shared" si="246"/>
        <v/>
      </c>
      <c r="AI268" s="6" t="str">
        <f t="shared" si="247"/>
        <v/>
      </c>
      <c r="AJ268" s="3" t="str">
        <f t="shared" si="248"/>
        <v/>
      </c>
      <c r="AK268" s="20" t="str">
        <f t="shared" si="249"/>
        <v/>
      </c>
      <c r="AL268" s="6" t="str">
        <f t="shared" si="250"/>
        <v/>
      </c>
      <c r="AM268" s="3" t="str">
        <f t="shared" si="251"/>
        <v/>
      </c>
      <c r="AN268" s="20" t="str">
        <f t="shared" si="252"/>
        <v/>
      </c>
      <c r="AO268" s="6" t="str">
        <f t="shared" si="253"/>
        <v/>
      </c>
      <c r="AP268" s="3">
        <f t="shared" si="254"/>
        <v>213.5</v>
      </c>
      <c r="AQ268" s="20" t="str">
        <f t="shared" si="255"/>
        <v/>
      </c>
      <c r="AR268" s="6" t="str">
        <f t="shared" si="256"/>
        <v/>
      </c>
      <c r="AS268" s="3" t="str">
        <f t="shared" si="257"/>
        <v/>
      </c>
      <c r="AT268" s="20" t="str">
        <f t="shared" si="258"/>
        <v/>
      </c>
      <c r="AU268" s="6" t="str">
        <f t="shared" si="259"/>
        <v/>
      </c>
      <c r="AV268" s="3" t="str">
        <f t="shared" si="239"/>
        <v/>
      </c>
      <c r="AW268" s="20" t="str">
        <f t="shared" si="240"/>
        <v/>
      </c>
      <c r="AX268" s="6" t="str">
        <f t="shared" si="241"/>
        <v/>
      </c>
      <c r="AY268" s="3" t="str">
        <f t="shared" si="242"/>
        <v/>
      </c>
      <c r="AZ268" s="20" t="str">
        <f t="shared" si="243"/>
        <v/>
      </c>
      <c r="BA268" s="6" t="str">
        <f t="shared" si="244"/>
        <v/>
      </c>
      <c r="BB268" s="8"/>
      <c r="BC268" s="34"/>
      <c r="BD268" s="34"/>
      <c r="BE268" s="34"/>
      <c r="BF268" s="34"/>
      <c r="BG268" s="34"/>
      <c r="BH268" s="34"/>
      <c r="BI268" s="41"/>
      <c r="BJ268" s="41"/>
      <c r="BK268" s="34"/>
      <c r="BL268" s="34"/>
      <c r="BM268" s="34"/>
      <c r="BN268" s="34"/>
      <c r="BO268" s="34"/>
      <c r="BP268" s="41"/>
      <c r="BQ268" s="41"/>
      <c r="BR268" s="34"/>
      <c r="BS268" s="34"/>
      <c r="BT268" s="34"/>
      <c r="BU268" s="34"/>
      <c r="BV268" s="34"/>
      <c r="BW268" s="41"/>
      <c r="BX268" s="41"/>
      <c r="BY268" s="34"/>
      <c r="BZ268" s="34"/>
      <c r="CA268" s="34"/>
      <c r="CB268" s="34"/>
      <c r="CC268" s="34"/>
      <c r="CD268" s="34"/>
      <c r="CE268" s="34"/>
      <c r="CF268" s="41"/>
      <c r="CG268" s="41"/>
      <c r="CH268" s="34"/>
      <c r="CI268" s="34"/>
      <c r="CJ268" s="34"/>
      <c r="CK268" s="34"/>
      <c r="CL268" s="34"/>
      <c r="CM268" s="41"/>
      <c r="CN268" s="41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</row>
    <row r="269" spans="1:106" ht="13.5" thickBot="1" x14ac:dyDescent="0.25">
      <c r="A269" s="82">
        <v>37915</v>
      </c>
      <c r="B269" s="81" t="s">
        <v>18</v>
      </c>
      <c r="C269" s="81" t="s">
        <v>19</v>
      </c>
      <c r="D269" s="81" t="s">
        <v>24</v>
      </c>
      <c r="E269" s="81" t="s">
        <v>24</v>
      </c>
      <c r="F269" s="85">
        <f t="shared" si="215"/>
        <v>1</v>
      </c>
      <c r="G269" s="85">
        <f t="shared" si="216"/>
        <v>10</v>
      </c>
      <c r="H269" s="67">
        <f t="shared" si="217"/>
        <v>2003</v>
      </c>
      <c r="I269" s="2" t="str">
        <f t="shared" si="214"/>
        <v>Fall</v>
      </c>
      <c r="J269" s="67"/>
      <c r="K269" s="3" t="str">
        <f t="shared" si="218"/>
        <v/>
      </c>
      <c r="L269" s="20" t="str">
        <f t="shared" si="219"/>
        <v/>
      </c>
      <c r="M269" s="6" t="str">
        <f t="shared" si="220"/>
        <v/>
      </c>
      <c r="N269" s="3" t="str">
        <f t="shared" si="221"/>
        <v/>
      </c>
      <c r="O269" s="20" t="str">
        <f t="shared" si="222"/>
        <v/>
      </c>
      <c r="P269" s="6" t="str">
        <f t="shared" si="223"/>
        <v/>
      </c>
      <c r="Q269" s="3" t="str">
        <f t="shared" si="224"/>
        <v/>
      </c>
      <c r="R269" s="20" t="str">
        <f t="shared" si="225"/>
        <v/>
      </c>
      <c r="S269" s="6" t="str">
        <f t="shared" si="226"/>
        <v/>
      </c>
      <c r="T269" s="3" t="str">
        <f t="shared" si="227"/>
        <v/>
      </c>
      <c r="U269" s="20" t="str">
        <f t="shared" si="228"/>
        <v/>
      </c>
      <c r="V269" s="6" t="str">
        <f t="shared" si="229"/>
        <v>NS</v>
      </c>
      <c r="W269" s="3" t="str">
        <f t="shared" si="230"/>
        <v/>
      </c>
      <c r="X269" s="20" t="str">
        <f t="shared" si="231"/>
        <v/>
      </c>
      <c r="Y269" s="6" t="str">
        <f t="shared" si="232"/>
        <v/>
      </c>
      <c r="Z269" s="3" t="str">
        <f t="shared" si="233"/>
        <v/>
      </c>
      <c r="AA269" s="20" t="str">
        <f t="shared" si="234"/>
        <v/>
      </c>
      <c r="AB269" s="6" t="str">
        <f t="shared" si="235"/>
        <v/>
      </c>
      <c r="AC269" s="3" t="str">
        <f t="shared" si="236"/>
        <v/>
      </c>
      <c r="AD269" s="20" t="str">
        <f t="shared" si="237"/>
        <v/>
      </c>
      <c r="AE269" s="6" t="str">
        <f t="shared" si="238"/>
        <v/>
      </c>
      <c r="AF269" s="8"/>
      <c r="AG269" s="3" t="str">
        <f t="shared" si="245"/>
        <v/>
      </c>
      <c r="AH269" s="20" t="str">
        <f t="shared" si="246"/>
        <v/>
      </c>
      <c r="AI269" s="6" t="str">
        <f t="shared" si="247"/>
        <v/>
      </c>
      <c r="AJ269" s="3" t="str">
        <f t="shared" si="248"/>
        <v/>
      </c>
      <c r="AK269" s="20" t="str">
        <f t="shared" si="249"/>
        <v/>
      </c>
      <c r="AL269" s="6" t="str">
        <f t="shared" si="250"/>
        <v/>
      </c>
      <c r="AM269" s="3" t="str">
        <f t="shared" si="251"/>
        <v/>
      </c>
      <c r="AN269" s="20" t="str">
        <f t="shared" si="252"/>
        <v/>
      </c>
      <c r="AO269" s="6" t="str">
        <f t="shared" si="253"/>
        <v/>
      </c>
      <c r="AP269" s="3" t="str">
        <f t="shared" si="254"/>
        <v/>
      </c>
      <c r="AQ269" s="20" t="str">
        <f t="shared" si="255"/>
        <v/>
      </c>
      <c r="AR269" s="6" t="str">
        <f t="shared" si="256"/>
        <v>NS</v>
      </c>
      <c r="AS269" s="3" t="str">
        <f t="shared" si="257"/>
        <v/>
      </c>
      <c r="AT269" s="20" t="str">
        <f t="shared" si="258"/>
        <v/>
      </c>
      <c r="AU269" s="6" t="str">
        <f t="shared" si="259"/>
        <v/>
      </c>
      <c r="AV269" s="3" t="str">
        <f t="shared" si="239"/>
        <v/>
      </c>
      <c r="AW269" s="20" t="str">
        <f t="shared" si="240"/>
        <v/>
      </c>
      <c r="AX269" s="6" t="str">
        <f t="shared" si="241"/>
        <v/>
      </c>
      <c r="AY269" s="3" t="str">
        <f t="shared" si="242"/>
        <v/>
      </c>
      <c r="AZ269" s="20" t="str">
        <f t="shared" si="243"/>
        <v/>
      </c>
      <c r="BA269" s="6" t="str">
        <f t="shared" si="244"/>
        <v/>
      </c>
      <c r="BB269" s="8"/>
      <c r="BC269" s="34"/>
      <c r="BD269" s="34"/>
      <c r="BE269" s="34"/>
      <c r="BF269" s="34"/>
      <c r="BG269" s="34"/>
      <c r="BH269" s="34"/>
      <c r="BI269" s="41"/>
      <c r="BJ269" s="41"/>
      <c r="BK269" s="34"/>
      <c r="BL269" s="34"/>
      <c r="BM269" s="34"/>
      <c r="BN269" s="34"/>
      <c r="BO269" s="34"/>
      <c r="BP269" s="41"/>
      <c r="BQ269" s="41"/>
      <c r="BR269" s="34"/>
      <c r="BS269" s="34"/>
      <c r="BT269" s="34"/>
      <c r="BU269" s="34"/>
      <c r="BV269" s="34"/>
      <c r="BW269" s="41"/>
      <c r="BX269" s="41"/>
      <c r="BY269" s="34"/>
      <c r="BZ269" s="34"/>
      <c r="CA269" s="34"/>
      <c r="CB269" s="34"/>
      <c r="CC269" s="34"/>
      <c r="CD269" s="34"/>
      <c r="CE269" s="34"/>
      <c r="CF269" s="41"/>
      <c r="CG269" s="41"/>
      <c r="CH269" s="34"/>
      <c r="CI269" s="34"/>
      <c r="CJ269" s="34"/>
      <c r="CK269" s="34"/>
      <c r="CL269" s="34"/>
      <c r="CM269" s="41"/>
      <c r="CN269" s="41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</row>
    <row r="270" spans="1:106" ht="13.5" thickBot="1" x14ac:dyDescent="0.25">
      <c r="A270" s="82">
        <v>37901</v>
      </c>
      <c r="B270" s="81" t="s">
        <v>18</v>
      </c>
      <c r="C270" s="81" t="s">
        <v>19</v>
      </c>
      <c r="D270" s="81">
        <v>11</v>
      </c>
      <c r="E270" s="81">
        <v>10.3</v>
      </c>
      <c r="F270" s="85">
        <f t="shared" si="215"/>
        <v>1</v>
      </c>
      <c r="G270" s="85">
        <f t="shared" si="216"/>
        <v>10</v>
      </c>
      <c r="H270" s="67">
        <f t="shared" si="217"/>
        <v>2003</v>
      </c>
      <c r="I270" s="2" t="str">
        <f t="shared" si="214"/>
        <v>Fall</v>
      </c>
      <c r="J270" s="67"/>
      <c r="K270" s="3" t="str">
        <f t="shared" si="218"/>
        <v/>
      </c>
      <c r="L270" s="20" t="str">
        <f t="shared" si="219"/>
        <v/>
      </c>
      <c r="M270" s="6" t="str">
        <f t="shared" si="220"/>
        <v/>
      </c>
      <c r="N270" s="3" t="str">
        <f t="shared" si="221"/>
        <v/>
      </c>
      <c r="O270" s="20" t="str">
        <f t="shared" si="222"/>
        <v/>
      </c>
      <c r="P270" s="6" t="str">
        <f t="shared" si="223"/>
        <v/>
      </c>
      <c r="Q270" s="3" t="str">
        <f t="shared" si="224"/>
        <v/>
      </c>
      <c r="R270" s="20" t="str">
        <f t="shared" si="225"/>
        <v/>
      </c>
      <c r="S270" s="6" t="str">
        <f t="shared" si="226"/>
        <v/>
      </c>
      <c r="T270" s="3" t="str">
        <f t="shared" si="227"/>
        <v/>
      </c>
      <c r="U270" s="20" t="str">
        <f t="shared" si="228"/>
        <v/>
      </c>
      <c r="V270" s="6">
        <f t="shared" si="229"/>
        <v>11</v>
      </c>
      <c r="W270" s="3" t="str">
        <f t="shared" si="230"/>
        <v/>
      </c>
      <c r="X270" s="20" t="str">
        <f t="shared" si="231"/>
        <v/>
      </c>
      <c r="Y270" s="6" t="str">
        <f t="shared" si="232"/>
        <v/>
      </c>
      <c r="Z270" s="3" t="str">
        <f t="shared" si="233"/>
        <v/>
      </c>
      <c r="AA270" s="20" t="str">
        <f t="shared" si="234"/>
        <v/>
      </c>
      <c r="AB270" s="6" t="str">
        <f t="shared" si="235"/>
        <v/>
      </c>
      <c r="AC270" s="3" t="str">
        <f t="shared" si="236"/>
        <v/>
      </c>
      <c r="AD270" s="20" t="str">
        <f t="shared" si="237"/>
        <v/>
      </c>
      <c r="AE270" s="6" t="str">
        <f t="shared" si="238"/>
        <v/>
      </c>
      <c r="AF270" s="8"/>
      <c r="AG270" s="3" t="str">
        <f t="shared" si="245"/>
        <v/>
      </c>
      <c r="AH270" s="20" t="str">
        <f t="shared" si="246"/>
        <v/>
      </c>
      <c r="AI270" s="6" t="str">
        <f t="shared" si="247"/>
        <v/>
      </c>
      <c r="AJ270" s="3" t="str">
        <f t="shared" si="248"/>
        <v/>
      </c>
      <c r="AK270" s="20" t="str">
        <f t="shared" si="249"/>
        <v/>
      </c>
      <c r="AL270" s="6" t="str">
        <f t="shared" si="250"/>
        <v/>
      </c>
      <c r="AM270" s="3" t="str">
        <f t="shared" si="251"/>
        <v/>
      </c>
      <c r="AN270" s="20" t="str">
        <f t="shared" si="252"/>
        <v/>
      </c>
      <c r="AO270" s="6" t="str">
        <f t="shared" si="253"/>
        <v/>
      </c>
      <c r="AP270" s="3" t="str">
        <f t="shared" si="254"/>
        <v/>
      </c>
      <c r="AQ270" s="20" t="str">
        <f t="shared" si="255"/>
        <v/>
      </c>
      <c r="AR270" s="6">
        <f t="shared" si="256"/>
        <v>10.3</v>
      </c>
      <c r="AS270" s="3" t="str">
        <f t="shared" si="257"/>
        <v/>
      </c>
      <c r="AT270" s="20" t="str">
        <f t="shared" si="258"/>
        <v/>
      </c>
      <c r="AU270" s="6" t="str">
        <f t="shared" si="259"/>
        <v/>
      </c>
      <c r="AV270" s="3" t="str">
        <f t="shared" si="239"/>
        <v/>
      </c>
      <c r="AW270" s="20" t="str">
        <f t="shared" si="240"/>
        <v/>
      </c>
      <c r="AX270" s="6" t="str">
        <f t="shared" si="241"/>
        <v/>
      </c>
      <c r="AY270" s="3" t="str">
        <f t="shared" si="242"/>
        <v/>
      </c>
      <c r="AZ270" s="20" t="str">
        <f t="shared" si="243"/>
        <v/>
      </c>
      <c r="BA270" s="6" t="str">
        <f t="shared" si="244"/>
        <v/>
      </c>
      <c r="BB270" s="8"/>
      <c r="BC270" s="34"/>
      <c r="BD270" s="34"/>
      <c r="BE270" s="34"/>
      <c r="BF270" s="34"/>
      <c r="BG270" s="34"/>
      <c r="BH270" s="34"/>
      <c r="BI270" s="41"/>
      <c r="BJ270" s="41"/>
      <c r="BK270" s="34"/>
      <c r="BL270" s="34"/>
      <c r="BM270" s="34"/>
      <c r="BN270" s="34"/>
      <c r="BO270" s="34"/>
      <c r="BP270" s="41"/>
      <c r="BQ270" s="41"/>
      <c r="BR270" s="34"/>
      <c r="BS270" s="34"/>
      <c r="BT270" s="34"/>
      <c r="BU270" s="34"/>
      <c r="BV270" s="34"/>
      <c r="BW270" s="41"/>
      <c r="BX270" s="41"/>
      <c r="BY270" s="34"/>
      <c r="BZ270" s="34"/>
      <c r="CA270" s="34"/>
      <c r="CB270" s="34"/>
      <c r="CC270" s="34"/>
      <c r="CD270" s="34"/>
      <c r="CE270" s="34"/>
      <c r="CF270" s="41"/>
      <c r="CG270" s="41"/>
      <c r="CH270" s="34"/>
      <c r="CI270" s="34"/>
      <c r="CJ270" s="34"/>
      <c r="CK270" s="34"/>
      <c r="CL270" s="34"/>
      <c r="CM270" s="41"/>
      <c r="CN270" s="41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</row>
    <row r="271" spans="1:106" ht="13.5" thickBot="1" x14ac:dyDescent="0.25">
      <c r="A271" s="82">
        <v>42284</v>
      </c>
      <c r="B271" s="81" t="s">
        <v>20</v>
      </c>
      <c r="C271" s="81" t="s">
        <v>19</v>
      </c>
      <c r="D271" s="81">
        <v>14.1</v>
      </c>
      <c r="E271" s="81">
        <v>3.21</v>
      </c>
      <c r="F271" s="85">
        <f t="shared" si="215"/>
        <v>2</v>
      </c>
      <c r="G271" s="85">
        <f t="shared" si="216"/>
        <v>10</v>
      </c>
      <c r="H271" s="67">
        <f t="shared" si="217"/>
        <v>2015</v>
      </c>
      <c r="I271" s="2" t="str">
        <f t="shared" si="214"/>
        <v>Fall</v>
      </c>
      <c r="J271" s="67"/>
      <c r="K271" s="3" t="str">
        <f t="shared" si="218"/>
        <v/>
      </c>
      <c r="L271" s="20" t="str">
        <f t="shared" si="219"/>
        <v/>
      </c>
      <c r="M271" s="6" t="str">
        <f t="shared" si="220"/>
        <v/>
      </c>
      <c r="N271" s="3" t="str">
        <f t="shared" si="221"/>
        <v/>
      </c>
      <c r="O271" s="20" t="str">
        <f t="shared" si="222"/>
        <v/>
      </c>
      <c r="P271" s="6" t="str">
        <f t="shared" si="223"/>
        <v/>
      </c>
      <c r="Q271" s="3" t="str">
        <f t="shared" si="224"/>
        <v/>
      </c>
      <c r="R271" s="20" t="str">
        <f t="shared" si="225"/>
        <v/>
      </c>
      <c r="S271" s="6" t="str">
        <f t="shared" si="226"/>
        <v/>
      </c>
      <c r="T271" s="3" t="str">
        <f t="shared" si="227"/>
        <v/>
      </c>
      <c r="U271" s="20" t="str">
        <f t="shared" si="228"/>
        <v/>
      </c>
      <c r="V271" s="6">
        <f t="shared" si="229"/>
        <v>14.1</v>
      </c>
      <c r="W271" s="3" t="str">
        <f t="shared" si="230"/>
        <v/>
      </c>
      <c r="X271" s="20" t="str">
        <f t="shared" si="231"/>
        <v/>
      </c>
      <c r="Y271" s="6" t="str">
        <f t="shared" si="232"/>
        <v/>
      </c>
      <c r="Z271" s="3" t="str">
        <f t="shared" si="233"/>
        <v/>
      </c>
      <c r="AA271" s="20" t="str">
        <f t="shared" si="234"/>
        <v/>
      </c>
      <c r="AB271" s="6" t="str">
        <f t="shared" si="235"/>
        <v/>
      </c>
      <c r="AC271" s="3" t="str">
        <f t="shared" si="236"/>
        <v/>
      </c>
      <c r="AD271" s="20" t="str">
        <f t="shared" si="237"/>
        <v/>
      </c>
      <c r="AE271" s="6" t="str">
        <f t="shared" si="238"/>
        <v/>
      </c>
      <c r="AF271" s="8"/>
      <c r="AG271" s="3" t="str">
        <f t="shared" si="245"/>
        <v/>
      </c>
      <c r="AH271" s="20" t="str">
        <f t="shared" si="246"/>
        <v/>
      </c>
      <c r="AI271" s="6" t="str">
        <f t="shared" si="247"/>
        <v/>
      </c>
      <c r="AJ271" s="3" t="str">
        <f t="shared" si="248"/>
        <v/>
      </c>
      <c r="AK271" s="20" t="str">
        <f t="shared" si="249"/>
        <v/>
      </c>
      <c r="AL271" s="6" t="str">
        <f t="shared" si="250"/>
        <v/>
      </c>
      <c r="AM271" s="3" t="str">
        <f t="shared" si="251"/>
        <v/>
      </c>
      <c r="AN271" s="20" t="str">
        <f t="shared" si="252"/>
        <v/>
      </c>
      <c r="AO271" s="6" t="str">
        <f t="shared" si="253"/>
        <v/>
      </c>
      <c r="AP271" s="3" t="str">
        <f t="shared" si="254"/>
        <v/>
      </c>
      <c r="AQ271" s="20" t="str">
        <f t="shared" si="255"/>
        <v/>
      </c>
      <c r="AR271" s="6">
        <f t="shared" si="256"/>
        <v>3.21</v>
      </c>
      <c r="AS271" s="3" t="str">
        <f t="shared" si="257"/>
        <v/>
      </c>
      <c r="AT271" s="20" t="str">
        <f t="shared" si="258"/>
        <v/>
      </c>
      <c r="AU271" s="6" t="str">
        <f t="shared" si="259"/>
        <v/>
      </c>
      <c r="AV271" s="3" t="str">
        <f t="shared" si="239"/>
        <v/>
      </c>
      <c r="AW271" s="20" t="str">
        <f t="shared" si="240"/>
        <v/>
      </c>
      <c r="AX271" s="6" t="str">
        <f t="shared" si="241"/>
        <v/>
      </c>
      <c r="AY271" s="3" t="str">
        <f t="shared" si="242"/>
        <v/>
      </c>
      <c r="AZ271" s="20" t="str">
        <f t="shared" si="243"/>
        <v/>
      </c>
      <c r="BA271" s="6" t="str">
        <f t="shared" si="244"/>
        <v/>
      </c>
      <c r="BB271" s="8"/>
      <c r="BC271" s="34"/>
      <c r="BD271" s="34"/>
      <c r="BE271" s="34"/>
      <c r="BF271" s="34"/>
      <c r="BG271" s="34"/>
      <c r="BH271" s="34"/>
      <c r="BI271" s="41"/>
      <c r="BJ271" s="41"/>
      <c r="BK271" s="34"/>
      <c r="BL271" s="34"/>
      <c r="BM271" s="34"/>
      <c r="BN271" s="34"/>
      <c r="BO271" s="34"/>
      <c r="BP271" s="41"/>
      <c r="BQ271" s="41"/>
      <c r="BR271" s="34"/>
      <c r="BS271" s="34"/>
      <c r="BT271" s="34"/>
      <c r="BU271" s="34"/>
      <c r="BV271" s="34"/>
      <c r="BW271" s="41"/>
      <c r="BX271" s="41"/>
      <c r="BY271" s="34"/>
      <c r="BZ271" s="34"/>
      <c r="CA271" s="34"/>
      <c r="CB271" s="34"/>
      <c r="CC271" s="34"/>
      <c r="CD271" s="34"/>
      <c r="CE271" s="34"/>
      <c r="CF271" s="41"/>
      <c r="CG271" s="41"/>
      <c r="CH271" s="34"/>
      <c r="CI271" s="34"/>
      <c r="CJ271" s="34"/>
      <c r="CK271" s="34"/>
      <c r="CL271" s="34"/>
      <c r="CM271" s="41"/>
      <c r="CN271" s="41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</row>
    <row r="272" spans="1:106" ht="13.5" thickBot="1" x14ac:dyDescent="0.25">
      <c r="A272" s="82">
        <v>42207</v>
      </c>
      <c r="B272" s="81" t="s">
        <v>20</v>
      </c>
      <c r="C272" s="81" t="s">
        <v>19</v>
      </c>
      <c r="D272" s="81">
        <v>22.7</v>
      </c>
      <c r="E272" s="81">
        <v>9.2200000000000006</v>
      </c>
      <c r="F272" s="85">
        <f t="shared" si="215"/>
        <v>2</v>
      </c>
      <c r="G272" s="85">
        <f t="shared" si="216"/>
        <v>7</v>
      </c>
      <c r="H272" s="67">
        <f t="shared" si="217"/>
        <v>2015</v>
      </c>
      <c r="I272" s="2" t="str">
        <f t="shared" si="214"/>
        <v>Summer</v>
      </c>
      <c r="J272" s="67"/>
      <c r="K272" s="3" t="str">
        <f t="shared" si="218"/>
        <v/>
      </c>
      <c r="L272" s="20" t="str">
        <f t="shared" si="219"/>
        <v/>
      </c>
      <c r="M272" s="6" t="str">
        <f t="shared" si="220"/>
        <v/>
      </c>
      <c r="N272" s="3" t="str">
        <f t="shared" si="221"/>
        <v/>
      </c>
      <c r="O272" s="20" t="str">
        <f t="shared" si="222"/>
        <v/>
      </c>
      <c r="P272" s="6" t="str">
        <f t="shared" si="223"/>
        <v/>
      </c>
      <c r="Q272" s="3" t="str">
        <f t="shared" si="224"/>
        <v/>
      </c>
      <c r="R272" s="20" t="str">
        <f t="shared" si="225"/>
        <v/>
      </c>
      <c r="S272" s="6" t="str">
        <f t="shared" si="226"/>
        <v/>
      </c>
      <c r="T272" s="3" t="str">
        <f t="shared" si="227"/>
        <v/>
      </c>
      <c r="U272" s="20">
        <f t="shared" si="228"/>
        <v>22.7</v>
      </c>
      <c r="V272" s="6" t="str">
        <f t="shared" si="229"/>
        <v/>
      </c>
      <c r="W272" s="3" t="str">
        <f t="shared" si="230"/>
        <v/>
      </c>
      <c r="X272" s="20" t="str">
        <f t="shared" si="231"/>
        <v/>
      </c>
      <c r="Y272" s="6" t="str">
        <f t="shared" si="232"/>
        <v/>
      </c>
      <c r="Z272" s="3" t="str">
        <f t="shared" si="233"/>
        <v/>
      </c>
      <c r="AA272" s="20" t="str">
        <f t="shared" si="234"/>
        <v/>
      </c>
      <c r="AB272" s="6" t="str">
        <f t="shared" si="235"/>
        <v/>
      </c>
      <c r="AC272" s="3" t="str">
        <f t="shared" si="236"/>
        <v/>
      </c>
      <c r="AD272" s="20" t="str">
        <f t="shared" si="237"/>
        <v/>
      </c>
      <c r="AE272" s="6" t="str">
        <f t="shared" si="238"/>
        <v/>
      </c>
      <c r="AF272" s="8"/>
      <c r="AG272" s="3" t="str">
        <f t="shared" si="245"/>
        <v/>
      </c>
      <c r="AH272" s="20" t="str">
        <f t="shared" si="246"/>
        <v/>
      </c>
      <c r="AI272" s="6" t="str">
        <f t="shared" si="247"/>
        <v/>
      </c>
      <c r="AJ272" s="3" t="str">
        <f t="shared" si="248"/>
        <v/>
      </c>
      <c r="AK272" s="20" t="str">
        <f t="shared" si="249"/>
        <v/>
      </c>
      <c r="AL272" s="6" t="str">
        <f t="shared" si="250"/>
        <v/>
      </c>
      <c r="AM272" s="3" t="str">
        <f t="shared" si="251"/>
        <v/>
      </c>
      <c r="AN272" s="20" t="str">
        <f t="shared" si="252"/>
        <v/>
      </c>
      <c r="AO272" s="6" t="str">
        <f t="shared" si="253"/>
        <v/>
      </c>
      <c r="AP272" s="3" t="str">
        <f t="shared" si="254"/>
        <v/>
      </c>
      <c r="AQ272" s="20">
        <f t="shared" si="255"/>
        <v>9.2200000000000006</v>
      </c>
      <c r="AR272" s="6" t="str">
        <f t="shared" si="256"/>
        <v/>
      </c>
      <c r="AS272" s="3" t="str">
        <f t="shared" si="257"/>
        <v/>
      </c>
      <c r="AT272" s="20" t="str">
        <f t="shared" si="258"/>
        <v/>
      </c>
      <c r="AU272" s="6" t="str">
        <f t="shared" si="259"/>
        <v/>
      </c>
      <c r="AV272" s="3" t="str">
        <f t="shared" si="239"/>
        <v/>
      </c>
      <c r="AW272" s="20" t="str">
        <f t="shared" si="240"/>
        <v/>
      </c>
      <c r="AX272" s="6" t="str">
        <f t="shared" si="241"/>
        <v/>
      </c>
      <c r="AY272" s="3" t="str">
        <f t="shared" si="242"/>
        <v/>
      </c>
      <c r="AZ272" s="20" t="str">
        <f t="shared" si="243"/>
        <v/>
      </c>
      <c r="BA272" s="6" t="str">
        <f t="shared" si="244"/>
        <v/>
      </c>
      <c r="BB272" s="8"/>
      <c r="BC272" s="34"/>
      <c r="BD272" s="34"/>
      <c r="BE272" s="34"/>
      <c r="BF272" s="34"/>
      <c r="BG272" s="34"/>
      <c r="BH272" s="34"/>
      <c r="BI272" s="41"/>
      <c r="BJ272" s="41"/>
      <c r="BK272" s="34"/>
      <c r="BL272" s="34"/>
      <c r="BM272" s="34"/>
      <c r="BN272" s="34"/>
      <c r="BO272" s="34"/>
      <c r="BP272" s="41"/>
      <c r="BQ272" s="41"/>
      <c r="BR272" s="34"/>
      <c r="BS272" s="34"/>
      <c r="BT272" s="34"/>
      <c r="BU272" s="34"/>
      <c r="BV272" s="34"/>
      <c r="BW272" s="41"/>
      <c r="BX272" s="41"/>
      <c r="BY272" s="34"/>
      <c r="BZ272" s="34"/>
      <c r="CA272" s="34"/>
      <c r="CB272" s="34"/>
      <c r="CC272" s="34"/>
      <c r="CD272" s="34"/>
      <c r="CE272" s="34"/>
      <c r="CF272" s="41"/>
      <c r="CG272" s="41"/>
      <c r="CH272" s="34"/>
      <c r="CI272" s="34"/>
      <c r="CJ272" s="34"/>
      <c r="CK272" s="34"/>
      <c r="CL272" s="34"/>
      <c r="CM272" s="41"/>
      <c r="CN272" s="41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</row>
    <row r="273" spans="1:106" ht="13.5" thickBot="1" x14ac:dyDescent="0.25">
      <c r="A273" s="82">
        <v>42129</v>
      </c>
      <c r="B273" s="81" t="s">
        <v>20</v>
      </c>
      <c r="C273" s="81" t="s">
        <v>19</v>
      </c>
      <c r="D273" s="81">
        <v>19</v>
      </c>
      <c r="E273" s="81" t="s">
        <v>24</v>
      </c>
      <c r="F273" s="85">
        <f t="shared" si="215"/>
        <v>2</v>
      </c>
      <c r="G273" s="85">
        <f t="shared" si="216"/>
        <v>5</v>
      </c>
      <c r="H273" s="67">
        <f t="shared" si="217"/>
        <v>2015</v>
      </c>
      <c r="I273" s="2" t="str">
        <f t="shared" si="214"/>
        <v>Spring</v>
      </c>
      <c r="J273" s="67"/>
      <c r="K273" s="3" t="str">
        <f t="shared" si="218"/>
        <v/>
      </c>
      <c r="L273" s="20" t="str">
        <f t="shared" si="219"/>
        <v/>
      </c>
      <c r="M273" s="6" t="str">
        <f t="shared" si="220"/>
        <v/>
      </c>
      <c r="N273" s="3" t="str">
        <f t="shared" si="221"/>
        <v/>
      </c>
      <c r="O273" s="20" t="str">
        <f t="shared" si="222"/>
        <v/>
      </c>
      <c r="P273" s="6" t="str">
        <f t="shared" si="223"/>
        <v/>
      </c>
      <c r="Q273" s="3" t="str">
        <f t="shared" si="224"/>
        <v/>
      </c>
      <c r="R273" s="20" t="str">
        <f t="shared" si="225"/>
        <v/>
      </c>
      <c r="S273" s="6" t="str">
        <f t="shared" si="226"/>
        <v/>
      </c>
      <c r="T273" s="3">
        <f t="shared" si="227"/>
        <v>19</v>
      </c>
      <c r="U273" s="20" t="str">
        <f t="shared" si="228"/>
        <v/>
      </c>
      <c r="V273" s="6" t="str">
        <f t="shared" si="229"/>
        <v/>
      </c>
      <c r="W273" s="3" t="str">
        <f t="shared" si="230"/>
        <v/>
      </c>
      <c r="X273" s="20" t="str">
        <f t="shared" si="231"/>
        <v/>
      </c>
      <c r="Y273" s="6" t="str">
        <f t="shared" si="232"/>
        <v/>
      </c>
      <c r="Z273" s="3" t="str">
        <f t="shared" si="233"/>
        <v/>
      </c>
      <c r="AA273" s="20" t="str">
        <f t="shared" si="234"/>
        <v/>
      </c>
      <c r="AB273" s="6" t="str">
        <f t="shared" si="235"/>
        <v/>
      </c>
      <c r="AC273" s="3" t="str">
        <f t="shared" si="236"/>
        <v/>
      </c>
      <c r="AD273" s="20" t="str">
        <f t="shared" si="237"/>
        <v/>
      </c>
      <c r="AE273" s="6" t="str">
        <f t="shared" si="238"/>
        <v/>
      </c>
      <c r="AF273" s="8"/>
      <c r="AG273" s="3" t="str">
        <f t="shared" si="245"/>
        <v/>
      </c>
      <c r="AH273" s="20" t="str">
        <f t="shared" si="246"/>
        <v/>
      </c>
      <c r="AI273" s="6" t="str">
        <f t="shared" si="247"/>
        <v/>
      </c>
      <c r="AJ273" s="3" t="str">
        <f t="shared" si="248"/>
        <v/>
      </c>
      <c r="AK273" s="20" t="str">
        <f t="shared" si="249"/>
        <v/>
      </c>
      <c r="AL273" s="6" t="str">
        <f t="shared" si="250"/>
        <v/>
      </c>
      <c r="AM273" s="3" t="str">
        <f t="shared" si="251"/>
        <v/>
      </c>
      <c r="AN273" s="20" t="str">
        <f t="shared" si="252"/>
        <v/>
      </c>
      <c r="AO273" s="6" t="str">
        <f t="shared" si="253"/>
        <v/>
      </c>
      <c r="AP273" s="3" t="str">
        <f t="shared" si="254"/>
        <v>NS</v>
      </c>
      <c r="AQ273" s="20" t="str">
        <f t="shared" si="255"/>
        <v/>
      </c>
      <c r="AR273" s="6" t="str">
        <f t="shared" si="256"/>
        <v/>
      </c>
      <c r="AS273" s="3" t="str">
        <f t="shared" si="257"/>
        <v/>
      </c>
      <c r="AT273" s="20" t="str">
        <f t="shared" si="258"/>
        <v/>
      </c>
      <c r="AU273" s="6" t="str">
        <f t="shared" si="259"/>
        <v/>
      </c>
      <c r="AV273" s="3" t="str">
        <f t="shared" si="239"/>
        <v/>
      </c>
      <c r="AW273" s="20" t="str">
        <f t="shared" si="240"/>
        <v/>
      </c>
      <c r="AX273" s="6" t="str">
        <f t="shared" si="241"/>
        <v/>
      </c>
      <c r="AY273" s="3" t="str">
        <f t="shared" si="242"/>
        <v/>
      </c>
      <c r="AZ273" s="20" t="str">
        <f t="shared" si="243"/>
        <v/>
      </c>
      <c r="BA273" s="6" t="str">
        <f t="shared" si="244"/>
        <v/>
      </c>
      <c r="BB273" s="8"/>
      <c r="BC273" s="34"/>
      <c r="BD273" s="34"/>
      <c r="BE273" s="34"/>
      <c r="BF273" s="34"/>
      <c r="BG273" s="34"/>
      <c r="BH273" s="34"/>
      <c r="BI273" s="41"/>
      <c r="BJ273" s="41"/>
      <c r="BK273" s="34"/>
      <c r="BL273" s="34"/>
      <c r="BM273" s="34"/>
      <c r="BN273" s="34"/>
      <c r="BO273" s="34"/>
      <c r="BP273" s="41"/>
      <c r="BQ273" s="41"/>
      <c r="BR273" s="34"/>
      <c r="BS273" s="34"/>
      <c r="BT273" s="34"/>
      <c r="BU273" s="34"/>
      <c r="BV273" s="34"/>
      <c r="BW273" s="41"/>
      <c r="BX273" s="41"/>
      <c r="BY273" s="34"/>
      <c r="BZ273" s="34"/>
      <c r="CA273" s="34"/>
      <c r="CB273" s="34"/>
      <c r="CC273" s="34"/>
      <c r="CD273" s="34"/>
      <c r="CE273" s="34"/>
      <c r="CF273" s="41"/>
      <c r="CG273" s="41"/>
      <c r="CH273" s="34"/>
      <c r="CI273" s="34"/>
      <c r="CJ273" s="34"/>
      <c r="CK273" s="34"/>
      <c r="CL273" s="34"/>
      <c r="CM273" s="41"/>
      <c r="CN273" s="41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</row>
    <row r="274" spans="1:106" ht="13.5" thickBot="1" x14ac:dyDescent="0.25">
      <c r="A274" s="82">
        <v>41919</v>
      </c>
      <c r="B274" s="81" t="s">
        <v>20</v>
      </c>
      <c r="C274" s="81" t="s">
        <v>19</v>
      </c>
      <c r="D274" s="81">
        <v>12</v>
      </c>
      <c r="E274" s="81">
        <v>1</v>
      </c>
      <c r="F274" s="85">
        <f t="shared" si="215"/>
        <v>2</v>
      </c>
      <c r="G274" s="85">
        <f t="shared" si="216"/>
        <v>10</v>
      </c>
      <c r="H274" s="67">
        <f t="shared" si="217"/>
        <v>2014</v>
      </c>
      <c r="I274" s="2" t="str">
        <f t="shared" si="214"/>
        <v>Fall</v>
      </c>
      <c r="J274" s="67"/>
      <c r="K274" s="3" t="str">
        <f t="shared" si="218"/>
        <v/>
      </c>
      <c r="L274" s="20" t="str">
        <f t="shared" si="219"/>
        <v/>
      </c>
      <c r="M274" s="6" t="str">
        <f t="shared" si="220"/>
        <v/>
      </c>
      <c r="N274" s="3" t="str">
        <f t="shared" si="221"/>
        <v/>
      </c>
      <c r="O274" s="20" t="str">
        <f t="shared" si="222"/>
        <v/>
      </c>
      <c r="P274" s="6" t="str">
        <f t="shared" si="223"/>
        <v/>
      </c>
      <c r="Q274" s="3" t="str">
        <f t="shared" si="224"/>
        <v/>
      </c>
      <c r="R274" s="20" t="str">
        <f t="shared" si="225"/>
        <v/>
      </c>
      <c r="S274" s="6" t="str">
        <f t="shared" si="226"/>
        <v/>
      </c>
      <c r="T274" s="3" t="str">
        <f t="shared" si="227"/>
        <v/>
      </c>
      <c r="U274" s="20" t="str">
        <f t="shared" si="228"/>
        <v/>
      </c>
      <c r="V274" s="6">
        <f t="shared" si="229"/>
        <v>12</v>
      </c>
      <c r="W274" s="3" t="str">
        <f t="shared" si="230"/>
        <v/>
      </c>
      <c r="X274" s="20" t="str">
        <f t="shared" si="231"/>
        <v/>
      </c>
      <c r="Y274" s="6" t="str">
        <f t="shared" si="232"/>
        <v/>
      </c>
      <c r="Z274" s="3" t="str">
        <f t="shared" si="233"/>
        <v/>
      </c>
      <c r="AA274" s="20" t="str">
        <f t="shared" si="234"/>
        <v/>
      </c>
      <c r="AB274" s="6" t="str">
        <f t="shared" si="235"/>
        <v/>
      </c>
      <c r="AC274" s="3" t="str">
        <f t="shared" si="236"/>
        <v/>
      </c>
      <c r="AD274" s="20" t="str">
        <f t="shared" si="237"/>
        <v/>
      </c>
      <c r="AE274" s="6" t="str">
        <f t="shared" si="238"/>
        <v/>
      </c>
      <c r="AF274" s="8"/>
      <c r="AG274" s="3" t="str">
        <f t="shared" si="245"/>
        <v/>
      </c>
      <c r="AH274" s="20" t="str">
        <f t="shared" si="246"/>
        <v/>
      </c>
      <c r="AI274" s="6" t="str">
        <f t="shared" si="247"/>
        <v/>
      </c>
      <c r="AJ274" s="3" t="str">
        <f t="shared" si="248"/>
        <v/>
      </c>
      <c r="AK274" s="20" t="str">
        <f t="shared" si="249"/>
        <v/>
      </c>
      <c r="AL274" s="6" t="str">
        <f t="shared" si="250"/>
        <v/>
      </c>
      <c r="AM274" s="3" t="str">
        <f t="shared" si="251"/>
        <v/>
      </c>
      <c r="AN274" s="20" t="str">
        <f t="shared" si="252"/>
        <v/>
      </c>
      <c r="AO274" s="6" t="str">
        <f t="shared" si="253"/>
        <v/>
      </c>
      <c r="AP274" s="3" t="str">
        <f t="shared" si="254"/>
        <v/>
      </c>
      <c r="AQ274" s="20" t="str">
        <f t="shared" si="255"/>
        <v/>
      </c>
      <c r="AR274" s="6">
        <f t="shared" si="256"/>
        <v>1</v>
      </c>
      <c r="AS274" s="3" t="str">
        <f t="shared" si="257"/>
        <v/>
      </c>
      <c r="AT274" s="20" t="str">
        <f t="shared" si="258"/>
        <v/>
      </c>
      <c r="AU274" s="6" t="str">
        <f t="shared" si="259"/>
        <v/>
      </c>
      <c r="AV274" s="3" t="str">
        <f t="shared" si="239"/>
        <v/>
      </c>
      <c r="AW274" s="20" t="str">
        <f t="shared" si="240"/>
        <v/>
      </c>
      <c r="AX274" s="6" t="str">
        <f t="shared" si="241"/>
        <v/>
      </c>
      <c r="AY274" s="3" t="str">
        <f t="shared" si="242"/>
        <v/>
      </c>
      <c r="AZ274" s="20" t="str">
        <f t="shared" si="243"/>
        <v/>
      </c>
      <c r="BA274" s="6" t="str">
        <f t="shared" si="244"/>
        <v/>
      </c>
      <c r="BB274" s="8"/>
      <c r="BC274" s="34"/>
      <c r="BD274" s="34"/>
      <c r="BE274" s="34"/>
      <c r="BF274" s="34"/>
      <c r="BG274" s="34"/>
      <c r="BH274" s="34"/>
      <c r="BI274" s="41"/>
      <c r="BJ274" s="41"/>
      <c r="BK274" s="34"/>
      <c r="BL274" s="34"/>
      <c r="BM274" s="34"/>
      <c r="BN274" s="34"/>
      <c r="BO274" s="34"/>
      <c r="BP274" s="41"/>
      <c r="BQ274" s="41"/>
      <c r="BR274" s="34"/>
      <c r="BS274" s="34"/>
      <c r="BT274" s="34"/>
      <c r="BU274" s="34"/>
      <c r="BV274" s="34"/>
      <c r="BW274" s="41"/>
      <c r="BX274" s="41"/>
      <c r="BY274" s="34"/>
      <c r="BZ274" s="34"/>
      <c r="CA274" s="34"/>
      <c r="CB274" s="34"/>
      <c r="CC274" s="34"/>
      <c r="CD274" s="34"/>
      <c r="CE274" s="34"/>
      <c r="CF274" s="41"/>
      <c r="CG274" s="41"/>
      <c r="CH274" s="34"/>
      <c r="CI274" s="34"/>
      <c r="CJ274" s="34"/>
      <c r="CK274" s="34"/>
      <c r="CL274" s="34"/>
      <c r="CM274" s="41"/>
      <c r="CN274" s="41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</row>
    <row r="275" spans="1:106" ht="13.5" thickBot="1" x14ac:dyDescent="0.25">
      <c r="A275" s="82">
        <v>41842</v>
      </c>
      <c r="B275" s="81" t="s">
        <v>20</v>
      </c>
      <c r="C275" s="81" t="s">
        <v>19</v>
      </c>
      <c r="D275" s="81">
        <v>24.2</v>
      </c>
      <c r="E275" s="81">
        <v>33.9</v>
      </c>
      <c r="F275" s="85">
        <f t="shared" si="215"/>
        <v>2</v>
      </c>
      <c r="G275" s="85">
        <f t="shared" si="216"/>
        <v>7</v>
      </c>
      <c r="H275" s="67">
        <f t="shared" si="217"/>
        <v>2014</v>
      </c>
      <c r="I275" s="2" t="str">
        <f t="shared" si="214"/>
        <v>Summer</v>
      </c>
      <c r="J275" s="67"/>
      <c r="K275" s="3" t="str">
        <f t="shared" si="218"/>
        <v/>
      </c>
      <c r="L275" s="20" t="str">
        <f t="shared" si="219"/>
        <v/>
      </c>
      <c r="M275" s="6" t="str">
        <f t="shared" si="220"/>
        <v/>
      </c>
      <c r="N275" s="3" t="str">
        <f t="shared" si="221"/>
        <v/>
      </c>
      <c r="O275" s="20" t="str">
        <f t="shared" si="222"/>
        <v/>
      </c>
      <c r="P275" s="6" t="str">
        <f t="shared" si="223"/>
        <v/>
      </c>
      <c r="Q275" s="3" t="str">
        <f t="shared" si="224"/>
        <v/>
      </c>
      <c r="R275" s="20" t="str">
        <f t="shared" si="225"/>
        <v/>
      </c>
      <c r="S275" s="6" t="str">
        <f t="shared" si="226"/>
        <v/>
      </c>
      <c r="T275" s="3" t="str">
        <f t="shared" si="227"/>
        <v/>
      </c>
      <c r="U275" s="20">
        <f t="shared" si="228"/>
        <v>24.2</v>
      </c>
      <c r="V275" s="6" t="str">
        <f t="shared" si="229"/>
        <v/>
      </c>
      <c r="W275" s="3" t="str">
        <f t="shared" si="230"/>
        <v/>
      </c>
      <c r="X275" s="20" t="str">
        <f t="shared" si="231"/>
        <v/>
      </c>
      <c r="Y275" s="6" t="str">
        <f t="shared" si="232"/>
        <v/>
      </c>
      <c r="Z275" s="3" t="str">
        <f t="shared" si="233"/>
        <v/>
      </c>
      <c r="AA275" s="20" t="str">
        <f t="shared" si="234"/>
        <v/>
      </c>
      <c r="AB275" s="6" t="str">
        <f t="shared" si="235"/>
        <v/>
      </c>
      <c r="AC275" s="3" t="str">
        <f t="shared" si="236"/>
        <v/>
      </c>
      <c r="AD275" s="20" t="str">
        <f t="shared" si="237"/>
        <v/>
      </c>
      <c r="AE275" s="6" t="str">
        <f t="shared" si="238"/>
        <v/>
      </c>
      <c r="AF275" s="8"/>
      <c r="AG275" s="3" t="str">
        <f t="shared" si="245"/>
        <v/>
      </c>
      <c r="AH275" s="20" t="str">
        <f t="shared" si="246"/>
        <v/>
      </c>
      <c r="AI275" s="6" t="str">
        <f t="shared" si="247"/>
        <v/>
      </c>
      <c r="AJ275" s="3" t="str">
        <f t="shared" si="248"/>
        <v/>
      </c>
      <c r="AK275" s="20" t="str">
        <f t="shared" si="249"/>
        <v/>
      </c>
      <c r="AL275" s="6" t="str">
        <f t="shared" si="250"/>
        <v/>
      </c>
      <c r="AM275" s="3" t="str">
        <f t="shared" si="251"/>
        <v/>
      </c>
      <c r="AN275" s="20" t="str">
        <f t="shared" si="252"/>
        <v/>
      </c>
      <c r="AO275" s="6" t="str">
        <f t="shared" si="253"/>
        <v/>
      </c>
      <c r="AP275" s="3" t="str">
        <f t="shared" si="254"/>
        <v/>
      </c>
      <c r="AQ275" s="20">
        <f t="shared" si="255"/>
        <v>33.9</v>
      </c>
      <c r="AR275" s="6" t="str">
        <f t="shared" si="256"/>
        <v/>
      </c>
      <c r="AS275" s="3" t="str">
        <f t="shared" si="257"/>
        <v/>
      </c>
      <c r="AT275" s="20" t="str">
        <f t="shared" si="258"/>
        <v/>
      </c>
      <c r="AU275" s="6" t="str">
        <f t="shared" si="259"/>
        <v/>
      </c>
      <c r="AV275" s="3" t="str">
        <f t="shared" si="239"/>
        <v/>
      </c>
      <c r="AW275" s="20" t="str">
        <f t="shared" si="240"/>
        <v/>
      </c>
      <c r="AX275" s="6" t="str">
        <f t="shared" si="241"/>
        <v/>
      </c>
      <c r="AY275" s="3" t="str">
        <f t="shared" si="242"/>
        <v/>
      </c>
      <c r="AZ275" s="20" t="str">
        <f t="shared" si="243"/>
        <v/>
      </c>
      <c r="BA275" s="6" t="str">
        <f t="shared" si="244"/>
        <v/>
      </c>
      <c r="BB275" s="8"/>
      <c r="BC275" s="34"/>
      <c r="BD275" s="34"/>
      <c r="BE275" s="34"/>
      <c r="BF275" s="34"/>
      <c r="BG275" s="34"/>
      <c r="BH275" s="34"/>
      <c r="BI275" s="41"/>
      <c r="BJ275" s="41"/>
      <c r="BK275" s="34"/>
      <c r="BL275" s="34"/>
      <c r="BM275" s="34"/>
      <c r="BN275" s="34"/>
      <c r="BO275" s="34"/>
      <c r="BP275" s="41"/>
      <c r="BQ275" s="41"/>
      <c r="BR275" s="34"/>
      <c r="BS275" s="34"/>
      <c r="BT275" s="34"/>
      <c r="BU275" s="34"/>
      <c r="BV275" s="34"/>
      <c r="BW275" s="41"/>
      <c r="BX275" s="41"/>
      <c r="BY275" s="34"/>
      <c r="BZ275" s="34"/>
      <c r="CA275" s="34"/>
      <c r="CB275" s="34"/>
      <c r="CC275" s="34"/>
      <c r="CD275" s="34"/>
      <c r="CE275" s="34"/>
      <c r="CF275" s="41"/>
      <c r="CG275" s="41"/>
      <c r="CH275" s="34"/>
      <c r="CI275" s="34"/>
      <c r="CJ275" s="34"/>
      <c r="CK275" s="34"/>
      <c r="CL275" s="34"/>
      <c r="CM275" s="41"/>
      <c r="CN275" s="41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</row>
    <row r="276" spans="1:106" ht="13.5" thickBot="1" x14ac:dyDescent="0.25">
      <c r="A276" s="82">
        <v>41765</v>
      </c>
      <c r="B276" s="81" t="s">
        <v>20</v>
      </c>
      <c r="C276" s="81" t="s">
        <v>19</v>
      </c>
      <c r="D276" s="81">
        <v>13.1</v>
      </c>
      <c r="E276" s="81" t="s">
        <v>24</v>
      </c>
      <c r="F276" s="85">
        <f t="shared" si="215"/>
        <v>2</v>
      </c>
      <c r="G276" s="85">
        <f t="shared" si="216"/>
        <v>5</v>
      </c>
      <c r="H276" s="67">
        <f t="shared" si="217"/>
        <v>2014</v>
      </c>
      <c r="I276" s="2" t="str">
        <f t="shared" si="214"/>
        <v>Spring</v>
      </c>
      <c r="J276" s="67"/>
      <c r="K276" s="3" t="str">
        <f t="shared" si="218"/>
        <v/>
      </c>
      <c r="L276" s="20" t="str">
        <f t="shared" si="219"/>
        <v/>
      </c>
      <c r="M276" s="6" t="str">
        <f t="shared" si="220"/>
        <v/>
      </c>
      <c r="N276" s="3" t="str">
        <f t="shared" si="221"/>
        <v/>
      </c>
      <c r="O276" s="20" t="str">
        <f t="shared" si="222"/>
        <v/>
      </c>
      <c r="P276" s="6" t="str">
        <f t="shared" si="223"/>
        <v/>
      </c>
      <c r="Q276" s="3" t="str">
        <f t="shared" si="224"/>
        <v/>
      </c>
      <c r="R276" s="20" t="str">
        <f t="shared" si="225"/>
        <v/>
      </c>
      <c r="S276" s="6" t="str">
        <f t="shared" si="226"/>
        <v/>
      </c>
      <c r="T276" s="3">
        <f t="shared" si="227"/>
        <v>13.1</v>
      </c>
      <c r="U276" s="20" t="str">
        <f t="shared" si="228"/>
        <v/>
      </c>
      <c r="V276" s="6" t="str">
        <f t="shared" si="229"/>
        <v/>
      </c>
      <c r="W276" s="3" t="str">
        <f t="shared" si="230"/>
        <v/>
      </c>
      <c r="X276" s="20" t="str">
        <f t="shared" si="231"/>
        <v/>
      </c>
      <c r="Y276" s="6" t="str">
        <f t="shared" si="232"/>
        <v/>
      </c>
      <c r="Z276" s="3" t="str">
        <f t="shared" si="233"/>
        <v/>
      </c>
      <c r="AA276" s="20" t="str">
        <f t="shared" si="234"/>
        <v/>
      </c>
      <c r="AB276" s="6" t="str">
        <f t="shared" si="235"/>
        <v/>
      </c>
      <c r="AC276" s="3" t="str">
        <f t="shared" si="236"/>
        <v/>
      </c>
      <c r="AD276" s="20" t="str">
        <f t="shared" si="237"/>
        <v/>
      </c>
      <c r="AE276" s="6" t="str">
        <f t="shared" si="238"/>
        <v/>
      </c>
      <c r="AF276" s="8"/>
      <c r="AG276" s="3" t="str">
        <f t="shared" si="245"/>
        <v/>
      </c>
      <c r="AH276" s="20" t="str">
        <f t="shared" si="246"/>
        <v/>
      </c>
      <c r="AI276" s="6" t="str">
        <f t="shared" si="247"/>
        <v/>
      </c>
      <c r="AJ276" s="3" t="str">
        <f t="shared" si="248"/>
        <v/>
      </c>
      <c r="AK276" s="20" t="str">
        <f t="shared" si="249"/>
        <v/>
      </c>
      <c r="AL276" s="6" t="str">
        <f t="shared" si="250"/>
        <v/>
      </c>
      <c r="AM276" s="3" t="str">
        <f t="shared" si="251"/>
        <v/>
      </c>
      <c r="AN276" s="20" t="str">
        <f t="shared" si="252"/>
        <v/>
      </c>
      <c r="AO276" s="6" t="str">
        <f t="shared" si="253"/>
        <v/>
      </c>
      <c r="AP276" s="3" t="str">
        <f t="shared" si="254"/>
        <v>NS</v>
      </c>
      <c r="AQ276" s="20" t="str">
        <f t="shared" si="255"/>
        <v/>
      </c>
      <c r="AR276" s="6" t="str">
        <f t="shared" si="256"/>
        <v/>
      </c>
      <c r="AS276" s="3" t="str">
        <f t="shared" si="257"/>
        <v/>
      </c>
      <c r="AT276" s="20" t="str">
        <f t="shared" si="258"/>
        <v/>
      </c>
      <c r="AU276" s="6" t="str">
        <f t="shared" si="259"/>
        <v/>
      </c>
      <c r="AV276" s="3" t="str">
        <f t="shared" si="239"/>
        <v/>
      </c>
      <c r="AW276" s="20" t="str">
        <f t="shared" si="240"/>
        <v/>
      </c>
      <c r="AX276" s="6" t="str">
        <f t="shared" si="241"/>
        <v/>
      </c>
      <c r="AY276" s="3" t="str">
        <f t="shared" si="242"/>
        <v/>
      </c>
      <c r="AZ276" s="20" t="str">
        <f t="shared" si="243"/>
        <v/>
      </c>
      <c r="BA276" s="6" t="str">
        <f t="shared" si="244"/>
        <v/>
      </c>
      <c r="BB276" s="8"/>
      <c r="BC276" s="34"/>
      <c r="BD276" s="34"/>
      <c r="BE276" s="34"/>
      <c r="BF276" s="34"/>
      <c r="BG276" s="34"/>
      <c r="BH276" s="34"/>
      <c r="BI276" s="41"/>
      <c r="BJ276" s="41"/>
      <c r="BK276" s="34"/>
      <c r="BL276" s="34"/>
      <c r="BM276" s="34"/>
      <c r="BN276" s="34"/>
      <c r="BO276" s="34"/>
      <c r="BP276" s="41"/>
      <c r="BQ276" s="41"/>
      <c r="BR276" s="34"/>
      <c r="BS276" s="34"/>
      <c r="BT276" s="34"/>
      <c r="BU276" s="34"/>
      <c r="BV276" s="34"/>
      <c r="BW276" s="41"/>
      <c r="BX276" s="41"/>
      <c r="BY276" s="34"/>
      <c r="BZ276" s="34"/>
      <c r="CA276" s="34"/>
      <c r="CB276" s="34"/>
      <c r="CC276" s="34"/>
      <c r="CD276" s="34"/>
      <c r="CE276" s="34"/>
      <c r="CF276" s="41"/>
      <c r="CG276" s="41"/>
      <c r="CH276" s="34"/>
      <c r="CI276" s="34"/>
      <c r="CJ276" s="34"/>
      <c r="CK276" s="34"/>
      <c r="CL276" s="34"/>
      <c r="CM276" s="41"/>
      <c r="CN276" s="41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</row>
    <row r="277" spans="1:106" ht="13.5" thickBot="1" x14ac:dyDescent="0.25">
      <c r="A277" s="82">
        <v>41561</v>
      </c>
      <c r="B277" s="81" t="s">
        <v>20</v>
      </c>
      <c r="C277" s="81" t="s">
        <v>19</v>
      </c>
      <c r="D277" s="81">
        <v>13.5</v>
      </c>
      <c r="E277" s="81">
        <v>4.4000000000000004</v>
      </c>
      <c r="F277" s="85">
        <f t="shared" si="215"/>
        <v>2</v>
      </c>
      <c r="G277" s="85">
        <f t="shared" si="216"/>
        <v>10</v>
      </c>
      <c r="H277" s="67">
        <f t="shared" si="217"/>
        <v>2013</v>
      </c>
      <c r="I277" s="2" t="str">
        <f t="shared" si="214"/>
        <v>Fall</v>
      </c>
      <c r="J277" s="67"/>
      <c r="K277" s="3" t="str">
        <f t="shared" si="218"/>
        <v/>
      </c>
      <c r="L277" s="20" t="str">
        <f t="shared" si="219"/>
        <v/>
      </c>
      <c r="M277" s="6" t="str">
        <f t="shared" si="220"/>
        <v/>
      </c>
      <c r="N277" s="3" t="str">
        <f t="shared" si="221"/>
        <v/>
      </c>
      <c r="O277" s="20" t="str">
        <f t="shared" si="222"/>
        <v/>
      </c>
      <c r="P277" s="6" t="str">
        <f t="shared" si="223"/>
        <v/>
      </c>
      <c r="Q277" s="3" t="str">
        <f t="shared" si="224"/>
        <v/>
      </c>
      <c r="R277" s="20" t="str">
        <f t="shared" si="225"/>
        <v/>
      </c>
      <c r="S277" s="6" t="str">
        <f t="shared" si="226"/>
        <v/>
      </c>
      <c r="T277" s="3" t="str">
        <f t="shared" si="227"/>
        <v/>
      </c>
      <c r="U277" s="20" t="str">
        <f t="shared" si="228"/>
        <v/>
      </c>
      <c r="V277" s="6">
        <f t="shared" si="229"/>
        <v>13.5</v>
      </c>
      <c r="W277" s="3" t="str">
        <f t="shared" si="230"/>
        <v/>
      </c>
      <c r="X277" s="20" t="str">
        <f t="shared" si="231"/>
        <v/>
      </c>
      <c r="Y277" s="6" t="str">
        <f t="shared" si="232"/>
        <v/>
      </c>
      <c r="Z277" s="3" t="str">
        <f t="shared" si="233"/>
        <v/>
      </c>
      <c r="AA277" s="20" t="str">
        <f t="shared" si="234"/>
        <v/>
      </c>
      <c r="AB277" s="6" t="str">
        <f t="shared" si="235"/>
        <v/>
      </c>
      <c r="AC277" s="3" t="str">
        <f t="shared" si="236"/>
        <v/>
      </c>
      <c r="AD277" s="20" t="str">
        <f t="shared" si="237"/>
        <v/>
      </c>
      <c r="AE277" s="6" t="str">
        <f t="shared" si="238"/>
        <v/>
      </c>
      <c r="AF277" s="8"/>
      <c r="AG277" s="3" t="str">
        <f t="shared" si="245"/>
        <v/>
      </c>
      <c r="AH277" s="20" t="str">
        <f t="shared" si="246"/>
        <v/>
      </c>
      <c r="AI277" s="6" t="str">
        <f t="shared" si="247"/>
        <v/>
      </c>
      <c r="AJ277" s="3" t="str">
        <f t="shared" si="248"/>
        <v/>
      </c>
      <c r="AK277" s="20" t="str">
        <f t="shared" si="249"/>
        <v/>
      </c>
      <c r="AL277" s="6" t="str">
        <f t="shared" si="250"/>
        <v/>
      </c>
      <c r="AM277" s="3" t="str">
        <f t="shared" si="251"/>
        <v/>
      </c>
      <c r="AN277" s="20" t="str">
        <f t="shared" si="252"/>
        <v/>
      </c>
      <c r="AO277" s="6" t="str">
        <f t="shared" si="253"/>
        <v/>
      </c>
      <c r="AP277" s="3" t="str">
        <f t="shared" si="254"/>
        <v/>
      </c>
      <c r="AQ277" s="20" t="str">
        <f t="shared" si="255"/>
        <v/>
      </c>
      <c r="AR277" s="6">
        <f t="shared" si="256"/>
        <v>4.4000000000000004</v>
      </c>
      <c r="AS277" s="3" t="str">
        <f t="shared" si="257"/>
        <v/>
      </c>
      <c r="AT277" s="20" t="str">
        <f t="shared" si="258"/>
        <v/>
      </c>
      <c r="AU277" s="6" t="str">
        <f t="shared" si="259"/>
        <v/>
      </c>
      <c r="AV277" s="3" t="str">
        <f t="shared" si="239"/>
        <v/>
      </c>
      <c r="AW277" s="20" t="str">
        <f t="shared" si="240"/>
        <v/>
      </c>
      <c r="AX277" s="6" t="str">
        <f t="shared" si="241"/>
        <v/>
      </c>
      <c r="AY277" s="3" t="str">
        <f t="shared" si="242"/>
        <v/>
      </c>
      <c r="AZ277" s="20" t="str">
        <f t="shared" si="243"/>
        <v/>
      </c>
      <c r="BA277" s="6" t="str">
        <f t="shared" si="244"/>
        <v/>
      </c>
      <c r="BB277" s="8"/>
      <c r="BC277" s="34"/>
      <c r="BD277" s="34"/>
      <c r="BE277" s="34"/>
      <c r="BF277" s="34"/>
      <c r="BG277" s="34"/>
      <c r="BH277" s="34"/>
      <c r="BI277" s="41"/>
      <c r="BJ277" s="41"/>
      <c r="BK277" s="34"/>
      <c r="BL277" s="34"/>
      <c r="BM277" s="34"/>
      <c r="BN277" s="34"/>
      <c r="BO277" s="34"/>
      <c r="BP277" s="41"/>
      <c r="BQ277" s="41"/>
      <c r="BR277" s="34"/>
      <c r="BS277" s="34"/>
      <c r="BT277" s="34"/>
      <c r="BU277" s="34"/>
      <c r="BV277" s="34"/>
      <c r="BW277" s="41"/>
      <c r="BX277" s="41"/>
      <c r="BY277" s="34"/>
      <c r="BZ277" s="34"/>
      <c r="CA277" s="34"/>
      <c r="CB277" s="34"/>
      <c r="CC277" s="34"/>
      <c r="CD277" s="34"/>
      <c r="CE277" s="34"/>
      <c r="CF277" s="41"/>
      <c r="CG277" s="41"/>
      <c r="CH277" s="34"/>
      <c r="CI277" s="34"/>
      <c r="CJ277" s="34"/>
      <c r="CK277" s="34"/>
      <c r="CL277" s="34"/>
      <c r="CM277" s="41"/>
      <c r="CN277" s="41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</row>
    <row r="278" spans="1:106" ht="13.5" thickBot="1" x14ac:dyDescent="0.25">
      <c r="A278" s="82">
        <v>41479</v>
      </c>
      <c r="B278" s="81" t="s">
        <v>20</v>
      </c>
      <c r="C278" s="81" t="s">
        <v>19</v>
      </c>
      <c r="D278" s="81">
        <v>21.8</v>
      </c>
      <c r="E278" s="81">
        <v>5.5</v>
      </c>
      <c r="F278" s="85">
        <f t="shared" si="215"/>
        <v>2</v>
      </c>
      <c r="G278" s="85">
        <f t="shared" si="216"/>
        <v>7</v>
      </c>
      <c r="H278" s="67">
        <f t="shared" si="217"/>
        <v>2013</v>
      </c>
      <c r="I278" s="2" t="str">
        <f t="shared" si="214"/>
        <v>Summer</v>
      </c>
      <c r="J278" s="67"/>
      <c r="K278" s="3" t="str">
        <f t="shared" si="218"/>
        <v/>
      </c>
      <c r="L278" s="20" t="str">
        <f t="shared" si="219"/>
        <v/>
      </c>
      <c r="M278" s="6" t="str">
        <f t="shared" si="220"/>
        <v/>
      </c>
      <c r="N278" s="3" t="str">
        <f t="shared" si="221"/>
        <v/>
      </c>
      <c r="O278" s="20" t="str">
        <f t="shared" si="222"/>
        <v/>
      </c>
      <c r="P278" s="6" t="str">
        <f t="shared" si="223"/>
        <v/>
      </c>
      <c r="Q278" s="3" t="str">
        <f t="shared" si="224"/>
        <v/>
      </c>
      <c r="R278" s="20" t="str">
        <f t="shared" si="225"/>
        <v/>
      </c>
      <c r="S278" s="6" t="str">
        <f t="shared" si="226"/>
        <v/>
      </c>
      <c r="T278" s="3" t="str">
        <f t="shared" si="227"/>
        <v/>
      </c>
      <c r="U278" s="20">
        <f t="shared" si="228"/>
        <v>21.8</v>
      </c>
      <c r="V278" s="6" t="str">
        <f t="shared" si="229"/>
        <v/>
      </c>
      <c r="W278" s="3" t="str">
        <f t="shared" si="230"/>
        <v/>
      </c>
      <c r="X278" s="20" t="str">
        <f t="shared" si="231"/>
        <v/>
      </c>
      <c r="Y278" s="6" t="str">
        <f t="shared" si="232"/>
        <v/>
      </c>
      <c r="Z278" s="3" t="str">
        <f t="shared" si="233"/>
        <v/>
      </c>
      <c r="AA278" s="20" t="str">
        <f t="shared" si="234"/>
        <v/>
      </c>
      <c r="AB278" s="6" t="str">
        <f t="shared" si="235"/>
        <v/>
      </c>
      <c r="AC278" s="3" t="str">
        <f t="shared" si="236"/>
        <v/>
      </c>
      <c r="AD278" s="20" t="str">
        <f t="shared" si="237"/>
        <v/>
      </c>
      <c r="AE278" s="6" t="str">
        <f t="shared" si="238"/>
        <v/>
      </c>
      <c r="AF278" s="8"/>
      <c r="AG278" s="3" t="str">
        <f t="shared" si="245"/>
        <v/>
      </c>
      <c r="AH278" s="20" t="str">
        <f t="shared" si="246"/>
        <v/>
      </c>
      <c r="AI278" s="6" t="str">
        <f t="shared" si="247"/>
        <v/>
      </c>
      <c r="AJ278" s="3" t="str">
        <f t="shared" si="248"/>
        <v/>
      </c>
      <c r="AK278" s="20" t="str">
        <f t="shared" si="249"/>
        <v/>
      </c>
      <c r="AL278" s="6" t="str">
        <f t="shared" si="250"/>
        <v/>
      </c>
      <c r="AM278" s="3" t="str">
        <f t="shared" si="251"/>
        <v/>
      </c>
      <c r="AN278" s="20" t="str">
        <f t="shared" si="252"/>
        <v/>
      </c>
      <c r="AO278" s="6" t="str">
        <f t="shared" si="253"/>
        <v/>
      </c>
      <c r="AP278" s="3" t="str">
        <f t="shared" si="254"/>
        <v/>
      </c>
      <c r="AQ278" s="20">
        <f t="shared" si="255"/>
        <v>5.5</v>
      </c>
      <c r="AR278" s="6" t="str">
        <f t="shared" si="256"/>
        <v/>
      </c>
      <c r="AS278" s="3" t="str">
        <f t="shared" si="257"/>
        <v/>
      </c>
      <c r="AT278" s="20" t="str">
        <f t="shared" si="258"/>
        <v/>
      </c>
      <c r="AU278" s="6" t="str">
        <f t="shared" si="259"/>
        <v/>
      </c>
      <c r="AV278" s="3" t="str">
        <f t="shared" si="239"/>
        <v/>
      </c>
      <c r="AW278" s="20" t="str">
        <f t="shared" si="240"/>
        <v/>
      </c>
      <c r="AX278" s="6" t="str">
        <f t="shared" si="241"/>
        <v/>
      </c>
      <c r="AY278" s="3" t="str">
        <f t="shared" si="242"/>
        <v/>
      </c>
      <c r="AZ278" s="20" t="str">
        <f t="shared" si="243"/>
        <v/>
      </c>
      <c r="BA278" s="6" t="str">
        <f t="shared" si="244"/>
        <v/>
      </c>
    </row>
    <row r="279" spans="1:106" ht="13.5" thickBot="1" x14ac:dyDescent="0.25">
      <c r="A279" s="82">
        <v>41400</v>
      </c>
      <c r="B279" s="81" t="s">
        <v>20</v>
      </c>
      <c r="C279" s="81" t="s">
        <v>19</v>
      </c>
      <c r="D279" s="81">
        <v>18.5</v>
      </c>
      <c r="E279" s="81" t="s">
        <v>3</v>
      </c>
      <c r="F279" s="85">
        <f t="shared" si="215"/>
        <v>2</v>
      </c>
      <c r="G279" s="85">
        <f t="shared" si="216"/>
        <v>5</v>
      </c>
      <c r="H279" s="67">
        <f t="shared" si="217"/>
        <v>2013</v>
      </c>
      <c r="I279" s="2" t="str">
        <f t="shared" si="214"/>
        <v>Spring</v>
      </c>
      <c r="J279" s="67"/>
      <c r="K279" s="3" t="str">
        <f t="shared" si="218"/>
        <v/>
      </c>
      <c r="L279" s="20" t="str">
        <f t="shared" si="219"/>
        <v/>
      </c>
      <c r="M279" s="6" t="str">
        <f t="shared" si="220"/>
        <v/>
      </c>
      <c r="N279" s="3" t="str">
        <f t="shared" si="221"/>
        <v/>
      </c>
      <c r="O279" s="20" t="str">
        <f t="shared" si="222"/>
        <v/>
      </c>
      <c r="P279" s="6" t="str">
        <f t="shared" si="223"/>
        <v/>
      </c>
      <c r="Q279" s="3" t="str">
        <f t="shared" si="224"/>
        <v/>
      </c>
      <c r="R279" s="20" t="str">
        <f t="shared" si="225"/>
        <v/>
      </c>
      <c r="S279" s="6" t="str">
        <f t="shared" si="226"/>
        <v/>
      </c>
      <c r="T279" s="3">
        <f t="shared" si="227"/>
        <v>18.5</v>
      </c>
      <c r="U279" s="20" t="str">
        <f t="shared" si="228"/>
        <v/>
      </c>
      <c r="V279" s="6" t="str">
        <f t="shared" si="229"/>
        <v/>
      </c>
      <c r="W279" s="3" t="str">
        <f t="shared" si="230"/>
        <v/>
      </c>
      <c r="X279" s="20" t="str">
        <f t="shared" si="231"/>
        <v/>
      </c>
      <c r="Y279" s="6" t="str">
        <f t="shared" si="232"/>
        <v/>
      </c>
      <c r="Z279" s="3" t="str">
        <f t="shared" si="233"/>
        <v/>
      </c>
      <c r="AA279" s="20" t="str">
        <f t="shared" si="234"/>
        <v/>
      </c>
      <c r="AB279" s="6" t="str">
        <f t="shared" si="235"/>
        <v/>
      </c>
      <c r="AC279" s="3" t="str">
        <f t="shared" si="236"/>
        <v/>
      </c>
      <c r="AD279" s="20" t="str">
        <f t="shared" si="237"/>
        <v/>
      </c>
      <c r="AE279" s="6" t="str">
        <f t="shared" si="238"/>
        <v/>
      </c>
      <c r="AF279" s="8"/>
      <c r="AG279" s="3" t="str">
        <f t="shared" si="245"/>
        <v/>
      </c>
      <c r="AH279" s="20" t="str">
        <f t="shared" si="246"/>
        <v/>
      </c>
      <c r="AI279" s="6" t="str">
        <f t="shared" si="247"/>
        <v/>
      </c>
      <c r="AJ279" s="3" t="str">
        <f t="shared" si="248"/>
        <v/>
      </c>
      <c r="AK279" s="20" t="str">
        <f t="shared" si="249"/>
        <v/>
      </c>
      <c r="AL279" s="6" t="str">
        <f t="shared" si="250"/>
        <v/>
      </c>
      <c r="AM279" s="3" t="str">
        <f t="shared" si="251"/>
        <v/>
      </c>
      <c r="AN279" s="20" t="str">
        <f t="shared" si="252"/>
        <v/>
      </c>
      <c r="AO279" s="6" t="str">
        <f t="shared" si="253"/>
        <v/>
      </c>
      <c r="AP279" s="3" t="str">
        <f t="shared" si="254"/>
        <v>ns</v>
      </c>
      <c r="AQ279" s="20" t="str">
        <f t="shared" si="255"/>
        <v/>
      </c>
      <c r="AR279" s="6" t="str">
        <f t="shared" si="256"/>
        <v/>
      </c>
      <c r="AS279" s="3" t="str">
        <f t="shared" si="257"/>
        <v/>
      </c>
      <c r="AT279" s="20" t="str">
        <f t="shared" si="258"/>
        <v/>
      </c>
      <c r="AU279" s="6" t="str">
        <f t="shared" si="259"/>
        <v/>
      </c>
      <c r="AV279" s="3" t="str">
        <f t="shared" si="239"/>
        <v/>
      </c>
      <c r="AW279" s="20" t="str">
        <f t="shared" si="240"/>
        <v/>
      </c>
      <c r="AX279" s="6" t="str">
        <f t="shared" si="241"/>
        <v/>
      </c>
      <c r="AY279" s="3" t="str">
        <f t="shared" si="242"/>
        <v/>
      </c>
      <c r="AZ279" s="20" t="str">
        <f t="shared" si="243"/>
        <v/>
      </c>
      <c r="BA279" s="6" t="str">
        <f t="shared" si="244"/>
        <v/>
      </c>
    </row>
    <row r="280" spans="1:106" ht="13.5" thickBot="1" x14ac:dyDescent="0.25">
      <c r="A280" s="82">
        <v>41190</v>
      </c>
      <c r="B280" s="81" t="s">
        <v>20</v>
      </c>
      <c r="C280" s="81" t="s">
        <v>19</v>
      </c>
      <c r="D280" s="81">
        <v>10.6</v>
      </c>
      <c r="E280" s="81">
        <v>1</v>
      </c>
      <c r="F280" s="85">
        <f t="shared" si="215"/>
        <v>2</v>
      </c>
      <c r="G280" s="85">
        <f t="shared" si="216"/>
        <v>10</v>
      </c>
      <c r="H280" s="67">
        <f t="shared" si="217"/>
        <v>2012</v>
      </c>
      <c r="I280" s="2" t="str">
        <f t="shared" si="214"/>
        <v>Fall</v>
      </c>
      <c r="J280" s="67"/>
      <c r="K280" s="3" t="str">
        <f t="shared" si="218"/>
        <v/>
      </c>
      <c r="L280" s="20" t="str">
        <f t="shared" si="219"/>
        <v/>
      </c>
      <c r="M280" s="6" t="str">
        <f t="shared" si="220"/>
        <v/>
      </c>
      <c r="N280" s="3" t="str">
        <f t="shared" si="221"/>
        <v/>
      </c>
      <c r="O280" s="20" t="str">
        <f t="shared" si="222"/>
        <v/>
      </c>
      <c r="P280" s="6" t="str">
        <f t="shared" si="223"/>
        <v/>
      </c>
      <c r="Q280" s="3" t="str">
        <f t="shared" si="224"/>
        <v/>
      </c>
      <c r="R280" s="20" t="str">
        <f t="shared" si="225"/>
        <v/>
      </c>
      <c r="S280" s="6" t="str">
        <f t="shared" si="226"/>
        <v/>
      </c>
      <c r="T280" s="3" t="str">
        <f t="shared" si="227"/>
        <v/>
      </c>
      <c r="U280" s="20" t="str">
        <f t="shared" si="228"/>
        <v/>
      </c>
      <c r="V280" s="6">
        <f t="shared" si="229"/>
        <v>10.6</v>
      </c>
      <c r="W280" s="3" t="str">
        <f t="shared" si="230"/>
        <v/>
      </c>
      <c r="X280" s="20" t="str">
        <f t="shared" si="231"/>
        <v/>
      </c>
      <c r="Y280" s="6" t="str">
        <f t="shared" si="232"/>
        <v/>
      </c>
      <c r="Z280" s="3" t="str">
        <f t="shared" si="233"/>
        <v/>
      </c>
      <c r="AA280" s="20" t="str">
        <f t="shared" si="234"/>
        <v/>
      </c>
      <c r="AB280" s="6" t="str">
        <f t="shared" si="235"/>
        <v/>
      </c>
      <c r="AC280" s="3" t="str">
        <f t="shared" si="236"/>
        <v/>
      </c>
      <c r="AD280" s="20" t="str">
        <f t="shared" si="237"/>
        <v/>
      </c>
      <c r="AE280" s="6" t="str">
        <f t="shared" si="238"/>
        <v/>
      </c>
      <c r="AF280" s="8"/>
      <c r="AG280" s="3" t="str">
        <f t="shared" si="245"/>
        <v/>
      </c>
      <c r="AH280" s="20" t="str">
        <f t="shared" si="246"/>
        <v/>
      </c>
      <c r="AI280" s="6" t="str">
        <f t="shared" si="247"/>
        <v/>
      </c>
      <c r="AJ280" s="3" t="str">
        <f t="shared" si="248"/>
        <v/>
      </c>
      <c r="AK280" s="20" t="str">
        <f t="shared" si="249"/>
        <v/>
      </c>
      <c r="AL280" s="6" t="str">
        <f t="shared" si="250"/>
        <v/>
      </c>
      <c r="AM280" s="3" t="str">
        <f t="shared" si="251"/>
        <v/>
      </c>
      <c r="AN280" s="20" t="str">
        <f t="shared" si="252"/>
        <v/>
      </c>
      <c r="AO280" s="6" t="str">
        <f t="shared" si="253"/>
        <v/>
      </c>
      <c r="AP280" s="3" t="str">
        <f t="shared" si="254"/>
        <v/>
      </c>
      <c r="AQ280" s="20" t="str">
        <f t="shared" si="255"/>
        <v/>
      </c>
      <c r="AR280" s="6">
        <f t="shared" si="256"/>
        <v>1</v>
      </c>
      <c r="AS280" s="3" t="str">
        <f t="shared" si="257"/>
        <v/>
      </c>
      <c r="AT280" s="20" t="str">
        <f t="shared" si="258"/>
        <v/>
      </c>
      <c r="AU280" s="6" t="str">
        <f t="shared" si="259"/>
        <v/>
      </c>
      <c r="AV280" s="3" t="str">
        <f t="shared" si="239"/>
        <v/>
      </c>
      <c r="AW280" s="20" t="str">
        <f t="shared" si="240"/>
        <v/>
      </c>
      <c r="AX280" s="6" t="str">
        <f t="shared" si="241"/>
        <v/>
      </c>
      <c r="AY280" s="3" t="str">
        <f t="shared" si="242"/>
        <v/>
      </c>
      <c r="AZ280" s="20" t="str">
        <f t="shared" si="243"/>
        <v/>
      </c>
      <c r="BA280" s="6" t="str">
        <f t="shared" si="244"/>
        <v/>
      </c>
    </row>
    <row r="281" spans="1:106" ht="13.5" thickBot="1" x14ac:dyDescent="0.25">
      <c r="A281" s="82">
        <v>41114</v>
      </c>
      <c r="B281" s="81" t="s">
        <v>20</v>
      </c>
      <c r="C281" s="81" t="s">
        <v>19</v>
      </c>
      <c r="D281" s="81">
        <v>27.9</v>
      </c>
      <c r="E281" s="81">
        <v>12.7</v>
      </c>
      <c r="F281" s="85">
        <f t="shared" si="215"/>
        <v>2</v>
      </c>
      <c r="G281" s="85">
        <f t="shared" si="216"/>
        <v>7</v>
      </c>
      <c r="H281" s="67">
        <f t="shared" si="217"/>
        <v>2012</v>
      </c>
      <c r="I281" s="2" t="str">
        <f t="shared" si="214"/>
        <v>Summer</v>
      </c>
      <c r="J281" s="67"/>
      <c r="K281" s="3" t="str">
        <f t="shared" si="218"/>
        <v/>
      </c>
      <c r="L281" s="20" t="str">
        <f t="shared" si="219"/>
        <v/>
      </c>
      <c r="M281" s="6" t="str">
        <f t="shared" si="220"/>
        <v/>
      </c>
      <c r="N281" s="3" t="str">
        <f t="shared" si="221"/>
        <v/>
      </c>
      <c r="O281" s="20" t="str">
        <f t="shared" si="222"/>
        <v/>
      </c>
      <c r="P281" s="6" t="str">
        <f t="shared" si="223"/>
        <v/>
      </c>
      <c r="Q281" s="3" t="str">
        <f t="shared" si="224"/>
        <v/>
      </c>
      <c r="R281" s="20" t="str">
        <f t="shared" si="225"/>
        <v/>
      </c>
      <c r="S281" s="6" t="str">
        <f t="shared" si="226"/>
        <v/>
      </c>
      <c r="T281" s="3" t="str">
        <f t="shared" si="227"/>
        <v/>
      </c>
      <c r="U281" s="20">
        <f t="shared" si="228"/>
        <v>27.9</v>
      </c>
      <c r="V281" s="6" t="str">
        <f t="shared" si="229"/>
        <v/>
      </c>
      <c r="W281" s="3" t="str">
        <f t="shared" si="230"/>
        <v/>
      </c>
      <c r="X281" s="20" t="str">
        <f t="shared" si="231"/>
        <v/>
      </c>
      <c r="Y281" s="6" t="str">
        <f t="shared" si="232"/>
        <v/>
      </c>
      <c r="Z281" s="3" t="str">
        <f t="shared" si="233"/>
        <v/>
      </c>
      <c r="AA281" s="20" t="str">
        <f t="shared" si="234"/>
        <v/>
      </c>
      <c r="AB281" s="6" t="str">
        <f t="shared" si="235"/>
        <v/>
      </c>
      <c r="AC281" s="3" t="str">
        <f t="shared" si="236"/>
        <v/>
      </c>
      <c r="AD281" s="20" t="str">
        <f t="shared" si="237"/>
        <v/>
      </c>
      <c r="AE281" s="6" t="str">
        <f t="shared" si="238"/>
        <v/>
      </c>
      <c r="AF281" s="8"/>
      <c r="AG281" s="3" t="str">
        <f t="shared" si="245"/>
        <v/>
      </c>
      <c r="AH281" s="20" t="str">
        <f t="shared" si="246"/>
        <v/>
      </c>
      <c r="AI281" s="6" t="str">
        <f t="shared" si="247"/>
        <v/>
      </c>
      <c r="AJ281" s="3" t="str">
        <f t="shared" si="248"/>
        <v/>
      </c>
      <c r="AK281" s="20" t="str">
        <f t="shared" si="249"/>
        <v/>
      </c>
      <c r="AL281" s="6" t="str">
        <f t="shared" si="250"/>
        <v/>
      </c>
      <c r="AM281" s="3" t="str">
        <f t="shared" si="251"/>
        <v/>
      </c>
      <c r="AN281" s="20" t="str">
        <f t="shared" si="252"/>
        <v/>
      </c>
      <c r="AO281" s="6" t="str">
        <f t="shared" si="253"/>
        <v/>
      </c>
      <c r="AP281" s="3" t="str">
        <f t="shared" si="254"/>
        <v/>
      </c>
      <c r="AQ281" s="20">
        <f t="shared" si="255"/>
        <v>12.7</v>
      </c>
      <c r="AR281" s="6" t="str">
        <f t="shared" si="256"/>
        <v/>
      </c>
      <c r="AS281" s="3" t="str">
        <f t="shared" si="257"/>
        <v/>
      </c>
      <c r="AT281" s="20" t="str">
        <f t="shared" si="258"/>
        <v/>
      </c>
      <c r="AU281" s="6" t="str">
        <f t="shared" si="259"/>
        <v/>
      </c>
      <c r="AV281" s="3" t="str">
        <f t="shared" si="239"/>
        <v/>
      </c>
      <c r="AW281" s="20" t="str">
        <f t="shared" si="240"/>
        <v/>
      </c>
      <c r="AX281" s="6" t="str">
        <f t="shared" si="241"/>
        <v/>
      </c>
      <c r="AY281" s="3" t="str">
        <f t="shared" si="242"/>
        <v/>
      </c>
      <c r="AZ281" s="20" t="str">
        <f t="shared" si="243"/>
        <v/>
      </c>
      <c r="BA281" s="6" t="str">
        <f t="shared" si="244"/>
        <v/>
      </c>
    </row>
    <row r="282" spans="1:106" ht="13.5" thickBot="1" x14ac:dyDescent="0.25">
      <c r="A282" s="82">
        <v>41037</v>
      </c>
      <c r="B282" s="81" t="s">
        <v>20</v>
      </c>
      <c r="C282" s="81" t="s">
        <v>19</v>
      </c>
      <c r="D282" s="81">
        <v>17.7</v>
      </c>
      <c r="E282" s="81" t="s">
        <v>3</v>
      </c>
      <c r="F282" s="85">
        <f t="shared" si="215"/>
        <v>2</v>
      </c>
      <c r="G282" s="85">
        <f t="shared" si="216"/>
        <v>5</v>
      </c>
      <c r="H282" s="67">
        <f t="shared" si="217"/>
        <v>2012</v>
      </c>
      <c r="I282" s="2" t="str">
        <f t="shared" si="214"/>
        <v>Spring</v>
      </c>
      <c r="J282" s="67"/>
      <c r="K282" s="3" t="str">
        <f t="shared" si="218"/>
        <v/>
      </c>
      <c r="L282" s="20" t="str">
        <f t="shared" si="219"/>
        <v/>
      </c>
      <c r="M282" s="6" t="str">
        <f t="shared" si="220"/>
        <v/>
      </c>
      <c r="N282" s="3" t="str">
        <f t="shared" si="221"/>
        <v/>
      </c>
      <c r="O282" s="20" t="str">
        <f t="shared" si="222"/>
        <v/>
      </c>
      <c r="P282" s="6" t="str">
        <f t="shared" si="223"/>
        <v/>
      </c>
      <c r="Q282" s="3" t="str">
        <f t="shared" si="224"/>
        <v/>
      </c>
      <c r="R282" s="20" t="str">
        <f t="shared" si="225"/>
        <v/>
      </c>
      <c r="S282" s="6" t="str">
        <f t="shared" si="226"/>
        <v/>
      </c>
      <c r="T282" s="3">
        <f t="shared" si="227"/>
        <v>17.7</v>
      </c>
      <c r="U282" s="20" t="str">
        <f t="shared" si="228"/>
        <v/>
      </c>
      <c r="V282" s="6" t="str">
        <f t="shared" si="229"/>
        <v/>
      </c>
      <c r="W282" s="3" t="str">
        <f t="shared" si="230"/>
        <v/>
      </c>
      <c r="X282" s="20" t="str">
        <f t="shared" si="231"/>
        <v/>
      </c>
      <c r="Y282" s="6" t="str">
        <f t="shared" si="232"/>
        <v/>
      </c>
      <c r="Z282" s="3" t="str">
        <f t="shared" si="233"/>
        <v/>
      </c>
      <c r="AA282" s="20" t="str">
        <f t="shared" si="234"/>
        <v/>
      </c>
      <c r="AB282" s="6" t="str">
        <f t="shared" si="235"/>
        <v/>
      </c>
      <c r="AC282" s="3" t="str">
        <f t="shared" si="236"/>
        <v/>
      </c>
      <c r="AD282" s="20" t="str">
        <f t="shared" si="237"/>
        <v/>
      </c>
      <c r="AE282" s="6" t="str">
        <f t="shared" si="238"/>
        <v/>
      </c>
      <c r="AF282" s="8"/>
      <c r="AG282" s="3" t="str">
        <f t="shared" si="245"/>
        <v/>
      </c>
      <c r="AH282" s="20" t="str">
        <f t="shared" si="246"/>
        <v/>
      </c>
      <c r="AI282" s="6" t="str">
        <f t="shared" si="247"/>
        <v/>
      </c>
      <c r="AJ282" s="3" t="str">
        <f t="shared" si="248"/>
        <v/>
      </c>
      <c r="AK282" s="20" t="str">
        <f t="shared" si="249"/>
        <v/>
      </c>
      <c r="AL282" s="6" t="str">
        <f t="shared" si="250"/>
        <v/>
      </c>
      <c r="AM282" s="3" t="str">
        <f t="shared" si="251"/>
        <v/>
      </c>
      <c r="AN282" s="20" t="str">
        <f t="shared" si="252"/>
        <v/>
      </c>
      <c r="AO282" s="6" t="str">
        <f t="shared" si="253"/>
        <v/>
      </c>
      <c r="AP282" s="3" t="str">
        <f t="shared" si="254"/>
        <v>ns</v>
      </c>
      <c r="AQ282" s="20" t="str">
        <f t="shared" si="255"/>
        <v/>
      </c>
      <c r="AR282" s="6" t="str">
        <f t="shared" si="256"/>
        <v/>
      </c>
      <c r="AS282" s="3" t="str">
        <f t="shared" si="257"/>
        <v/>
      </c>
      <c r="AT282" s="20" t="str">
        <f t="shared" si="258"/>
        <v/>
      </c>
      <c r="AU282" s="6" t="str">
        <f t="shared" si="259"/>
        <v/>
      </c>
      <c r="AV282" s="3" t="str">
        <f t="shared" si="239"/>
        <v/>
      </c>
      <c r="AW282" s="20" t="str">
        <f t="shared" si="240"/>
        <v/>
      </c>
      <c r="AX282" s="6" t="str">
        <f t="shared" si="241"/>
        <v/>
      </c>
      <c r="AY282" s="3" t="str">
        <f t="shared" si="242"/>
        <v/>
      </c>
      <c r="AZ282" s="20" t="str">
        <f t="shared" si="243"/>
        <v/>
      </c>
      <c r="BA282" s="6" t="str">
        <f t="shared" si="244"/>
        <v/>
      </c>
    </row>
    <row r="283" spans="1:106" ht="13.5" thickBot="1" x14ac:dyDescent="0.25">
      <c r="A283" s="82">
        <v>40806</v>
      </c>
      <c r="B283" s="81" t="s">
        <v>20</v>
      </c>
      <c r="C283" s="81" t="s">
        <v>19</v>
      </c>
      <c r="D283" s="81">
        <v>16.8</v>
      </c>
      <c r="E283" s="81">
        <v>3.4</v>
      </c>
      <c r="F283" s="85">
        <f t="shared" si="215"/>
        <v>2</v>
      </c>
      <c r="G283" s="85">
        <f t="shared" si="216"/>
        <v>9</v>
      </c>
      <c r="H283" s="67">
        <f t="shared" si="217"/>
        <v>2011</v>
      </c>
      <c r="I283" s="2" t="str">
        <f t="shared" si="214"/>
        <v>Fall</v>
      </c>
      <c r="J283" s="67"/>
      <c r="K283" s="3" t="str">
        <f t="shared" si="218"/>
        <v/>
      </c>
      <c r="L283" s="20" t="str">
        <f t="shared" si="219"/>
        <v/>
      </c>
      <c r="M283" s="6" t="str">
        <f t="shared" si="220"/>
        <v/>
      </c>
      <c r="N283" s="3" t="str">
        <f t="shared" si="221"/>
        <v/>
      </c>
      <c r="O283" s="20" t="str">
        <f t="shared" si="222"/>
        <v/>
      </c>
      <c r="P283" s="6" t="str">
        <f t="shared" si="223"/>
        <v/>
      </c>
      <c r="Q283" s="3" t="str">
        <f t="shared" si="224"/>
        <v/>
      </c>
      <c r="R283" s="20" t="str">
        <f t="shared" si="225"/>
        <v/>
      </c>
      <c r="S283" s="6" t="str">
        <f t="shared" si="226"/>
        <v/>
      </c>
      <c r="T283" s="3" t="str">
        <f t="shared" si="227"/>
        <v/>
      </c>
      <c r="U283" s="20" t="str">
        <f t="shared" si="228"/>
        <v/>
      </c>
      <c r="V283" s="6">
        <f t="shared" si="229"/>
        <v>16.8</v>
      </c>
      <c r="W283" s="3" t="str">
        <f t="shared" si="230"/>
        <v/>
      </c>
      <c r="X283" s="20" t="str">
        <f t="shared" si="231"/>
        <v/>
      </c>
      <c r="Y283" s="6" t="str">
        <f t="shared" si="232"/>
        <v/>
      </c>
      <c r="Z283" s="3" t="str">
        <f t="shared" si="233"/>
        <v/>
      </c>
      <c r="AA283" s="20" t="str">
        <f t="shared" si="234"/>
        <v/>
      </c>
      <c r="AB283" s="6" t="str">
        <f t="shared" si="235"/>
        <v/>
      </c>
      <c r="AC283" s="3" t="str">
        <f t="shared" si="236"/>
        <v/>
      </c>
      <c r="AD283" s="20" t="str">
        <f t="shared" si="237"/>
        <v/>
      </c>
      <c r="AE283" s="6" t="str">
        <f t="shared" si="238"/>
        <v/>
      </c>
      <c r="AF283" s="8"/>
      <c r="AG283" s="3" t="str">
        <f t="shared" si="245"/>
        <v/>
      </c>
      <c r="AH283" s="20" t="str">
        <f t="shared" si="246"/>
        <v/>
      </c>
      <c r="AI283" s="6" t="str">
        <f t="shared" si="247"/>
        <v/>
      </c>
      <c r="AJ283" s="3" t="str">
        <f t="shared" si="248"/>
        <v/>
      </c>
      <c r="AK283" s="20" t="str">
        <f t="shared" si="249"/>
        <v/>
      </c>
      <c r="AL283" s="6" t="str">
        <f t="shared" si="250"/>
        <v/>
      </c>
      <c r="AM283" s="3" t="str">
        <f t="shared" si="251"/>
        <v/>
      </c>
      <c r="AN283" s="20" t="str">
        <f t="shared" si="252"/>
        <v/>
      </c>
      <c r="AO283" s="6" t="str">
        <f t="shared" si="253"/>
        <v/>
      </c>
      <c r="AP283" s="3" t="str">
        <f t="shared" si="254"/>
        <v/>
      </c>
      <c r="AQ283" s="20" t="str">
        <f t="shared" si="255"/>
        <v/>
      </c>
      <c r="AR283" s="6">
        <f t="shared" si="256"/>
        <v>3.4</v>
      </c>
      <c r="AS283" s="3" t="str">
        <f t="shared" si="257"/>
        <v/>
      </c>
      <c r="AT283" s="20" t="str">
        <f t="shared" si="258"/>
        <v/>
      </c>
      <c r="AU283" s="6" t="str">
        <f t="shared" si="259"/>
        <v/>
      </c>
      <c r="AV283" s="3" t="str">
        <f t="shared" si="239"/>
        <v/>
      </c>
      <c r="AW283" s="20" t="str">
        <f t="shared" si="240"/>
        <v/>
      </c>
      <c r="AX283" s="6" t="str">
        <f t="shared" si="241"/>
        <v/>
      </c>
      <c r="AY283" s="3" t="str">
        <f t="shared" si="242"/>
        <v/>
      </c>
      <c r="AZ283" s="20" t="str">
        <f t="shared" si="243"/>
        <v/>
      </c>
      <c r="BA283" s="6" t="str">
        <f t="shared" si="244"/>
        <v/>
      </c>
    </row>
    <row r="284" spans="1:106" ht="13.5" thickBot="1" x14ac:dyDescent="0.25">
      <c r="A284" s="82">
        <v>40750</v>
      </c>
      <c r="B284" s="81" t="s">
        <v>20</v>
      </c>
      <c r="C284" s="81" t="s">
        <v>19</v>
      </c>
      <c r="D284" s="81">
        <v>23.5</v>
      </c>
      <c r="E284" s="81">
        <v>52</v>
      </c>
      <c r="F284" s="85">
        <f t="shared" si="215"/>
        <v>2</v>
      </c>
      <c r="G284" s="85">
        <f t="shared" si="216"/>
        <v>7</v>
      </c>
      <c r="H284" s="80">
        <f t="shared" ref="H284:H347" si="260">IF(A284="","",YEAR(A284))</f>
        <v>2011</v>
      </c>
      <c r="I284" s="2" t="str">
        <f t="shared" si="214"/>
        <v>Summer</v>
      </c>
      <c r="J284" s="80"/>
      <c r="K284" s="3" t="str">
        <f t="shared" si="218"/>
        <v/>
      </c>
      <c r="L284" s="20" t="str">
        <f t="shared" si="219"/>
        <v/>
      </c>
      <c r="M284" s="6" t="str">
        <f t="shared" si="220"/>
        <v/>
      </c>
      <c r="N284" s="3" t="str">
        <f t="shared" si="221"/>
        <v/>
      </c>
      <c r="O284" s="20" t="str">
        <f t="shared" si="222"/>
        <v/>
      </c>
      <c r="P284" s="6" t="str">
        <f t="shared" si="223"/>
        <v/>
      </c>
      <c r="Q284" s="3" t="str">
        <f t="shared" si="224"/>
        <v/>
      </c>
      <c r="R284" s="20" t="str">
        <f t="shared" si="225"/>
        <v/>
      </c>
      <c r="S284" s="6" t="str">
        <f t="shared" si="226"/>
        <v/>
      </c>
      <c r="T284" s="3" t="str">
        <f t="shared" si="227"/>
        <v/>
      </c>
      <c r="U284" s="20">
        <f t="shared" si="228"/>
        <v>23.5</v>
      </c>
      <c r="V284" s="6" t="str">
        <f t="shared" si="229"/>
        <v/>
      </c>
      <c r="W284" s="3" t="str">
        <f t="shared" si="230"/>
        <v/>
      </c>
      <c r="X284" s="20" t="str">
        <f t="shared" si="231"/>
        <v/>
      </c>
      <c r="Y284" s="6" t="str">
        <f t="shared" si="232"/>
        <v/>
      </c>
      <c r="Z284" s="3" t="str">
        <f t="shared" si="233"/>
        <v/>
      </c>
      <c r="AA284" s="20" t="str">
        <f t="shared" si="234"/>
        <v/>
      </c>
      <c r="AB284" s="6" t="str">
        <f t="shared" si="235"/>
        <v/>
      </c>
      <c r="AC284" s="3" t="str">
        <f t="shared" si="236"/>
        <v/>
      </c>
      <c r="AD284" s="20" t="str">
        <f t="shared" si="237"/>
        <v/>
      </c>
      <c r="AE284" s="6" t="str">
        <f t="shared" si="238"/>
        <v/>
      </c>
      <c r="AG284" s="3" t="str">
        <f t="shared" si="245"/>
        <v/>
      </c>
      <c r="AH284" s="20" t="str">
        <f t="shared" si="246"/>
        <v/>
      </c>
      <c r="AI284" s="6" t="str">
        <f t="shared" si="247"/>
        <v/>
      </c>
      <c r="AJ284" s="3" t="str">
        <f t="shared" si="248"/>
        <v/>
      </c>
      <c r="AK284" s="20" t="str">
        <f t="shared" si="249"/>
        <v/>
      </c>
      <c r="AL284" s="6" t="str">
        <f t="shared" si="250"/>
        <v/>
      </c>
      <c r="AM284" s="3" t="str">
        <f t="shared" si="251"/>
        <v/>
      </c>
      <c r="AN284" s="20" t="str">
        <f t="shared" si="252"/>
        <v/>
      </c>
      <c r="AO284" s="6" t="str">
        <f t="shared" si="253"/>
        <v/>
      </c>
      <c r="AP284" s="3" t="str">
        <f t="shared" si="254"/>
        <v/>
      </c>
      <c r="AQ284" s="20">
        <f t="shared" si="255"/>
        <v>52</v>
      </c>
      <c r="AR284" s="6" t="str">
        <f t="shared" si="256"/>
        <v/>
      </c>
      <c r="AS284" s="3" t="str">
        <f t="shared" si="257"/>
        <v/>
      </c>
      <c r="AT284" s="20" t="str">
        <f t="shared" si="258"/>
        <v/>
      </c>
      <c r="AU284" s="6" t="str">
        <f t="shared" si="259"/>
        <v/>
      </c>
      <c r="AV284" s="3" t="str">
        <f t="shared" si="239"/>
        <v/>
      </c>
      <c r="AW284" s="20" t="str">
        <f t="shared" si="240"/>
        <v/>
      </c>
      <c r="AX284" s="6" t="str">
        <f t="shared" si="241"/>
        <v/>
      </c>
      <c r="AY284" s="3" t="str">
        <f t="shared" si="242"/>
        <v/>
      </c>
      <c r="AZ284" s="20" t="str">
        <f t="shared" si="243"/>
        <v/>
      </c>
      <c r="BA284" s="6" t="str">
        <f t="shared" si="244"/>
        <v/>
      </c>
    </row>
    <row r="285" spans="1:106" ht="13.5" thickBot="1" x14ac:dyDescent="0.25">
      <c r="A285" s="82">
        <v>40674</v>
      </c>
      <c r="B285" s="81" t="s">
        <v>20</v>
      </c>
      <c r="C285" s="81" t="s">
        <v>19</v>
      </c>
      <c r="D285" s="81">
        <v>18.3</v>
      </c>
      <c r="E285" s="81" t="s">
        <v>3</v>
      </c>
      <c r="F285" s="85">
        <f t="shared" si="215"/>
        <v>2</v>
      </c>
      <c r="G285" s="85">
        <f t="shared" si="216"/>
        <v>5</v>
      </c>
      <c r="H285" s="80">
        <f t="shared" si="260"/>
        <v>2011</v>
      </c>
      <c r="I285" s="2" t="str">
        <f t="shared" si="214"/>
        <v>Spring</v>
      </c>
      <c r="J285" s="80"/>
      <c r="K285" s="3" t="str">
        <f t="shared" si="218"/>
        <v/>
      </c>
      <c r="L285" s="20" t="str">
        <f t="shared" si="219"/>
        <v/>
      </c>
      <c r="M285" s="6" t="str">
        <f t="shared" si="220"/>
        <v/>
      </c>
      <c r="N285" s="3" t="str">
        <f t="shared" si="221"/>
        <v/>
      </c>
      <c r="O285" s="20" t="str">
        <f t="shared" si="222"/>
        <v/>
      </c>
      <c r="P285" s="6" t="str">
        <f t="shared" si="223"/>
        <v/>
      </c>
      <c r="Q285" s="3" t="str">
        <f t="shared" si="224"/>
        <v/>
      </c>
      <c r="R285" s="20" t="str">
        <f t="shared" si="225"/>
        <v/>
      </c>
      <c r="S285" s="6" t="str">
        <f t="shared" si="226"/>
        <v/>
      </c>
      <c r="T285" s="3">
        <f t="shared" si="227"/>
        <v>18.3</v>
      </c>
      <c r="U285" s="20" t="str">
        <f t="shared" si="228"/>
        <v/>
      </c>
      <c r="V285" s="6" t="str">
        <f t="shared" si="229"/>
        <v/>
      </c>
      <c r="W285" s="3" t="str">
        <f t="shared" si="230"/>
        <v/>
      </c>
      <c r="X285" s="20" t="str">
        <f t="shared" si="231"/>
        <v/>
      </c>
      <c r="Y285" s="6" t="str">
        <f t="shared" si="232"/>
        <v/>
      </c>
      <c r="Z285" s="3" t="str">
        <f t="shared" si="233"/>
        <v/>
      </c>
      <c r="AA285" s="20" t="str">
        <f t="shared" si="234"/>
        <v/>
      </c>
      <c r="AB285" s="6" t="str">
        <f t="shared" si="235"/>
        <v/>
      </c>
      <c r="AC285" s="3" t="str">
        <f t="shared" si="236"/>
        <v/>
      </c>
      <c r="AD285" s="20" t="str">
        <f t="shared" si="237"/>
        <v/>
      </c>
      <c r="AE285" s="6" t="str">
        <f t="shared" si="238"/>
        <v/>
      </c>
      <c r="AG285" s="3" t="str">
        <f t="shared" si="245"/>
        <v/>
      </c>
      <c r="AH285" s="20" t="str">
        <f t="shared" si="246"/>
        <v/>
      </c>
      <c r="AI285" s="6" t="str">
        <f t="shared" si="247"/>
        <v/>
      </c>
      <c r="AJ285" s="3" t="str">
        <f t="shared" si="248"/>
        <v/>
      </c>
      <c r="AK285" s="20" t="str">
        <f t="shared" si="249"/>
        <v/>
      </c>
      <c r="AL285" s="6" t="str">
        <f t="shared" si="250"/>
        <v/>
      </c>
      <c r="AM285" s="3" t="str">
        <f t="shared" si="251"/>
        <v/>
      </c>
      <c r="AN285" s="20" t="str">
        <f t="shared" si="252"/>
        <v/>
      </c>
      <c r="AO285" s="6" t="str">
        <f t="shared" si="253"/>
        <v/>
      </c>
      <c r="AP285" s="3" t="str">
        <f t="shared" si="254"/>
        <v>ns</v>
      </c>
      <c r="AQ285" s="20" t="str">
        <f t="shared" si="255"/>
        <v/>
      </c>
      <c r="AR285" s="6" t="str">
        <f t="shared" si="256"/>
        <v/>
      </c>
      <c r="AS285" s="3" t="str">
        <f t="shared" si="257"/>
        <v/>
      </c>
      <c r="AT285" s="20" t="str">
        <f t="shared" si="258"/>
        <v/>
      </c>
      <c r="AU285" s="6" t="str">
        <f t="shared" si="259"/>
        <v/>
      </c>
      <c r="AV285" s="3" t="str">
        <f t="shared" si="239"/>
        <v/>
      </c>
      <c r="AW285" s="20" t="str">
        <f t="shared" si="240"/>
        <v/>
      </c>
      <c r="AX285" s="6" t="str">
        <f t="shared" si="241"/>
        <v/>
      </c>
      <c r="AY285" s="3" t="str">
        <f t="shared" si="242"/>
        <v/>
      </c>
      <c r="AZ285" s="20" t="str">
        <f t="shared" si="243"/>
        <v/>
      </c>
      <c r="BA285" s="6" t="str">
        <f t="shared" si="244"/>
        <v/>
      </c>
    </row>
    <row r="286" spans="1:106" ht="13.5" thickBot="1" x14ac:dyDescent="0.25">
      <c r="A286" s="82">
        <v>40455</v>
      </c>
      <c r="B286" s="81" t="s">
        <v>20</v>
      </c>
      <c r="C286" s="81" t="s">
        <v>19</v>
      </c>
      <c r="D286" s="81">
        <v>11.8</v>
      </c>
      <c r="E286" s="81">
        <v>33</v>
      </c>
      <c r="F286" s="85">
        <f t="shared" si="215"/>
        <v>2</v>
      </c>
      <c r="G286" s="85">
        <f t="shared" si="216"/>
        <v>10</v>
      </c>
      <c r="H286" s="80">
        <f t="shared" si="260"/>
        <v>2010</v>
      </c>
      <c r="I286" s="2" t="str">
        <f t="shared" si="214"/>
        <v>Fall</v>
      </c>
      <c r="J286" s="80"/>
      <c r="K286" s="3" t="str">
        <f t="shared" si="218"/>
        <v/>
      </c>
      <c r="L286" s="20" t="str">
        <f t="shared" si="219"/>
        <v/>
      </c>
      <c r="M286" s="6" t="str">
        <f t="shared" si="220"/>
        <v/>
      </c>
      <c r="N286" s="3" t="str">
        <f t="shared" si="221"/>
        <v/>
      </c>
      <c r="O286" s="20" t="str">
        <f t="shared" si="222"/>
        <v/>
      </c>
      <c r="P286" s="6" t="str">
        <f t="shared" si="223"/>
        <v/>
      </c>
      <c r="Q286" s="3" t="str">
        <f t="shared" si="224"/>
        <v/>
      </c>
      <c r="R286" s="20" t="str">
        <f t="shared" si="225"/>
        <v/>
      </c>
      <c r="S286" s="6" t="str">
        <f t="shared" si="226"/>
        <v/>
      </c>
      <c r="T286" s="3" t="str">
        <f t="shared" si="227"/>
        <v/>
      </c>
      <c r="U286" s="20" t="str">
        <f t="shared" si="228"/>
        <v/>
      </c>
      <c r="V286" s="6">
        <f t="shared" si="229"/>
        <v>11.8</v>
      </c>
      <c r="W286" s="3" t="str">
        <f t="shared" si="230"/>
        <v/>
      </c>
      <c r="X286" s="20" t="str">
        <f t="shared" si="231"/>
        <v/>
      </c>
      <c r="Y286" s="6" t="str">
        <f t="shared" si="232"/>
        <v/>
      </c>
      <c r="Z286" s="3" t="str">
        <f t="shared" si="233"/>
        <v/>
      </c>
      <c r="AA286" s="20" t="str">
        <f t="shared" si="234"/>
        <v/>
      </c>
      <c r="AB286" s="6" t="str">
        <f t="shared" si="235"/>
        <v/>
      </c>
      <c r="AC286" s="3" t="str">
        <f t="shared" si="236"/>
        <v/>
      </c>
      <c r="AD286" s="20" t="str">
        <f t="shared" si="237"/>
        <v/>
      </c>
      <c r="AE286" s="6" t="str">
        <f t="shared" si="238"/>
        <v/>
      </c>
      <c r="AG286" s="3" t="str">
        <f t="shared" si="245"/>
        <v/>
      </c>
      <c r="AH286" s="20" t="str">
        <f t="shared" si="246"/>
        <v/>
      </c>
      <c r="AI286" s="6" t="str">
        <f t="shared" si="247"/>
        <v/>
      </c>
      <c r="AJ286" s="3" t="str">
        <f t="shared" si="248"/>
        <v/>
      </c>
      <c r="AK286" s="20" t="str">
        <f t="shared" si="249"/>
        <v/>
      </c>
      <c r="AL286" s="6" t="str">
        <f t="shared" si="250"/>
        <v/>
      </c>
      <c r="AM286" s="3" t="str">
        <f t="shared" si="251"/>
        <v/>
      </c>
      <c r="AN286" s="20" t="str">
        <f t="shared" si="252"/>
        <v/>
      </c>
      <c r="AO286" s="6" t="str">
        <f t="shared" si="253"/>
        <v/>
      </c>
      <c r="AP286" s="3" t="str">
        <f t="shared" si="254"/>
        <v/>
      </c>
      <c r="AQ286" s="20" t="str">
        <f t="shared" si="255"/>
        <v/>
      </c>
      <c r="AR286" s="6">
        <f t="shared" si="256"/>
        <v>33</v>
      </c>
      <c r="AS286" s="3" t="str">
        <f t="shared" si="257"/>
        <v/>
      </c>
      <c r="AT286" s="20" t="str">
        <f t="shared" si="258"/>
        <v/>
      </c>
      <c r="AU286" s="6" t="str">
        <f t="shared" si="259"/>
        <v/>
      </c>
      <c r="AV286" s="3" t="str">
        <f t="shared" si="239"/>
        <v/>
      </c>
      <c r="AW286" s="20" t="str">
        <f t="shared" si="240"/>
        <v/>
      </c>
      <c r="AX286" s="6" t="str">
        <f t="shared" si="241"/>
        <v/>
      </c>
      <c r="AY286" s="3" t="str">
        <f t="shared" si="242"/>
        <v/>
      </c>
      <c r="AZ286" s="20" t="str">
        <f t="shared" si="243"/>
        <v/>
      </c>
      <c r="BA286" s="6" t="str">
        <f t="shared" si="244"/>
        <v/>
      </c>
    </row>
    <row r="287" spans="1:106" ht="13.5" thickBot="1" x14ac:dyDescent="0.25">
      <c r="A287" s="82">
        <v>40372</v>
      </c>
      <c r="B287" s="81" t="s">
        <v>20</v>
      </c>
      <c r="C287" s="81" t="s">
        <v>19</v>
      </c>
      <c r="D287" s="81">
        <v>21.8</v>
      </c>
      <c r="E287" s="81">
        <v>202</v>
      </c>
      <c r="F287" s="85">
        <f t="shared" si="215"/>
        <v>2</v>
      </c>
      <c r="G287" s="85">
        <f t="shared" si="216"/>
        <v>7</v>
      </c>
      <c r="H287" s="80">
        <f t="shared" si="260"/>
        <v>2010</v>
      </c>
      <c r="I287" s="2" t="str">
        <f t="shared" si="214"/>
        <v>Summer</v>
      </c>
      <c r="J287" s="80"/>
      <c r="K287" s="3" t="str">
        <f t="shared" si="218"/>
        <v/>
      </c>
      <c r="L287" s="20" t="str">
        <f t="shared" si="219"/>
        <v/>
      </c>
      <c r="M287" s="6" t="str">
        <f t="shared" si="220"/>
        <v/>
      </c>
      <c r="N287" s="3" t="str">
        <f t="shared" si="221"/>
        <v/>
      </c>
      <c r="O287" s="20" t="str">
        <f t="shared" si="222"/>
        <v/>
      </c>
      <c r="P287" s="6" t="str">
        <f t="shared" si="223"/>
        <v/>
      </c>
      <c r="Q287" s="3" t="str">
        <f t="shared" si="224"/>
        <v/>
      </c>
      <c r="R287" s="20" t="str">
        <f t="shared" si="225"/>
        <v/>
      </c>
      <c r="S287" s="6" t="str">
        <f t="shared" si="226"/>
        <v/>
      </c>
      <c r="T287" s="3" t="str">
        <f t="shared" si="227"/>
        <v/>
      </c>
      <c r="U287" s="20">
        <f t="shared" si="228"/>
        <v>21.8</v>
      </c>
      <c r="V287" s="6" t="str">
        <f t="shared" si="229"/>
        <v/>
      </c>
      <c r="W287" s="3" t="str">
        <f t="shared" si="230"/>
        <v/>
      </c>
      <c r="X287" s="20" t="str">
        <f t="shared" si="231"/>
        <v/>
      </c>
      <c r="Y287" s="6" t="str">
        <f t="shared" si="232"/>
        <v/>
      </c>
      <c r="Z287" s="3" t="str">
        <f t="shared" si="233"/>
        <v/>
      </c>
      <c r="AA287" s="20" t="str">
        <f t="shared" si="234"/>
        <v/>
      </c>
      <c r="AB287" s="6" t="str">
        <f t="shared" si="235"/>
        <v/>
      </c>
      <c r="AC287" s="3" t="str">
        <f t="shared" si="236"/>
        <v/>
      </c>
      <c r="AD287" s="20" t="str">
        <f t="shared" si="237"/>
        <v/>
      </c>
      <c r="AE287" s="6" t="str">
        <f t="shared" si="238"/>
        <v/>
      </c>
      <c r="AG287" s="3" t="str">
        <f t="shared" si="245"/>
        <v/>
      </c>
      <c r="AH287" s="20" t="str">
        <f t="shared" si="246"/>
        <v/>
      </c>
      <c r="AI287" s="6" t="str">
        <f t="shared" si="247"/>
        <v/>
      </c>
      <c r="AJ287" s="3" t="str">
        <f t="shared" si="248"/>
        <v/>
      </c>
      <c r="AK287" s="20" t="str">
        <f t="shared" si="249"/>
        <v/>
      </c>
      <c r="AL287" s="6" t="str">
        <f t="shared" si="250"/>
        <v/>
      </c>
      <c r="AM287" s="3" t="str">
        <f t="shared" si="251"/>
        <v/>
      </c>
      <c r="AN287" s="20" t="str">
        <f t="shared" si="252"/>
        <v/>
      </c>
      <c r="AO287" s="6" t="str">
        <f t="shared" si="253"/>
        <v/>
      </c>
      <c r="AP287" s="3" t="str">
        <f t="shared" si="254"/>
        <v/>
      </c>
      <c r="AQ287" s="20">
        <f t="shared" si="255"/>
        <v>202</v>
      </c>
      <c r="AR287" s="6" t="str">
        <f t="shared" si="256"/>
        <v/>
      </c>
      <c r="AS287" s="3" t="str">
        <f t="shared" si="257"/>
        <v/>
      </c>
      <c r="AT287" s="20" t="str">
        <f t="shared" si="258"/>
        <v/>
      </c>
      <c r="AU287" s="6" t="str">
        <f t="shared" si="259"/>
        <v/>
      </c>
      <c r="AV287" s="3" t="str">
        <f t="shared" si="239"/>
        <v/>
      </c>
      <c r="AW287" s="20" t="str">
        <f t="shared" si="240"/>
        <v/>
      </c>
      <c r="AX287" s="6" t="str">
        <f t="shared" si="241"/>
        <v/>
      </c>
      <c r="AY287" s="3" t="str">
        <f t="shared" si="242"/>
        <v/>
      </c>
      <c r="AZ287" s="20" t="str">
        <f t="shared" si="243"/>
        <v/>
      </c>
      <c r="BA287" s="6" t="str">
        <f t="shared" si="244"/>
        <v/>
      </c>
    </row>
    <row r="288" spans="1:106" ht="13.5" thickBot="1" x14ac:dyDescent="0.25">
      <c r="A288" s="82">
        <v>40310</v>
      </c>
      <c r="B288" s="81" t="s">
        <v>20</v>
      </c>
      <c r="C288" s="81" t="s">
        <v>19</v>
      </c>
      <c r="D288" s="81">
        <v>11.2</v>
      </c>
      <c r="E288" s="81">
        <v>74</v>
      </c>
      <c r="F288" s="85">
        <f t="shared" si="215"/>
        <v>2</v>
      </c>
      <c r="G288" s="85">
        <f t="shared" si="216"/>
        <v>5</v>
      </c>
      <c r="H288" s="80">
        <f t="shared" si="260"/>
        <v>2010</v>
      </c>
      <c r="I288" s="2" t="str">
        <f t="shared" si="214"/>
        <v>Spring</v>
      </c>
      <c r="J288" s="80"/>
      <c r="K288" s="3" t="str">
        <f t="shared" si="218"/>
        <v/>
      </c>
      <c r="L288" s="20" t="str">
        <f t="shared" si="219"/>
        <v/>
      </c>
      <c r="M288" s="6" t="str">
        <f t="shared" si="220"/>
        <v/>
      </c>
      <c r="N288" s="3" t="str">
        <f t="shared" si="221"/>
        <v/>
      </c>
      <c r="O288" s="20" t="str">
        <f t="shared" si="222"/>
        <v/>
      </c>
      <c r="P288" s="6" t="str">
        <f t="shared" si="223"/>
        <v/>
      </c>
      <c r="Q288" s="3" t="str">
        <f t="shared" si="224"/>
        <v/>
      </c>
      <c r="R288" s="20" t="str">
        <f t="shared" si="225"/>
        <v/>
      </c>
      <c r="S288" s="6" t="str">
        <f t="shared" si="226"/>
        <v/>
      </c>
      <c r="T288" s="3">
        <f t="shared" si="227"/>
        <v>11.2</v>
      </c>
      <c r="U288" s="20" t="str">
        <f t="shared" si="228"/>
        <v/>
      </c>
      <c r="V288" s="6" t="str">
        <f t="shared" si="229"/>
        <v/>
      </c>
      <c r="W288" s="3" t="str">
        <f t="shared" si="230"/>
        <v/>
      </c>
      <c r="X288" s="20" t="str">
        <f t="shared" si="231"/>
        <v/>
      </c>
      <c r="Y288" s="6" t="str">
        <f t="shared" si="232"/>
        <v/>
      </c>
      <c r="Z288" s="3" t="str">
        <f t="shared" si="233"/>
        <v/>
      </c>
      <c r="AA288" s="20" t="str">
        <f t="shared" si="234"/>
        <v/>
      </c>
      <c r="AB288" s="6" t="str">
        <f t="shared" si="235"/>
        <v/>
      </c>
      <c r="AC288" s="3" t="str">
        <f t="shared" si="236"/>
        <v/>
      </c>
      <c r="AD288" s="20" t="str">
        <f t="shared" si="237"/>
        <v/>
      </c>
      <c r="AE288" s="6" t="str">
        <f t="shared" si="238"/>
        <v/>
      </c>
      <c r="AG288" s="3" t="str">
        <f t="shared" si="245"/>
        <v/>
      </c>
      <c r="AH288" s="20" t="str">
        <f t="shared" si="246"/>
        <v/>
      </c>
      <c r="AI288" s="6" t="str">
        <f t="shared" si="247"/>
        <v/>
      </c>
      <c r="AJ288" s="3" t="str">
        <f t="shared" si="248"/>
        <v/>
      </c>
      <c r="AK288" s="20" t="str">
        <f t="shared" si="249"/>
        <v/>
      </c>
      <c r="AL288" s="6" t="str">
        <f t="shared" si="250"/>
        <v/>
      </c>
      <c r="AM288" s="3" t="str">
        <f t="shared" si="251"/>
        <v/>
      </c>
      <c r="AN288" s="20" t="str">
        <f t="shared" si="252"/>
        <v/>
      </c>
      <c r="AO288" s="6" t="str">
        <f t="shared" si="253"/>
        <v/>
      </c>
      <c r="AP288" s="3">
        <f t="shared" si="254"/>
        <v>74</v>
      </c>
      <c r="AQ288" s="20" t="str">
        <f t="shared" si="255"/>
        <v/>
      </c>
      <c r="AR288" s="6" t="str">
        <f t="shared" si="256"/>
        <v/>
      </c>
      <c r="AS288" s="3" t="str">
        <f t="shared" si="257"/>
        <v/>
      </c>
      <c r="AT288" s="20" t="str">
        <f t="shared" si="258"/>
        <v/>
      </c>
      <c r="AU288" s="6" t="str">
        <f t="shared" si="259"/>
        <v/>
      </c>
      <c r="AV288" s="3" t="str">
        <f t="shared" si="239"/>
        <v/>
      </c>
      <c r="AW288" s="20" t="str">
        <f t="shared" si="240"/>
        <v/>
      </c>
      <c r="AX288" s="6" t="str">
        <f t="shared" si="241"/>
        <v/>
      </c>
      <c r="AY288" s="3" t="str">
        <f t="shared" si="242"/>
        <v/>
      </c>
      <c r="AZ288" s="20" t="str">
        <f t="shared" si="243"/>
        <v/>
      </c>
      <c r="BA288" s="6" t="str">
        <f t="shared" si="244"/>
        <v/>
      </c>
    </row>
    <row r="289" spans="1:53" ht="13.5" thickBot="1" x14ac:dyDescent="0.25">
      <c r="A289" s="82">
        <v>40086</v>
      </c>
      <c r="B289" s="81" t="s">
        <v>20</v>
      </c>
      <c r="C289" s="81" t="s">
        <v>19</v>
      </c>
      <c r="D289" s="81">
        <v>15.3</v>
      </c>
      <c r="E289" s="81">
        <v>0.38</v>
      </c>
      <c r="F289" s="85">
        <f t="shared" si="215"/>
        <v>2</v>
      </c>
      <c r="G289" s="85">
        <f t="shared" si="216"/>
        <v>9</v>
      </c>
      <c r="H289" s="80">
        <f t="shared" si="260"/>
        <v>2009</v>
      </c>
      <c r="I289" s="2" t="str">
        <f t="shared" si="214"/>
        <v>Fall</v>
      </c>
      <c r="J289" s="80"/>
      <c r="K289" s="3" t="str">
        <f t="shared" si="218"/>
        <v/>
      </c>
      <c r="L289" s="20" t="str">
        <f t="shared" si="219"/>
        <v/>
      </c>
      <c r="M289" s="6" t="str">
        <f t="shared" si="220"/>
        <v/>
      </c>
      <c r="N289" s="3" t="str">
        <f t="shared" si="221"/>
        <v/>
      </c>
      <c r="O289" s="20" t="str">
        <f t="shared" si="222"/>
        <v/>
      </c>
      <c r="P289" s="6" t="str">
        <f t="shared" si="223"/>
        <v/>
      </c>
      <c r="Q289" s="3" t="str">
        <f t="shared" si="224"/>
        <v/>
      </c>
      <c r="R289" s="20" t="str">
        <f t="shared" si="225"/>
        <v/>
      </c>
      <c r="S289" s="6" t="str">
        <f t="shared" si="226"/>
        <v/>
      </c>
      <c r="T289" s="3" t="str">
        <f t="shared" si="227"/>
        <v/>
      </c>
      <c r="U289" s="20" t="str">
        <f t="shared" si="228"/>
        <v/>
      </c>
      <c r="V289" s="6">
        <f t="shared" si="229"/>
        <v>15.3</v>
      </c>
      <c r="W289" s="3" t="str">
        <f t="shared" si="230"/>
        <v/>
      </c>
      <c r="X289" s="20" t="str">
        <f t="shared" si="231"/>
        <v/>
      </c>
      <c r="Y289" s="6" t="str">
        <f t="shared" si="232"/>
        <v/>
      </c>
      <c r="Z289" s="3" t="str">
        <f t="shared" si="233"/>
        <v/>
      </c>
      <c r="AA289" s="20" t="str">
        <f t="shared" si="234"/>
        <v/>
      </c>
      <c r="AB289" s="6" t="str">
        <f t="shared" si="235"/>
        <v/>
      </c>
      <c r="AC289" s="3" t="str">
        <f t="shared" si="236"/>
        <v/>
      </c>
      <c r="AD289" s="20" t="str">
        <f t="shared" si="237"/>
        <v/>
      </c>
      <c r="AE289" s="6" t="str">
        <f t="shared" si="238"/>
        <v/>
      </c>
      <c r="AG289" s="3" t="str">
        <f t="shared" si="245"/>
        <v/>
      </c>
      <c r="AH289" s="20" t="str">
        <f t="shared" si="246"/>
        <v/>
      </c>
      <c r="AI289" s="6" t="str">
        <f t="shared" si="247"/>
        <v/>
      </c>
      <c r="AJ289" s="3" t="str">
        <f t="shared" si="248"/>
        <v/>
      </c>
      <c r="AK289" s="20" t="str">
        <f t="shared" si="249"/>
        <v/>
      </c>
      <c r="AL289" s="6" t="str">
        <f t="shared" si="250"/>
        <v/>
      </c>
      <c r="AM289" s="3" t="str">
        <f t="shared" si="251"/>
        <v/>
      </c>
      <c r="AN289" s="20" t="str">
        <f t="shared" si="252"/>
        <v/>
      </c>
      <c r="AO289" s="6" t="str">
        <f t="shared" si="253"/>
        <v/>
      </c>
      <c r="AP289" s="3" t="str">
        <f t="shared" si="254"/>
        <v/>
      </c>
      <c r="AQ289" s="20" t="str">
        <f t="shared" si="255"/>
        <v/>
      </c>
      <c r="AR289" s="6">
        <f t="shared" si="256"/>
        <v>0.38</v>
      </c>
      <c r="AS289" s="3" t="str">
        <f t="shared" si="257"/>
        <v/>
      </c>
      <c r="AT289" s="20" t="str">
        <f t="shared" si="258"/>
        <v/>
      </c>
      <c r="AU289" s="6" t="str">
        <f t="shared" si="259"/>
        <v/>
      </c>
      <c r="AV289" s="3" t="str">
        <f t="shared" si="239"/>
        <v/>
      </c>
      <c r="AW289" s="20" t="str">
        <f t="shared" si="240"/>
        <v/>
      </c>
      <c r="AX289" s="6" t="str">
        <f t="shared" si="241"/>
        <v/>
      </c>
      <c r="AY289" s="3" t="str">
        <f t="shared" si="242"/>
        <v/>
      </c>
      <c r="AZ289" s="20" t="str">
        <f t="shared" si="243"/>
        <v/>
      </c>
      <c r="BA289" s="6" t="str">
        <f t="shared" si="244"/>
        <v/>
      </c>
    </row>
    <row r="290" spans="1:53" ht="13.5" thickBot="1" x14ac:dyDescent="0.25">
      <c r="A290" s="82">
        <v>40017</v>
      </c>
      <c r="B290" s="81" t="s">
        <v>20</v>
      </c>
      <c r="C290" s="81" t="s">
        <v>19</v>
      </c>
      <c r="D290" s="81">
        <v>20.3</v>
      </c>
      <c r="E290" s="81">
        <v>1</v>
      </c>
      <c r="F290" s="85">
        <f t="shared" si="215"/>
        <v>2</v>
      </c>
      <c r="G290" s="85">
        <f t="shared" si="216"/>
        <v>7</v>
      </c>
      <c r="H290" s="80">
        <f t="shared" si="260"/>
        <v>2009</v>
      </c>
      <c r="I290" s="2" t="str">
        <f t="shared" si="214"/>
        <v>Summer</v>
      </c>
      <c r="J290" s="80"/>
      <c r="K290" s="3" t="str">
        <f t="shared" si="218"/>
        <v/>
      </c>
      <c r="L290" s="20" t="str">
        <f t="shared" si="219"/>
        <v/>
      </c>
      <c r="M290" s="6" t="str">
        <f t="shared" si="220"/>
        <v/>
      </c>
      <c r="N290" s="3" t="str">
        <f t="shared" si="221"/>
        <v/>
      </c>
      <c r="O290" s="20" t="str">
        <f t="shared" si="222"/>
        <v/>
      </c>
      <c r="P290" s="6" t="str">
        <f t="shared" si="223"/>
        <v/>
      </c>
      <c r="Q290" s="3" t="str">
        <f t="shared" si="224"/>
        <v/>
      </c>
      <c r="R290" s="20" t="str">
        <f t="shared" si="225"/>
        <v/>
      </c>
      <c r="S290" s="6" t="str">
        <f t="shared" si="226"/>
        <v/>
      </c>
      <c r="T290" s="3" t="str">
        <f t="shared" si="227"/>
        <v/>
      </c>
      <c r="U290" s="20">
        <f t="shared" si="228"/>
        <v>20.3</v>
      </c>
      <c r="V290" s="6" t="str">
        <f t="shared" si="229"/>
        <v/>
      </c>
      <c r="W290" s="3" t="str">
        <f t="shared" si="230"/>
        <v/>
      </c>
      <c r="X290" s="20" t="str">
        <f t="shared" si="231"/>
        <v/>
      </c>
      <c r="Y290" s="6" t="str">
        <f t="shared" si="232"/>
        <v/>
      </c>
      <c r="Z290" s="3" t="str">
        <f t="shared" si="233"/>
        <v/>
      </c>
      <c r="AA290" s="20" t="str">
        <f t="shared" si="234"/>
        <v/>
      </c>
      <c r="AB290" s="6" t="str">
        <f t="shared" si="235"/>
        <v/>
      </c>
      <c r="AC290" s="3" t="str">
        <f t="shared" si="236"/>
        <v/>
      </c>
      <c r="AD290" s="20" t="str">
        <f t="shared" si="237"/>
        <v/>
      </c>
      <c r="AE290" s="6" t="str">
        <f t="shared" si="238"/>
        <v/>
      </c>
      <c r="AG290" s="3" t="str">
        <f t="shared" si="245"/>
        <v/>
      </c>
      <c r="AH290" s="20" t="str">
        <f t="shared" si="246"/>
        <v/>
      </c>
      <c r="AI290" s="6" t="str">
        <f t="shared" si="247"/>
        <v/>
      </c>
      <c r="AJ290" s="3" t="str">
        <f t="shared" si="248"/>
        <v/>
      </c>
      <c r="AK290" s="20" t="str">
        <f t="shared" si="249"/>
        <v/>
      </c>
      <c r="AL290" s="6" t="str">
        <f t="shared" si="250"/>
        <v/>
      </c>
      <c r="AM290" s="3" t="str">
        <f t="shared" si="251"/>
        <v/>
      </c>
      <c r="AN290" s="20" t="str">
        <f t="shared" si="252"/>
        <v/>
      </c>
      <c r="AO290" s="6" t="str">
        <f t="shared" si="253"/>
        <v/>
      </c>
      <c r="AP290" s="3" t="str">
        <f t="shared" si="254"/>
        <v/>
      </c>
      <c r="AQ290" s="20">
        <f t="shared" si="255"/>
        <v>1</v>
      </c>
      <c r="AR290" s="6" t="str">
        <f t="shared" si="256"/>
        <v/>
      </c>
      <c r="AS290" s="3" t="str">
        <f t="shared" si="257"/>
        <v/>
      </c>
      <c r="AT290" s="20" t="str">
        <f t="shared" si="258"/>
        <v/>
      </c>
      <c r="AU290" s="6" t="str">
        <f t="shared" si="259"/>
        <v/>
      </c>
      <c r="AV290" s="3" t="str">
        <f t="shared" si="239"/>
        <v/>
      </c>
      <c r="AW290" s="20" t="str">
        <f t="shared" si="240"/>
        <v/>
      </c>
      <c r="AX290" s="6" t="str">
        <f t="shared" si="241"/>
        <v/>
      </c>
      <c r="AY290" s="3" t="str">
        <f t="shared" si="242"/>
        <v/>
      </c>
      <c r="AZ290" s="20" t="str">
        <f t="shared" si="243"/>
        <v/>
      </c>
      <c r="BA290" s="6" t="str">
        <f t="shared" si="244"/>
        <v/>
      </c>
    </row>
    <row r="291" spans="1:53" ht="13.5" thickBot="1" x14ac:dyDescent="0.25">
      <c r="A291" s="82">
        <v>39944</v>
      </c>
      <c r="B291" s="81" t="s">
        <v>20</v>
      </c>
      <c r="C291" s="81" t="s">
        <v>19</v>
      </c>
      <c r="D291" s="81">
        <v>16.5</v>
      </c>
      <c r="E291" s="81">
        <v>59</v>
      </c>
      <c r="F291" s="85">
        <f t="shared" si="215"/>
        <v>2</v>
      </c>
      <c r="G291" s="85">
        <f t="shared" si="216"/>
        <v>5</v>
      </c>
      <c r="H291" s="80">
        <f t="shared" si="260"/>
        <v>2009</v>
      </c>
      <c r="I291" s="2" t="str">
        <f t="shared" si="214"/>
        <v>Spring</v>
      </c>
      <c r="J291" s="80"/>
      <c r="K291" s="3" t="str">
        <f t="shared" si="218"/>
        <v/>
      </c>
      <c r="L291" s="20" t="str">
        <f t="shared" si="219"/>
        <v/>
      </c>
      <c r="M291" s="6" t="str">
        <f t="shared" si="220"/>
        <v/>
      </c>
      <c r="N291" s="3" t="str">
        <f t="shared" si="221"/>
        <v/>
      </c>
      <c r="O291" s="20" t="str">
        <f t="shared" si="222"/>
        <v/>
      </c>
      <c r="P291" s="6" t="str">
        <f t="shared" si="223"/>
        <v/>
      </c>
      <c r="Q291" s="3" t="str">
        <f t="shared" si="224"/>
        <v/>
      </c>
      <c r="R291" s="20" t="str">
        <f t="shared" si="225"/>
        <v/>
      </c>
      <c r="S291" s="6" t="str">
        <f t="shared" si="226"/>
        <v/>
      </c>
      <c r="T291" s="3">
        <f t="shared" si="227"/>
        <v>16.5</v>
      </c>
      <c r="U291" s="20" t="str">
        <f t="shared" si="228"/>
        <v/>
      </c>
      <c r="V291" s="6" t="str">
        <f t="shared" si="229"/>
        <v/>
      </c>
      <c r="W291" s="3" t="str">
        <f t="shared" si="230"/>
        <v/>
      </c>
      <c r="X291" s="20" t="str">
        <f t="shared" si="231"/>
        <v/>
      </c>
      <c r="Y291" s="6" t="str">
        <f t="shared" si="232"/>
        <v/>
      </c>
      <c r="Z291" s="3" t="str">
        <f t="shared" si="233"/>
        <v/>
      </c>
      <c r="AA291" s="20" t="str">
        <f t="shared" si="234"/>
        <v/>
      </c>
      <c r="AB291" s="6" t="str">
        <f t="shared" si="235"/>
        <v/>
      </c>
      <c r="AC291" s="3" t="str">
        <f t="shared" si="236"/>
        <v/>
      </c>
      <c r="AD291" s="20" t="str">
        <f t="shared" si="237"/>
        <v/>
      </c>
      <c r="AE291" s="6" t="str">
        <f t="shared" si="238"/>
        <v/>
      </c>
      <c r="AG291" s="3" t="str">
        <f t="shared" si="245"/>
        <v/>
      </c>
      <c r="AH291" s="20" t="str">
        <f t="shared" si="246"/>
        <v/>
      </c>
      <c r="AI291" s="6" t="str">
        <f t="shared" si="247"/>
        <v/>
      </c>
      <c r="AJ291" s="3" t="str">
        <f t="shared" si="248"/>
        <v/>
      </c>
      <c r="AK291" s="20" t="str">
        <f t="shared" si="249"/>
        <v/>
      </c>
      <c r="AL291" s="6" t="str">
        <f t="shared" si="250"/>
        <v/>
      </c>
      <c r="AM291" s="3" t="str">
        <f t="shared" si="251"/>
        <v/>
      </c>
      <c r="AN291" s="20" t="str">
        <f t="shared" si="252"/>
        <v/>
      </c>
      <c r="AO291" s="6" t="str">
        <f t="shared" si="253"/>
        <v/>
      </c>
      <c r="AP291" s="3">
        <f t="shared" si="254"/>
        <v>59</v>
      </c>
      <c r="AQ291" s="20" t="str">
        <f t="shared" si="255"/>
        <v/>
      </c>
      <c r="AR291" s="6" t="str">
        <f t="shared" si="256"/>
        <v/>
      </c>
      <c r="AS291" s="3" t="str">
        <f t="shared" si="257"/>
        <v/>
      </c>
      <c r="AT291" s="20" t="str">
        <f t="shared" si="258"/>
        <v/>
      </c>
      <c r="AU291" s="6" t="str">
        <f t="shared" si="259"/>
        <v/>
      </c>
      <c r="AV291" s="3" t="str">
        <f t="shared" si="239"/>
        <v/>
      </c>
      <c r="AW291" s="20" t="str">
        <f t="shared" si="240"/>
        <v/>
      </c>
      <c r="AX291" s="6" t="str">
        <f t="shared" si="241"/>
        <v/>
      </c>
      <c r="AY291" s="3" t="str">
        <f t="shared" si="242"/>
        <v/>
      </c>
      <c r="AZ291" s="20" t="str">
        <f t="shared" si="243"/>
        <v/>
      </c>
      <c r="BA291" s="6" t="str">
        <f t="shared" si="244"/>
        <v/>
      </c>
    </row>
    <row r="292" spans="1:53" ht="13.5" thickBot="1" x14ac:dyDescent="0.25">
      <c r="A292" s="82">
        <v>39729</v>
      </c>
      <c r="B292" s="81" t="s">
        <v>20</v>
      </c>
      <c r="C292" s="81" t="s">
        <v>19</v>
      </c>
      <c r="D292" s="81">
        <v>15.3</v>
      </c>
      <c r="E292" s="81">
        <v>1.7</v>
      </c>
      <c r="F292" s="85">
        <f t="shared" si="215"/>
        <v>2</v>
      </c>
      <c r="G292" s="85">
        <f t="shared" si="216"/>
        <v>10</v>
      </c>
      <c r="H292" s="80">
        <f t="shared" si="260"/>
        <v>2008</v>
      </c>
      <c r="I292" s="2" t="str">
        <f t="shared" si="214"/>
        <v>Fall</v>
      </c>
      <c r="J292" s="80"/>
      <c r="K292" s="3" t="str">
        <f t="shared" si="218"/>
        <v/>
      </c>
      <c r="L292" s="20" t="str">
        <f t="shared" si="219"/>
        <v/>
      </c>
      <c r="M292" s="6" t="str">
        <f t="shared" si="220"/>
        <v/>
      </c>
      <c r="N292" s="3" t="str">
        <f t="shared" si="221"/>
        <v/>
      </c>
      <c r="O292" s="20" t="str">
        <f t="shared" si="222"/>
        <v/>
      </c>
      <c r="P292" s="6" t="str">
        <f t="shared" si="223"/>
        <v/>
      </c>
      <c r="Q292" s="3" t="str">
        <f t="shared" si="224"/>
        <v/>
      </c>
      <c r="R292" s="20" t="str">
        <f t="shared" si="225"/>
        <v/>
      </c>
      <c r="S292" s="6" t="str">
        <f t="shared" si="226"/>
        <v/>
      </c>
      <c r="T292" s="3" t="str">
        <f t="shared" si="227"/>
        <v/>
      </c>
      <c r="U292" s="20" t="str">
        <f t="shared" si="228"/>
        <v/>
      </c>
      <c r="V292" s="6">
        <f t="shared" si="229"/>
        <v>15.3</v>
      </c>
      <c r="W292" s="3" t="str">
        <f t="shared" si="230"/>
        <v/>
      </c>
      <c r="X292" s="20" t="str">
        <f t="shared" si="231"/>
        <v/>
      </c>
      <c r="Y292" s="6" t="str">
        <f t="shared" si="232"/>
        <v/>
      </c>
      <c r="Z292" s="3" t="str">
        <f t="shared" si="233"/>
        <v/>
      </c>
      <c r="AA292" s="20" t="str">
        <f t="shared" si="234"/>
        <v/>
      </c>
      <c r="AB292" s="6" t="str">
        <f t="shared" si="235"/>
        <v/>
      </c>
      <c r="AC292" s="3" t="str">
        <f t="shared" si="236"/>
        <v/>
      </c>
      <c r="AD292" s="20" t="str">
        <f t="shared" si="237"/>
        <v/>
      </c>
      <c r="AE292" s="6" t="str">
        <f t="shared" si="238"/>
        <v/>
      </c>
      <c r="AG292" s="3" t="str">
        <f t="shared" si="245"/>
        <v/>
      </c>
      <c r="AH292" s="20" t="str">
        <f t="shared" si="246"/>
        <v/>
      </c>
      <c r="AI292" s="6" t="str">
        <f t="shared" si="247"/>
        <v/>
      </c>
      <c r="AJ292" s="3" t="str">
        <f t="shared" si="248"/>
        <v/>
      </c>
      <c r="AK292" s="20" t="str">
        <f t="shared" si="249"/>
        <v/>
      </c>
      <c r="AL292" s="6" t="str">
        <f t="shared" si="250"/>
        <v/>
      </c>
      <c r="AM292" s="3" t="str">
        <f t="shared" si="251"/>
        <v/>
      </c>
      <c r="AN292" s="20" t="str">
        <f t="shared" si="252"/>
        <v/>
      </c>
      <c r="AO292" s="6" t="str">
        <f t="shared" si="253"/>
        <v/>
      </c>
      <c r="AP292" s="3" t="str">
        <f t="shared" si="254"/>
        <v/>
      </c>
      <c r="AQ292" s="20" t="str">
        <f t="shared" si="255"/>
        <v/>
      </c>
      <c r="AR292" s="6">
        <f t="shared" si="256"/>
        <v>1.7</v>
      </c>
      <c r="AS292" s="3" t="str">
        <f t="shared" si="257"/>
        <v/>
      </c>
      <c r="AT292" s="20" t="str">
        <f t="shared" si="258"/>
        <v/>
      </c>
      <c r="AU292" s="6" t="str">
        <f t="shared" si="259"/>
        <v/>
      </c>
      <c r="AV292" s="3" t="str">
        <f t="shared" si="239"/>
        <v/>
      </c>
      <c r="AW292" s="20" t="str">
        <f t="shared" si="240"/>
        <v/>
      </c>
      <c r="AX292" s="6" t="str">
        <f t="shared" si="241"/>
        <v/>
      </c>
      <c r="AY292" s="3" t="str">
        <f t="shared" si="242"/>
        <v/>
      </c>
      <c r="AZ292" s="20" t="str">
        <f t="shared" si="243"/>
        <v/>
      </c>
      <c r="BA292" s="6" t="str">
        <f t="shared" si="244"/>
        <v/>
      </c>
    </row>
    <row r="293" spans="1:53" ht="13.5" thickBot="1" x14ac:dyDescent="0.25">
      <c r="A293" s="82">
        <v>39638</v>
      </c>
      <c r="B293" s="81" t="s">
        <v>20</v>
      </c>
      <c r="C293" s="81" t="s">
        <v>19</v>
      </c>
      <c r="D293" s="81">
        <v>22</v>
      </c>
      <c r="E293" s="81">
        <v>47.1</v>
      </c>
      <c r="F293" s="85">
        <f t="shared" si="215"/>
        <v>2</v>
      </c>
      <c r="G293" s="85">
        <f t="shared" si="216"/>
        <v>7</v>
      </c>
      <c r="H293" s="80">
        <f t="shared" si="260"/>
        <v>2008</v>
      </c>
      <c r="I293" s="2" t="str">
        <f t="shared" si="214"/>
        <v>Summer</v>
      </c>
      <c r="J293" s="80"/>
      <c r="K293" s="3" t="str">
        <f t="shared" si="218"/>
        <v/>
      </c>
      <c r="L293" s="20" t="str">
        <f t="shared" si="219"/>
        <v/>
      </c>
      <c r="M293" s="6" t="str">
        <f t="shared" si="220"/>
        <v/>
      </c>
      <c r="N293" s="3" t="str">
        <f t="shared" si="221"/>
        <v/>
      </c>
      <c r="O293" s="20" t="str">
        <f t="shared" si="222"/>
        <v/>
      </c>
      <c r="P293" s="6" t="str">
        <f t="shared" si="223"/>
        <v/>
      </c>
      <c r="Q293" s="3" t="str">
        <f t="shared" si="224"/>
        <v/>
      </c>
      <c r="R293" s="20" t="str">
        <f t="shared" si="225"/>
        <v/>
      </c>
      <c r="S293" s="6" t="str">
        <f t="shared" si="226"/>
        <v/>
      </c>
      <c r="T293" s="3" t="str">
        <f t="shared" si="227"/>
        <v/>
      </c>
      <c r="U293" s="20">
        <f t="shared" si="228"/>
        <v>22</v>
      </c>
      <c r="V293" s="6" t="str">
        <f t="shared" si="229"/>
        <v/>
      </c>
      <c r="W293" s="3" t="str">
        <f t="shared" si="230"/>
        <v/>
      </c>
      <c r="X293" s="20" t="str">
        <f t="shared" si="231"/>
        <v/>
      </c>
      <c r="Y293" s="6" t="str">
        <f t="shared" si="232"/>
        <v/>
      </c>
      <c r="Z293" s="3" t="str">
        <f t="shared" si="233"/>
        <v/>
      </c>
      <c r="AA293" s="20" t="str">
        <f t="shared" si="234"/>
        <v/>
      </c>
      <c r="AB293" s="6" t="str">
        <f t="shared" si="235"/>
        <v/>
      </c>
      <c r="AC293" s="3" t="str">
        <f t="shared" si="236"/>
        <v/>
      </c>
      <c r="AD293" s="20" t="str">
        <f t="shared" si="237"/>
        <v/>
      </c>
      <c r="AE293" s="6" t="str">
        <f t="shared" si="238"/>
        <v/>
      </c>
      <c r="AG293" s="3" t="str">
        <f t="shared" si="245"/>
        <v/>
      </c>
      <c r="AH293" s="20" t="str">
        <f t="shared" si="246"/>
        <v/>
      </c>
      <c r="AI293" s="6" t="str">
        <f t="shared" si="247"/>
        <v/>
      </c>
      <c r="AJ293" s="3" t="str">
        <f t="shared" si="248"/>
        <v/>
      </c>
      <c r="AK293" s="20" t="str">
        <f t="shared" si="249"/>
        <v/>
      </c>
      <c r="AL293" s="6" t="str">
        <f t="shared" si="250"/>
        <v/>
      </c>
      <c r="AM293" s="3" t="str">
        <f t="shared" si="251"/>
        <v/>
      </c>
      <c r="AN293" s="20" t="str">
        <f t="shared" si="252"/>
        <v/>
      </c>
      <c r="AO293" s="6" t="str">
        <f t="shared" si="253"/>
        <v/>
      </c>
      <c r="AP293" s="3" t="str">
        <f t="shared" si="254"/>
        <v/>
      </c>
      <c r="AQ293" s="20">
        <f t="shared" si="255"/>
        <v>47.1</v>
      </c>
      <c r="AR293" s="6" t="str">
        <f t="shared" si="256"/>
        <v/>
      </c>
      <c r="AS293" s="3" t="str">
        <f t="shared" si="257"/>
        <v/>
      </c>
      <c r="AT293" s="20" t="str">
        <f t="shared" si="258"/>
        <v/>
      </c>
      <c r="AU293" s="6" t="str">
        <f t="shared" si="259"/>
        <v/>
      </c>
      <c r="AV293" s="3" t="str">
        <f t="shared" si="239"/>
        <v/>
      </c>
      <c r="AW293" s="20" t="str">
        <f t="shared" si="240"/>
        <v/>
      </c>
      <c r="AX293" s="6" t="str">
        <f t="shared" si="241"/>
        <v/>
      </c>
      <c r="AY293" s="3" t="str">
        <f t="shared" si="242"/>
        <v/>
      </c>
      <c r="AZ293" s="20" t="str">
        <f t="shared" si="243"/>
        <v/>
      </c>
      <c r="BA293" s="6" t="str">
        <f t="shared" si="244"/>
        <v/>
      </c>
    </row>
    <row r="294" spans="1:53" ht="13.5" thickBot="1" x14ac:dyDescent="0.25">
      <c r="A294" s="82">
        <v>39581</v>
      </c>
      <c r="B294" s="81" t="s">
        <v>20</v>
      </c>
      <c r="C294" s="81" t="s">
        <v>19</v>
      </c>
      <c r="D294" s="81">
        <v>15.7</v>
      </c>
      <c r="E294" s="81">
        <v>47.32</v>
      </c>
      <c r="F294" s="85">
        <f t="shared" si="215"/>
        <v>2</v>
      </c>
      <c r="G294" s="85">
        <f t="shared" si="216"/>
        <v>5</v>
      </c>
      <c r="H294" s="80">
        <f t="shared" si="260"/>
        <v>2008</v>
      </c>
      <c r="I294" s="2" t="str">
        <f t="shared" si="214"/>
        <v>Spring</v>
      </c>
      <c r="J294" s="80"/>
      <c r="K294" s="3" t="str">
        <f t="shared" si="218"/>
        <v/>
      </c>
      <c r="L294" s="20" t="str">
        <f t="shared" si="219"/>
        <v/>
      </c>
      <c r="M294" s="6" t="str">
        <f t="shared" si="220"/>
        <v/>
      </c>
      <c r="N294" s="3" t="str">
        <f t="shared" si="221"/>
        <v/>
      </c>
      <c r="O294" s="20" t="str">
        <f t="shared" si="222"/>
        <v/>
      </c>
      <c r="P294" s="6" t="str">
        <f t="shared" si="223"/>
        <v/>
      </c>
      <c r="Q294" s="3" t="str">
        <f t="shared" si="224"/>
        <v/>
      </c>
      <c r="R294" s="20" t="str">
        <f t="shared" si="225"/>
        <v/>
      </c>
      <c r="S294" s="6" t="str">
        <f t="shared" si="226"/>
        <v/>
      </c>
      <c r="T294" s="3">
        <f t="shared" si="227"/>
        <v>15.7</v>
      </c>
      <c r="U294" s="20" t="str">
        <f t="shared" si="228"/>
        <v/>
      </c>
      <c r="V294" s="6" t="str">
        <f t="shared" si="229"/>
        <v/>
      </c>
      <c r="W294" s="3" t="str">
        <f t="shared" si="230"/>
        <v/>
      </c>
      <c r="X294" s="20" t="str">
        <f t="shared" si="231"/>
        <v/>
      </c>
      <c r="Y294" s="6" t="str">
        <f t="shared" si="232"/>
        <v/>
      </c>
      <c r="Z294" s="3" t="str">
        <f t="shared" si="233"/>
        <v/>
      </c>
      <c r="AA294" s="20" t="str">
        <f t="shared" si="234"/>
        <v/>
      </c>
      <c r="AB294" s="6" t="str">
        <f t="shared" si="235"/>
        <v/>
      </c>
      <c r="AC294" s="3" t="str">
        <f t="shared" si="236"/>
        <v/>
      </c>
      <c r="AD294" s="20" t="str">
        <f t="shared" si="237"/>
        <v/>
      </c>
      <c r="AE294" s="6" t="str">
        <f t="shared" si="238"/>
        <v/>
      </c>
      <c r="AG294" s="3" t="str">
        <f t="shared" si="245"/>
        <v/>
      </c>
      <c r="AH294" s="20" t="str">
        <f t="shared" si="246"/>
        <v/>
      </c>
      <c r="AI294" s="6" t="str">
        <f t="shared" si="247"/>
        <v/>
      </c>
      <c r="AJ294" s="3" t="str">
        <f t="shared" si="248"/>
        <v/>
      </c>
      <c r="AK294" s="20" t="str">
        <f t="shared" si="249"/>
        <v/>
      </c>
      <c r="AL294" s="6" t="str">
        <f t="shared" si="250"/>
        <v/>
      </c>
      <c r="AM294" s="3" t="str">
        <f t="shared" si="251"/>
        <v/>
      </c>
      <c r="AN294" s="20" t="str">
        <f t="shared" si="252"/>
        <v/>
      </c>
      <c r="AO294" s="6" t="str">
        <f t="shared" si="253"/>
        <v/>
      </c>
      <c r="AP294" s="3">
        <f t="shared" si="254"/>
        <v>47.32</v>
      </c>
      <c r="AQ294" s="20" t="str">
        <f t="shared" si="255"/>
        <v/>
      </c>
      <c r="AR294" s="6" t="str">
        <f t="shared" si="256"/>
        <v/>
      </c>
      <c r="AS294" s="3" t="str">
        <f t="shared" si="257"/>
        <v/>
      </c>
      <c r="AT294" s="20" t="str">
        <f t="shared" si="258"/>
        <v/>
      </c>
      <c r="AU294" s="6" t="str">
        <f t="shared" si="259"/>
        <v/>
      </c>
      <c r="AV294" s="3" t="str">
        <f t="shared" si="239"/>
        <v/>
      </c>
      <c r="AW294" s="20" t="str">
        <f t="shared" si="240"/>
        <v/>
      </c>
      <c r="AX294" s="6" t="str">
        <f t="shared" si="241"/>
        <v/>
      </c>
      <c r="AY294" s="3" t="str">
        <f t="shared" si="242"/>
        <v/>
      </c>
      <c r="AZ294" s="20" t="str">
        <f t="shared" si="243"/>
        <v/>
      </c>
      <c r="BA294" s="6" t="str">
        <f t="shared" si="244"/>
        <v/>
      </c>
    </row>
    <row r="295" spans="1:53" ht="13.5" thickBot="1" x14ac:dyDescent="0.25">
      <c r="A295" s="82">
        <v>39366</v>
      </c>
      <c r="B295" s="81" t="s">
        <v>20</v>
      </c>
      <c r="C295" s="81" t="s">
        <v>19</v>
      </c>
      <c r="D295" s="81">
        <v>15.3</v>
      </c>
      <c r="E295" s="81">
        <v>0.84</v>
      </c>
      <c r="F295" s="85">
        <f t="shared" si="215"/>
        <v>2</v>
      </c>
      <c r="G295" s="85">
        <f t="shared" si="216"/>
        <v>10</v>
      </c>
      <c r="H295" s="80">
        <f t="shared" si="260"/>
        <v>2007</v>
      </c>
      <c r="I295" s="2" t="str">
        <f t="shared" si="214"/>
        <v>Fall</v>
      </c>
      <c r="J295" s="80"/>
      <c r="K295" s="3" t="str">
        <f t="shared" si="218"/>
        <v/>
      </c>
      <c r="L295" s="20" t="str">
        <f t="shared" si="219"/>
        <v/>
      </c>
      <c r="M295" s="6" t="str">
        <f t="shared" si="220"/>
        <v/>
      </c>
      <c r="N295" s="3" t="str">
        <f t="shared" si="221"/>
        <v/>
      </c>
      <c r="O295" s="20" t="str">
        <f t="shared" si="222"/>
        <v/>
      </c>
      <c r="P295" s="6" t="str">
        <f t="shared" si="223"/>
        <v/>
      </c>
      <c r="Q295" s="3" t="str">
        <f t="shared" si="224"/>
        <v/>
      </c>
      <c r="R295" s="20" t="str">
        <f t="shared" si="225"/>
        <v/>
      </c>
      <c r="S295" s="6" t="str">
        <f t="shared" si="226"/>
        <v/>
      </c>
      <c r="T295" s="3" t="str">
        <f t="shared" si="227"/>
        <v/>
      </c>
      <c r="U295" s="20" t="str">
        <f t="shared" si="228"/>
        <v/>
      </c>
      <c r="V295" s="6">
        <f t="shared" si="229"/>
        <v>15.3</v>
      </c>
      <c r="W295" s="3" t="str">
        <f t="shared" si="230"/>
        <v/>
      </c>
      <c r="X295" s="20" t="str">
        <f t="shared" si="231"/>
        <v/>
      </c>
      <c r="Y295" s="6" t="str">
        <f t="shared" si="232"/>
        <v/>
      </c>
      <c r="Z295" s="3" t="str">
        <f t="shared" si="233"/>
        <v/>
      </c>
      <c r="AA295" s="20" t="str">
        <f t="shared" si="234"/>
        <v/>
      </c>
      <c r="AB295" s="6" t="str">
        <f t="shared" si="235"/>
        <v/>
      </c>
      <c r="AC295" s="3" t="str">
        <f t="shared" si="236"/>
        <v/>
      </c>
      <c r="AD295" s="20" t="str">
        <f t="shared" si="237"/>
        <v/>
      </c>
      <c r="AE295" s="6" t="str">
        <f t="shared" si="238"/>
        <v/>
      </c>
      <c r="AG295" s="3" t="str">
        <f t="shared" si="245"/>
        <v/>
      </c>
      <c r="AH295" s="20" t="str">
        <f t="shared" si="246"/>
        <v/>
      </c>
      <c r="AI295" s="6" t="str">
        <f t="shared" si="247"/>
        <v/>
      </c>
      <c r="AJ295" s="3" t="str">
        <f t="shared" si="248"/>
        <v/>
      </c>
      <c r="AK295" s="20" t="str">
        <f t="shared" si="249"/>
        <v/>
      </c>
      <c r="AL295" s="6" t="str">
        <f t="shared" si="250"/>
        <v/>
      </c>
      <c r="AM295" s="3" t="str">
        <f t="shared" si="251"/>
        <v/>
      </c>
      <c r="AN295" s="20" t="str">
        <f t="shared" si="252"/>
        <v/>
      </c>
      <c r="AO295" s="6" t="str">
        <f t="shared" si="253"/>
        <v/>
      </c>
      <c r="AP295" s="3" t="str">
        <f t="shared" si="254"/>
        <v/>
      </c>
      <c r="AQ295" s="20" t="str">
        <f t="shared" si="255"/>
        <v/>
      </c>
      <c r="AR295" s="6">
        <f t="shared" si="256"/>
        <v>0.84</v>
      </c>
      <c r="AS295" s="3" t="str">
        <f t="shared" si="257"/>
        <v/>
      </c>
      <c r="AT295" s="20" t="str">
        <f t="shared" si="258"/>
        <v/>
      </c>
      <c r="AU295" s="6" t="str">
        <f t="shared" si="259"/>
        <v/>
      </c>
      <c r="AV295" s="3" t="str">
        <f t="shared" si="239"/>
        <v/>
      </c>
      <c r="AW295" s="20" t="str">
        <f t="shared" si="240"/>
        <v/>
      </c>
      <c r="AX295" s="6" t="str">
        <f t="shared" si="241"/>
        <v/>
      </c>
      <c r="AY295" s="3" t="str">
        <f t="shared" si="242"/>
        <v/>
      </c>
      <c r="AZ295" s="20" t="str">
        <f t="shared" si="243"/>
        <v/>
      </c>
      <c r="BA295" s="6" t="str">
        <f t="shared" si="244"/>
        <v/>
      </c>
    </row>
    <row r="296" spans="1:53" ht="13.5" thickBot="1" x14ac:dyDescent="0.25">
      <c r="A296" s="82">
        <v>39280</v>
      </c>
      <c r="B296" s="81" t="s">
        <v>20</v>
      </c>
      <c r="C296" s="81" t="s">
        <v>19</v>
      </c>
      <c r="D296" s="81">
        <v>23.9</v>
      </c>
      <c r="E296" s="81">
        <v>0.65</v>
      </c>
      <c r="F296" s="85">
        <f t="shared" si="215"/>
        <v>2</v>
      </c>
      <c r="G296" s="85">
        <f t="shared" si="216"/>
        <v>7</v>
      </c>
      <c r="H296" s="80">
        <f t="shared" si="260"/>
        <v>2007</v>
      </c>
      <c r="I296" s="2" t="str">
        <f t="shared" si="214"/>
        <v>Summer</v>
      </c>
      <c r="J296" s="80"/>
      <c r="K296" s="3" t="str">
        <f t="shared" si="218"/>
        <v/>
      </c>
      <c r="L296" s="20" t="str">
        <f t="shared" si="219"/>
        <v/>
      </c>
      <c r="M296" s="6" t="str">
        <f t="shared" si="220"/>
        <v/>
      </c>
      <c r="N296" s="3" t="str">
        <f t="shared" si="221"/>
        <v/>
      </c>
      <c r="O296" s="20" t="str">
        <f t="shared" si="222"/>
        <v/>
      </c>
      <c r="P296" s="6" t="str">
        <f t="shared" si="223"/>
        <v/>
      </c>
      <c r="Q296" s="3" t="str">
        <f t="shared" si="224"/>
        <v/>
      </c>
      <c r="R296" s="20" t="str">
        <f t="shared" si="225"/>
        <v/>
      </c>
      <c r="S296" s="6" t="str">
        <f t="shared" si="226"/>
        <v/>
      </c>
      <c r="T296" s="3" t="str">
        <f t="shared" si="227"/>
        <v/>
      </c>
      <c r="U296" s="20">
        <f t="shared" si="228"/>
        <v>23.9</v>
      </c>
      <c r="V296" s="6" t="str">
        <f t="shared" si="229"/>
        <v/>
      </c>
      <c r="W296" s="3" t="str">
        <f t="shared" si="230"/>
        <v/>
      </c>
      <c r="X296" s="20" t="str">
        <f t="shared" si="231"/>
        <v/>
      </c>
      <c r="Y296" s="6" t="str">
        <f t="shared" si="232"/>
        <v/>
      </c>
      <c r="Z296" s="3" t="str">
        <f t="shared" si="233"/>
        <v/>
      </c>
      <c r="AA296" s="20" t="str">
        <f t="shared" si="234"/>
        <v/>
      </c>
      <c r="AB296" s="6" t="str">
        <f t="shared" si="235"/>
        <v/>
      </c>
      <c r="AC296" s="3" t="str">
        <f t="shared" si="236"/>
        <v/>
      </c>
      <c r="AD296" s="20" t="str">
        <f t="shared" si="237"/>
        <v/>
      </c>
      <c r="AE296" s="6" t="str">
        <f t="shared" si="238"/>
        <v/>
      </c>
      <c r="AG296" s="3" t="str">
        <f t="shared" si="245"/>
        <v/>
      </c>
      <c r="AH296" s="20" t="str">
        <f t="shared" si="246"/>
        <v/>
      </c>
      <c r="AI296" s="6" t="str">
        <f t="shared" si="247"/>
        <v/>
      </c>
      <c r="AJ296" s="3" t="str">
        <f t="shared" si="248"/>
        <v/>
      </c>
      <c r="AK296" s="20" t="str">
        <f t="shared" si="249"/>
        <v/>
      </c>
      <c r="AL296" s="6" t="str">
        <f t="shared" si="250"/>
        <v/>
      </c>
      <c r="AM296" s="3" t="str">
        <f t="shared" si="251"/>
        <v/>
      </c>
      <c r="AN296" s="20" t="str">
        <f t="shared" si="252"/>
        <v/>
      </c>
      <c r="AO296" s="6" t="str">
        <f t="shared" si="253"/>
        <v/>
      </c>
      <c r="AP296" s="3" t="str">
        <f t="shared" si="254"/>
        <v/>
      </c>
      <c r="AQ296" s="20">
        <f t="shared" si="255"/>
        <v>0.65</v>
      </c>
      <c r="AR296" s="6" t="str">
        <f t="shared" si="256"/>
        <v/>
      </c>
      <c r="AS296" s="3" t="str">
        <f t="shared" si="257"/>
        <v/>
      </c>
      <c r="AT296" s="20" t="str">
        <f t="shared" si="258"/>
        <v/>
      </c>
      <c r="AU296" s="6" t="str">
        <f t="shared" si="259"/>
        <v/>
      </c>
      <c r="AV296" s="3" t="str">
        <f t="shared" si="239"/>
        <v/>
      </c>
      <c r="AW296" s="20" t="str">
        <f t="shared" si="240"/>
        <v/>
      </c>
      <c r="AX296" s="6" t="str">
        <f t="shared" si="241"/>
        <v/>
      </c>
      <c r="AY296" s="3" t="str">
        <f t="shared" si="242"/>
        <v/>
      </c>
      <c r="AZ296" s="20" t="str">
        <f t="shared" si="243"/>
        <v/>
      </c>
      <c r="BA296" s="6" t="str">
        <f t="shared" si="244"/>
        <v/>
      </c>
    </row>
    <row r="297" spans="1:53" ht="13.5" thickBot="1" x14ac:dyDescent="0.25">
      <c r="A297" s="82">
        <v>39211</v>
      </c>
      <c r="B297" s="81" t="s">
        <v>20</v>
      </c>
      <c r="C297" s="81" t="s">
        <v>19</v>
      </c>
      <c r="D297" s="81">
        <v>18.899999999999999</v>
      </c>
      <c r="E297" s="81">
        <v>78.599999999999994</v>
      </c>
      <c r="F297" s="85">
        <f t="shared" si="215"/>
        <v>2</v>
      </c>
      <c r="G297" s="85">
        <f t="shared" si="216"/>
        <v>5</v>
      </c>
      <c r="H297" s="80">
        <f t="shared" si="260"/>
        <v>2007</v>
      </c>
      <c r="I297" s="2" t="str">
        <f t="shared" si="214"/>
        <v>Spring</v>
      </c>
      <c r="J297" s="80"/>
      <c r="K297" s="3" t="str">
        <f t="shared" si="218"/>
        <v/>
      </c>
      <c r="L297" s="20" t="str">
        <f t="shared" si="219"/>
        <v/>
      </c>
      <c r="M297" s="6" t="str">
        <f t="shared" si="220"/>
        <v/>
      </c>
      <c r="N297" s="3" t="str">
        <f t="shared" si="221"/>
        <v/>
      </c>
      <c r="O297" s="20" t="str">
        <f t="shared" si="222"/>
        <v/>
      </c>
      <c r="P297" s="6" t="str">
        <f t="shared" si="223"/>
        <v/>
      </c>
      <c r="Q297" s="3" t="str">
        <f t="shared" si="224"/>
        <v/>
      </c>
      <c r="R297" s="20" t="str">
        <f t="shared" si="225"/>
        <v/>
      </c>
      <c r="S297" s="6" t="str">
        <f t="shared" si="226"/>
        <v/>
      </c>
      <c r="T297" s="3">
        <f t="shared" si="227"/>
        <v>18.899999999999999</v>
      </c>
      <c r="U297" s="20" t="str">
        <f t="shared" si="228"/>
        <v/>
      </c>
      <c r="V297" s="6" t="str">
        <f t="shared" si="229"/>
        <v/>
      </c>
      <c r="W297" s="3" t="str">
        <f t="shared" si="230"/>
        <v/>
      </c>
      <c r="X297" s="20" t="str">
        <f t="shared" si="231"/>
        <v/>
      </c>
      <c r="Y297" s="6" t="str">
        <f t="shared" si="232"/>
        <v/>
      </c>
      <c r="Z297" s="3" t="str">
        <f t="shared" si="233"/>
        <v/>
      </c>
      <c r="AA297" s="20" t="str">
        <f t="shared" si="234"/>
        <v/>
      </c>
      <c r="AB297" s="6" t="str">
        <f t="shared" si="235"/>
        <v/>
      </c>
      <c r="AC297" s="3" t="str">
        <f t="shared" si="236"/>
        <v/>
      </c>
      <c r="AD297" s="20" t="str">
        <f t="shared" si="237"/>
        <v/>
      </c>
      <c r="AE297" s="6" t="str">
        <f t="shared" si="238"/>
        <v/>
      </c>
      <c r="AG297" s="3" t="str">
        <f t="shared" si="245"/>
        <v/>
      </c>
      <c r="AH297" s="20" t="str">
        <f t="shared" si="246"/>
        <v/>
      </c>
      <c r="AI297" s="6" t="str">
        <f t="shared" si="247"/>
        <v/>
      </c>
      <c r="AJ297" s="3" t="str">
        <f t="shared" si="248"/>
        <v/>
      </c>
      <c r="AK297" s="20" t="str">
        <f t="shared" si="249"/>
        <v/>
      </c>
      <c r="AL297" s="6" t="str">
        <f t="shared" si="250"/>
        <v/>
      </c>
      <c r="AM297" s="3" t="str">
        <f t="shared" si="251"/>
        <v/>
      </c>
      <c r="AN297" s="20" t="str">
        <f t="shared" si="252"/>
        <v/>
      </c>
      <c r="AO297" s="6" t="str">
        <f t="shared" si="253"/>
        <v/>
      </c>
      <c r="AP297" s="3">
        <f t="shared" si="254"/>
        <v>78.599999999999994</v>
      </c>
      <c r="AQ297" s="20" t="str">
        <f t="shared" si="255"/>
        <v/>
      </c>
      <c r="AR297" s="6" t="str">
        <f t="shared" si="256"/>
        <v/>
      </c>
      <c r="AS297" s="3" t="str">
        <f t="shared" si="257"/>
        <v/>
      </c>
      <c r="AT297" s="20" t="str">
        <f t="shared" si="258"/>
        <v/>
      </c>
      <c r="AU297" s="6" t="str">
        <f t="shared" si="259"/>
        <v/>
      </c>
      <c r="AV297" s="3" t="str">
        <f t="shared" si="239"/>
        <v/>
      </c>
      <c r="AW297" s="20" t="str">
        <f t="shared" si="240"/>
        <v/>
      </c>
      <c r="AX297" s="6" t="str">
        <f t="shared" si="241"/>
        <v/>
      </c>
      <c r="AY297" s="3" t="str">
        <f t="shared" si="242"/>
        <v/>
      </c>
      <c r="AZ297" s="20" t="str">
        <f t="shared" si="243"/>
        <v/>
      </c>
      <c r="BA297" s="6" t="str">
        <f t="shared" si="244"/>
        <v/>
      </c>
    </row>
    <row r="298" spans="1:53" ht="13.5" thickBot="1" x14ac:dyDescent="0.25">
      <c r="A298" s="82">
        <v>38986</v>
      </c>
      <c r="B298" s="81" t="s">
        <v>20</v>
      </c>
      <c r="C298" s="81" t="s">
        <v>19</v>
      </c>
      <c r="D298" s="81">
        <v>17.3</v>
      </c>
      <c r="E298" s="81">
        <v>0.2</v>
      </c>
      <c r="F298" s="85">
        <f t="shared" si="215"/>
        <v>2</v>
      </c>
      <c r="G298" s="85">
        <f t="shared" si="216"/>
        <v>9</v>
      </c>
      <c r="H298" s="80">
        <f t="shared" si="260"/>
        <v>2006</v>
      </c>
      <c r="I298" s="2" t="str">
        <f t="shared" si="214"/>
        <v>Fall</v>
      </c>
      <c r="J298" s="80"/>
      <c r="K298" s="3" t="str">
        <f t="shared" si="218"/>
        <v/>
      </c>
      <c r="L298" s="20" t="str">
        <f t="shared" si="219"/>
        <v/>
      </c>
      <c r="M298" s="6" t="str">
        <f t="shared" si="220"/>
        <v/>
      </c>
      <c r="N298" s="3" t="str">
        <f t="shared" si="221"/>
        <v/>
      </c>
      <c r="O298" s="20" t="str">
        <f t="shared" si="222"/>
        <v/>
      </c>
      <c r="P298" s="6" t="str">
        <f t="shared" si="223"/>
        <v/>
      </c>
      <c r="Q298" s="3" t="str">
        <f t="shared" si="224"/>
        <v/>
      </c>
      <c r="R298" s="20" t="str">
        <f t="shared" si="225"/>
        <v/>
      </c>
      <c r="S298" s="6" t="str">
        <f t="shared" si="226"/>
        <v/>
      </c>
      <c r="T298" s="3" t="str">
        <f t="shared" si="227"/>
        <v/>
      </c>
      <c r="U298" s="20" t="str">
        <f t="shared" si="228"/>
        <v/>
      </c>
      <c r="V298" s="6">
        <f t="shared" si="229"/>
        <v>17.3</v>
      </c>
      <c r="W298" s="3" t="str">
        <f t="shared" si="230"/>
        <v/>
      </c>
      <c r="X298" s="20" t="str">
        <f t="shared" si="231"/>
        <v/>
      </c>
      <c r="Y298" s="6" t="str">
        <f t="shared" si="232"/>
        <v/>
      </c>
      <c r="Z298" s="3" t="str">
        <f t="shared" si="233"/>
        <v/>
      </c>
      <c r="AA298" s="20" t="str">
        <f t="shared" si="234"/>
        <v/>
      </c>
      <c r="AB298" s="6" t="str">
        <f t="shared" si="235"/>
        <v/>
      </c>
      <c r="AC298" s="3" t="str">
        <f t="shared" si="236"/>
        <v/>
      </c>
      <c r="AD298" s="20" t="str">
        <f t="shared" si="237"/>
        <v/>
      </c>
      <c r="AE298" s="6" t="str">
        <f t="shared" si="238"/>
        <v/>
      </c>
      <c r="AG298" s="3" t="str">
        <f t="shared" si="245"/>
        <v/>
      </c>
      <c r="AH298" s="20" t="str">
        <f t="shared" si="246"/>
        <v/>
      </c>
      <c r="AI298" s="6" t="str">
        <f t="shared" si="247"/>
        <v/>
      </c>
      <c r="AJ298" s="3" t="str">
        <f t="shared" si="248"/>
        <v/>
      </c>
      <c r="AK298" s="20" t="str">
        <f t="shared" si="249"/>
        <v/>
      </c>
      <c r="AL298" s="6" t="str">
        <f t="shared" si="250"/>
        <v/>
      </c>
      <c r="AM298" s="3" t="str">
        <f t="shared" si="251"/>
        <v/>
      </c>
      <c r="AN298" s="20" t="str">
        <f t="shared" si="252"/>
        <v/>
      </c>
      <c r="AO298" s="6" t="str">
        <f t="shared" si="253"/>
        <v/>
      </c>
      <c r="AP298" s="3" t="str">
        <f t="shared" si="254"/>
        <v/>
      </c>
      <c r="AQ298" s="20" t="str">
        <f t="shared" si="255"/>
        <v/>
      </c>
      <c r="AR298" s="6">
        <f t="shared" si="256"/>
        <v>0.2</v>
      </c>
      <c r="AS298" s="3" t="str">
        <f t="shared" si="257"/>
        <v/>
      </c>
      <c r="AT298" s="20" t="str">
        <f t="shared" si="258"/>
        <v/>
      </c>
      <c r="AU298" s="6" t="str">
        <f t="shared" si="259"/>
        <v/>
      </c>
      <c r="AV298" s="3" t="str">
        <f t="shared" si="239"/>
        <v/>
      </c>
      <c r="AW298" s="20" t="str">
        <f t="shared" si="240"/>
        <v/>
      </c>
      <c r="AX298" s="6" t="str">
        <f t="shared" si="241"/>
        <v/>
      </c>
      <c r="AY298" s="3" t="str">
        <f t="shared" si="242"/>
        <v/>
      </c>
      <c r="AZ298" s="20" t="str">
        <f t="shared" si="243"/>
        <v/>
      </c>
      <c r="BA298" s="6" t="str">
        <f t="shared" si="244"/>
        <v/>
      </c>
    </row>
    <row r="299" spans="1:53" ht="13.5" thickBot="1" x14ac:dyDescent="0.25">
      <c r="A299" s="82">
        <v>38909</v>
      </c>
      <c r="B299" s="81" t="s">
        <v>20</v>
      </c>
      <c r="C299" s="81" t="s">
        <v>19</v>
      </c>
      <c r="D299" s="81">
        <v>20.7</v>
      </c>
      <c r="E299" s="81" t="s">
        <v>77</v>
      </c>
      <c r="F299" s="85">
        <f t="shared" si="215"/>
        <v>2</v>
      </c>
      <c r="G299" s="85">
        <f t="shared" si="216"/>
        <v>7</v>
      </c>
      <c r="H299" s="80">
        <f t="shared" si="260"/>
        <v>2006</v>
      </c>
      <c r="I299" s="2" t="str">
        <f t="shared" si="214"/>
        <v>Summer</v>
      </c>
      <c r="J299" s="80"/>
      <c r="K299" s="3" t="str">
        <f t="shared" si="218"/>
        <v/>
      </c>
      <c r="L299" s="20" t="str">
        <f t="shared" si="219"/>
        <v/>
      </c>
      <c r="M299" s="6" t="str">
        <f t="shared" si="220"/>
        <v/>
      </c>
      <c r="N299" s="3" t="str">
        <f t="shared" si="221"/>
        <v/>
      </c>
      <c r="O299" s="20" t="str">
        <f t="shared" si="222"/>
        <v/>
      </c>
      <c r="P299" s="6" t="str">
        <f t="shared" si="223"/>
        <v/>
      </c>
      <c r="Q299" s="3" t="str">
        <f t="shared" si="224"/>
        <v/>
      </c>
      <c r="R299" s="20" t="str">
        <f t="shared" si="225"/>
        <v/>
      </c>
      <c r="S299" s="6" t="str">
        <f t="shared" si="226"/>
        <v/>
      </c>
      <c r="T299" s="3" t="str">
        <f t="shared" si="227"/>
        <v/>
      </c>
      <c r="U299" s="20">
        <f t="shared" si="228"/>
        <v>20.7</v>
      </c>
      <c r="V299" s="6" t="str">
        <f t="shared" si="229"/>
        <v/>
      </c>
      <c r="W299" s="3" t="str">
        <f t="shared" si="230"/>
        <v/>
      </c>
      <c r="X299" s="20" t="str">
        <f t="shared" si="231"/>
        <v/>
      </c>
      <c r="Y299" s="6" t="str">
        <f t="shared" si="232"/>
        <v/>
      </c>
      <c r="Z299" s="3" t="str">
        <f t="shared" si="233"/>
        <v/>
      </c>
      <c r="AA299" s="20" t="str">
        <f t="shared" si="234"/>
        <v/>
      </c>
      <c r="AB299" s="6" t="str">
        <f t="shared" si="235"/>
        <v/>
      </c>
      <c r="AC299" s="3" t="str">
        <f t="shared" si="236"/>
        <v/>
      </c>
      <c r="AD299" s="20" t="str">
        <f t="shared" si="237"/>
        <v/>
      </c>
      <c r="AE299" s="6" t="str">
        <f t="shared" si="238"/>
        <v/>
      </c>
      <c r="AG299" s="3" t="str">
        <f t="shared" si="245"/>
        <v/>
      </c>
      <c r="AH299" s="20" t="str">
        <f t="shared" si="246"/>
        <v/>
      </c>
      <c r="AI299" s="6" t="str">
        <f t="shared" si="247"/>
        <v/>
      </c>
      <c r="AJ299" s="3" t="str">
        <f t="shared" si="248"/>
        <v/>
      </c>
      <c r="AK299" s="20" t="str">
        <f t="shared" si="249"/>
        <v/>
      </c>
      <c r="AL299" s="6" t="str">
        <f t="shared" si="250"/>
        <v/>
      </c>
      <c r="AM299" s="3" t="str">
        <f t="shared" si="251"/>
        <v/>
      </c>
      <c r="AN299" s="20" t="str">
        <f t="shared" si="252"/>
        <v/>
      </c>
      <c r="AO299" s="6" t="str">
        <f t="shared" si="253"/>
        <v/>
      </c>
      <c r="AP299" s="3" t="str">
        <f t="shared" si="254"/>
        <v/>
      </c>
      <c r="AQ299" s="20" t="str">
        <f t="shared" si="255"/>
        <v>AD</v>
      </c>
      <c r="AR299" s="6" t="str">
        <f t="shared" si="256"/>
        <v/>
      </c>
      <c r="AS299" s="3" t="str">
        <f t="shared" si="257"/>
        <v/>
      </c>
      <c r="AT299" s="20" t="str">
        <f t="shared" si="258"/>
        <v/>
      </c>
      <c r="AU299" s="6" t="str">
        <f t="shared" si="259"/>
        <v/>
      </c>
      <c r="AV299" s="3" t="str">
        <f t="shared" si="239"/>
        <v/>
      </c>
      <c r="AW299" s="20" t="str">
        <f t="shared" si="240"/>
        <v/>
      </c>
      <c r="AX299" s="6" t="str">
        <f t="shared" si="241"/>
        <v/>
      </c>
      <c r="AY299" s="3" t="str">
        <f t="shared" si="242"/>
        <v/>
      </c>
      <c r="AZ299" s="20" t="str">
        <f t="shared" si="243"/>
        <v/>
      </c>
      <c r="BA299" s="6" t="str">
        <f t="shared" si="244"/>
        <v/>
      </c>
    </row>
    <row r="300" spans="1:53" ht="13.5" thickBot="1" x14ac:dyDescent="0.25">
      <c r="A300" s="82">
        <v>38853</v>
      </c>
      <c r="B300" s="81" t="s">
        <v>20</v>
      </c>
      <c r="C300" s="81" t="s">
        <v>19</v>
      </c>
      <c r="D300" s="81">
        <v>11.4</v>
      </c>
      <c r="E300" s="81" t="s">
        <v>24</v>
      </c>
      <c r="F300" s="85">
        <f t="shared" si="215"/>
        <v>2</v>
      </c>
      <c r="G300" s="85">
        <f t="shared" si="216"/>
        <v>5</v>
      </c>
      <c r="H300" s="80">
        <f t="shared" si="260"/>
        <v>2006</v>
      </c>
      <c r="I300" s="2" t="str">
        <f t="shared" si="214"/>
        <v>Spring</v>
      </c>
      <c r="J300" s="80"/>
      <c r="K300" s="3" t="str">
        <f t="shared" si="218"/>
        <v/>
      </c>
      <c r="L300" s="20" t="str">
        <f t="shared" si="219"/>
        <v/>
      </c>
      <c r="M300" s="6" t="str">
        <f t="shared" si="220"/>
        <v/>
      </c>
      <c r="N300" s="3" t="str">
        <f t="shared" si="221"/>
        <v/>
      </c>
      <c r="O300" s="20" t="str">
        <f t="shared" si="222"/>
        <v/>
      </c>
      <c r="P300" s="6" t="str">
        <f t="shared" si="223"/>
        <v/>
      </c>
      <c r="Q300" s="3" t="str">
        <f t="shared" si="224"/>
        <v/>
      </c>
      <c r="R300" s="20" t="str">
        <f t="shared" si="225"/>
        <v/>
      </c>
      <c r="S300" s="6" t="str">
        <f t="shared" si="226"/>
        <v/>
      </c>
      <c r="T300" s="3">
        <f t="shared" si="227"/>
        <v>11.4</v>
      </c>
      <c r="U300" s="20" t="str">
        <f t="shared" si="228"/>
        <v/>
      </c>
      <c r="V300" s="6" t="str">
        <f t="shared" si="229"/>
        <v/>
      </c>
      <c r="W300" s="3" t="str">
        <f t="shared" si="230"/>
        <v/>
      </c>
      <c r="X300" s="20" t="str">
        <f t="shared" si="231"/>
        <v/>
      </c>
      <c r="Y300" s="6" t="str">
        <f t="shared" si="232"/>
        <v/>
      </c>
      <c r="Z300" s="3" t="str">
        <f t="shared" si="233"/>
        <v/>
      </c>
      <c r="AA300" s="20" t="str">
        <f t="shared" si="234"/>
        <v/>
      </c>
      <c r="AB300" s="6" t="str">
        <f t="shared" si="235"/>
        <v/>
      </c>
      <c r="AC300" s="3" t="str">
        <f t="shared" si="236"/>
        <v/>
      </c>
      <c r="AD300" s="20" t="str">
        <f t="shared" si="237"/>
        <v/>
      </c>
      <c r="AE300" s="6" t="str">
        <f t="shared" si="238"/>
        <v/>
      </c>
      <c r="AG300" s="3" t="str">
        <f t="shared" si="245"/>
        <v/>
      </c>
      <c r="AH300" s="20" t="str">
        <f t="shared" si="246"/>
        <v/>
      </c>
      <c r="AI300" s="6" t="str">
        <f t="shared" si="247"/>
        <v/>
      </c>
      <c r="AJ300" s="3" t="str">
        <f t="shared" si="248"/>
        <v/>
      </c>
      <c r="AK300" s="20" t="str">
        <f t="shared" si="249"/>
        <v/>
      </c>
      <c r="AL300" s="6" t="str">
        <f t="shared" si="250"/>
        <v/>
      </c>
      <c r="AM300" s="3" t="str">
        <f t="shared" si="251"/>
        <v/>
      </c>
      <c r="AN300" s="20" t="str">
        <f t="shared" si="252"/>
        <v/>
      </c>
      <c r="AO300" s="6" t="str">
        <f t="shared" si="253"/>
        <v/>
      </c>
      <c r="AP300" s="3" t="str">
        <f t="shared" si="254"/>
        <v>NS</v>
      </c>
      <c r="AQ300" s="20" t="str">
        <f t="shared" si="255"/>
        <v/>
      </c>
      <c r="AR300" s="6" t="str">
        <f t="shared" si="256"/>
        <v/>
      </c>
      <c r="AS300" s="3" t="str">
        <f t="shared" si="257"/>
        <v/>
      </c>
      <c r="AT300" s="20" t="str">
        <f t="shared" si="258"/>
        <v/>
      </c>
      <c r="AU300" s="6" t="str">
        <f t="shared" si="259"/>
        <v/>
      </c>
      <c r="AV300" s="3" t="str">
        <f t="shared" si="239"/>
        <v/>
      </c>
      <c r="AW300" s="20" t="str">
        <f t="shared" si="240"/>
        <v/>
      </c>
      <c r="AX300" s="6" t="str">
        <f t="shared" si="241"/>
        <v/>
      </c>
      <c r="AY300" s="3" t="str">
        <f t="shared" si="242"/>
        <v/>
      </c>
      <c r="AZ300" s="20" t="str">
        <f t="shared" si="243"/>
        <v/>
      </c>
      <c r="BA300" s="6" t="str">
        <f t="shared" si="244"/>
        <v/>
      </c>
    </row>
    <row r="301" spans="1:53" ht="13.5" thickBot="1" x14ac:dyDescent="0.25">
      <c r="A301" s="82">
        <v>38636</v>
      </c>
      <c r="B301" s="81" t="s">
        <v>20</v>
      </c>
      <c r="C301" s="81" t="s">
        <v>19</v>
      </c>
      <c r="D301" s="81">
        <v>13.08</v>
      </c>
      <c r="E301" s="81">
        <v>2.3199999999999998</v>
      </c>
      <c r="F301" s="85">
        <f t="shared" si="215"/>
        <v>2</v>
      </c>
      <c r="G301" s="85">
        <f t="shared" si="216"/>
        <v>10</v>
      </c>
      <c r="H301" s="80">
        <f t="shared" si="260"/>
        <v>2005</v>
      </c>
      <c r="I301" s="2" t="str">
        <f t="shared" si="214"/>
        <v>Fall</v>
      </c>
      <c r="J301" s="80"/>
      <c r="K301" s="3" t="str">
        <f t="shared" si="218"/>
        <v/>
      </c>
      <c r="L301" s="20" t="str">
        <f t="shared" si="219"/>
        <v/>
      </c>
      <c r="M301" s="6" t="str">
        <f t="shared" si="220"/>
        <v/>
      </c>
      <c r="N301" s="3" t="str">
        <f t="shared" si="221"/>
        <v/>
      </c>
      <c r="O301" s="20" t="str">
        <f t="shared" si="222"/>
        <v/>
      </c>
      <c r="P301" s="6" t="str">
        <f t="shared" si="223"/>
        <v/>
      </c>
      <c r="Q301" s="3" t="str">
        <f t="shared" si="224"/>
        <v/>
      </c>
      <c r="R301" s="20" t="str">
        <f t="shared" si="225"/>
        <v/>
      </c>
      <c r="S301" s="6" t="str">
        <f t="shared" si="226"/>
        <v/>
      </c>
      <c r="T301" s="3" t="str">
        <f t="shared" si="227"/>
        <v/>
      </c>
      <c r="U301" s="20" t="str">
        <f t="shared" si="228"/>
        <v/>
      </c>
      <c r="V301" s="6">
        <f t="shared" si="229"/>
        <v>13.08</v>
      </c>
      <c r="W301" s="3" t="str">
        <f t="shared" si="230"/>
        <v/>
      </c>
      <c r="X301" s="20" t="str">
        <f t="shared" si="231"/>
        <v/>
      </c>
      <c r="Y301" s="6" t="str">
        <f t="shared" si="232"/>
        <v/>
      </c>
      <c r="Z301" s="3" t="str">
        <f t="shared" si="233"/>
        <v/>
      </c>
      <c r="AA301" s="20" t="str">
        <f t="shared" si="234"/>
        <v/>
      </c>
      <c r="AB301" s="6" t="str">
        <f t="shared" si="235"/>
        <v/>
      </c>
      <c r="AC301" s="3" t="str">
        <f t="shared" si="236"/>
        <v/>
      </c>
      <c r="AD301" s="20" t="str">
        <f t="shared" si="237"/>
        <v/>
      </c>
      <c r="AE301" s="6" t="str">
        <f t="shared" si="238"/>
        <v/>
      </c>
      <c r="AG301" s="3" t="str">
        <f t="shared" si="245"/>
        <v/>
      </c>
      <c r="AH301" s="20" t="str">
        <f t="shared" si="246"/>
        <v/>
      </c>
      <c r="AI301" s="6" t="str">
        <f t="shared" si="247"/>
        <v/>
      </c>
      <c r="AJ301" s="3" t="str">
        <f t="shared" si="248"/>
        <v/>
      </c>
      <c r="AK301" s="20" t="str">
        <f t="shared" si="249"/>
        <v/>
      </c>
      <c r="AL301" s="6" t="str">
        <f t="shared" si="250"/>
        <v/>
      </c>
      <c r="AM301" s="3" t="str">
        <f t="shared" si="251"/>
        <v/>
      </c>
      <c r="AN301" s="20" t="str">
        <f t="shared" si="252"/>
        <v/>
      </c>
      <c r="AO301" s="6" t="str">
        <f t="shared" si="253"/>
        <v/>
      </c>
      <c r="AP301" s="3" t="str">
        <f t="shared" si="254"/>
        <v/>
      </c>
      <c r="AQ301" s="20" t="str">
        <f t="shared" si="255"/>
        <v/>
      </c>
      <c r="AR301" s="6">
        <f t="shared" si="256"/>
        <v>2.3199999999999998</v>
      </c>
      <c r="AS301" s="3" t="str">
        <f t="shared" si="257"/>
        <v/>
      </c>
      <c r="AT301" s="20" t="str">
        <f t="shared" si="258"/>
        <v/>
      </c>
      <c r="AU301" s="6" t="str">
        <f t="shared" si="259"/>
        <v/>
      </c>
      <c r="AV301" s="3" t="str">
        <f t="shared" si="239"/>
        <v/>
      </c>
      <c r="AW301" s="20" t="str">
        <f t="shared" si="240"/>
        <v/>
      </c>
      <c r="AX301" s="6" t="str">
        <f t="shared" si="241"/>
        <v/>
      </c>
      <c r="AY301" s="3" t="str">
        <f t="shared" si="242"/>
        <v/>
      </c>
      <c r="AZ301" s="20" t="str">
        <f t="shared" si="243"/>
        <v/>
      </c>
      <c r="BA301" s="6" t="str">
        <f t="shared" si="244"/>
        <v/>
      </c>
    </row>
    <row r="302" spans="1:53" ht="13.5" thickBot="1" x14ac:dyDescent="0.25">
      <c r="A302" s="82">
        <v>38545</v>
      </c>
      <c r="B302" s="81" t="s">
        <v>20</v>
      </c>
      <c r="C302" s="81" t="s">
        <v>19</v>
      </c>
      <c r="D302" s="81">
        <v>25.46</v>
      </c>
      <c r="E302" s="81">
        <v>91.6</v>
      </c>
      <c r="F302" s="85">
        <f t="shared" si="215"/>
        <v>2</v>
      </c>
      <c r="G302" s="85">
        <f t="shared" si="216"/>
        <v>7</v>
      </c>
      <c r="H302" s="80">
        <f t="shared" si="260"/>
        <v>2005</v>
      </c>
      <c r="I302" s="2" t="str">
        <f t="shared" si="214"/>
        <v>Summer</v>
      </c>
      <c r="J302" s="80"/>
      <c r="K302" s="3" t="str">
        <f t="shared" si="218"/>
        <v/>
      </c>
      <c r="L302" s="20" t="str">
        <f t="shared" si="219"/>
        <v/>
      </c>
      <c r="M302" s="6" t="str">
        <f t="shared" si="220"/>
        <v/>
      </c>
      <c r="N302" s="3" t="str">
        <f t="shared" si="221"/>
        <v/>
      </c>
      <c r="O302" s="20" t="str">
        <f t="shared" si="222"/>
        <v/>
      </c>
      <c r="P302" s="6" t="str">
        <f t="shared" si="223"/>
        <v/>
      </c>
      <c r="Q302" s="3" t="str">
        <f t="shared" si="224"/>
        <v/>
      </c>
      <c r="R302" s="20" t="str">
        <f t="shared" si="225"/>
        <v/>
      </c>
      <c r="S302" s="6" t="str">
        <f t="shared" si="226"/>
        <v/>
      </c>
      <c r="T302" s="3" t="str">
        <f t="shared" si="227"/>
        <v/>
      </c>
      <c r="U302" s="20">
        <f t="shared" si="228"/>
        <v>25.46</v>
      </c>
      <c r="V302" s="6" t="str">
        <f t="shared" si="229"/>
        <v/>
      </c>
      <c r="W302" s="3" t="str">
        <f t="shared" si="230"/>
        <v/>
      </c>
      <c r="X302" s="20" t="str">
        <f t="shared" si="231"/>
        <v/>
      </c>
      <c r="Y302" s="6" t="str">
        <f t="shared" si="232"/>
        <v/>
      </c>
      <c r="Z302" s="3" t="str">
        <f t="shared" si="233"/>
        <v/>
      </c>
      <c r="AA302" s="20" t="str">
        <f t="shared" si="234"/>
        <v/>
      </c>
      <c r="AB302" s="6" t="str">
        <f t="shared" si="235"/>
        <v/>
      </c>
      <c r="AC302" s="3" t="str">
        <f t="shared" si="236"/>
        <v/>
      </c>
      <c r="AD302" s="20" t="str">
        <f t="shared" si="237"/>
        <v/>
      </c>
      <c r="AE302" s="6" t="str">
        <f t="shared" si="238"/>
        <v/>
      </c>
      <c r="AG302" s="3" t="str">
        <f t="shared" si="245"/>
        <v/>
      </c>
      <c r="AH302" s="20" t="str">
        <f t="shared" si="246"/>
        <v/>
      </c>
      <c r="AI302" s="6" t="str">
        <f t="shared" si="247"/>
        <v/>
      </c>
      <c r="AJ302" s="3" t="str">
        <f t="shared" si="248"/>
        <v/>
      </c>
      <c r="AK302" s="20" t="str">
        <f t="shared" si="249"/>
        <v/>
      </c>
      <c r="AL302" s="6" t="str">
        <f t="shared" si="250"/>
        <v/>
      </c>
      <c r="AM302" s="3" t="str">
        <f t="shared" si="251"/>
        <v/>
      </c>
      <c r="AN302" s="20" t="str">
        <f t="shared" si="252"/>
        <v/>
      </c>
      <c r="AO302" s="6" t="str">
        <f t="shared" si="253"/>
        <v/>
      </c>
      <c r="AP302" s="3" t="str">
        <f t="shared" si="254"/>
        <v/>
      </c>
      <c r="AQ302" s="20">
        <f t="shared" si="255"/>
        <v>91.6</v>
      </c>
      <c r="AR302" s="6" t="str">
        <f t="shared" si="256"/>
        <v/>
      </c>
      <c r="AS302" s="3" t="str">
        <f t="shared" si="257"/>
        <v/>
      </c>
      <c r="AT302" s="20" t="str">
        <f t="shared" si="258"/>
        <v/>
      </c>
      <c r="AU302" s="6" t="str">
        <f t="shared" si="259"/>
        <v/>
      </c>
      <c r="AV302" s="3" t="str">
        <f t="shared" si="239"/>
        <v/>
      </c>
      <c r="AW302" s="20" t="str">
        <f t="shared" si="240"/>
        <v/>
      </c>
      <c r="AX302" s="6" t="str">
        <f t="shared" si="241"/>
        <v/>
      </c>
      <c r="AY302" s="3" t="str">
        <f t="shared" si="242"/>
        <v/>
      </c>
      <c r="AZ302" s="20" t="str">
        <f t="shared" si="243"/>
        <v/>
      </c>
      <c r="BA302" s="6" t="str">
        <f t="shared" si="244"/>
        <v/>
      </c>
    </row>
    <row r="303" spans="1:53" ht="13.5" thickBot="1" x14ac:dyDescent="0.25">
      <c r="A303" s="82">
        <v>38452</v>
      </c>
      <c r="B303" s="81" t="s">
        <v>20</v>
      </c>
      <c r="C303" s="81" t="s">
        <v>19</v>
      </c>
      <c r="D303" s="81">
        <v>20.100000000000001</v>
      </c>
      <c r="E303" s="81">
        <v>18.03</v>
      </c>
      <c r="F303" s="85">
        <f t="shared" si="215"/>
        <v>2</v>
      </c>
      <c r="G303" s="85">
        <f t="shared" si="216"/>
        <v>4</v>
      </c>
      <c r="H303" s="80">
        <f t="shared" si="260"/>
        <v>2005</v>
      </c>
      <c r="I303" s="2" t="str">
        <f t="shared" si="214"/>
        <v>Spring</v>
      </c>
      <c r="J303" s="80"/>
      <c r="K303" s="3" t="str">
        <f t="shared" si="218"/>
        <v/>
      </c>
      <c r="L303" s="20" t="str">
        <f t="shared" si="219"/>
        <v/>
      </c>
      <c r="M303" s="6" t="str">
        <f t="shared" si="220"/>
        <v/>
      </c>
      <c r="N303" s="3" t="str">
        <f t="shared" si="221"/>
        <v/>
      </c>
      <c r="O303" s="20" t="str">
        <f t="shared" si="222"/>
        <v/>
      </c>
      <c r="P303" s="6" t="str">
        <f t="shared" si="223"/>
        <v/>
      </c>
      <c r="Q303" s="3" t="str">
        <f t="shared" si="224"/>
        <v/>
      </c>
      <c r="R303" s="20" t="str">
        <f t="shared" si="225"/>
        <v/>
      </c>
      <c r="S303" s="6" t="str">
        <f t="shared" si="226"/>
        <v/>
      </c>
      <c r="T303" s="3">
        <f t="shared" si="227"/>
        <v>20.100000000000001</v>
      </c>
      <c r="U303" s="20" t="str">
        <f t="shared" si="228"/>
        <v/>
      </c>
      <c r="V303" s="6" t="str">
        <f t="shared" si="229"/>
        <v/>
      </c>
      <c r="W303" s="3" t="str">
        <f t="shared" si="230"/>
        <v/>
      </c>
      <c r="X303" s="20" t="str">
        <f t="shared" si="231"/>
        <v/>
      </c>
      <c r="Y303" s="6" t="str">
        <f t="shared" si="232"/>
        <v/>
      </c>
      <c r="Z303" s="3" t="str">
        <f t="shared" si="233"/>
        <v/>
      </c>
      <c r="AA303" s="20" t="str">
        <f t="shared" si="234"/>
        <v/>
      </c>
      <c r="AB303" s="6" t="str">
        <f t="shared" si="235"/>
        <v/>
      </c>
      <c r="AC303" s="3" t="str">
        <f t="shared" si="236"/>
        <v/>
      </c>
      <c r="AD303" s="20" t="str">
        <f t="shared" si="237"/>
        <v/>
      </c>
      <c r="AE303" s="6" t="str">
        <f t="shared" si="238"/>
        <v/>
      </c>
      <c r="AG303" s="3" t="str">
        <f t="shared" si="245"/>
        <v/>
      </c>
      <c r="AH303" s="20" t="str">
        <f t="shared" si="246"/>
        <v/>
      </c>
      <c r="AI303" s="6" t="str">
        <f t="shared" si="247"/>
        <v/>
      </c>
      <c r="AJ303" s="3" t="str">
        <f t="shared" si="248"/>
        <v/>
      </c>
      <c r="AK303" s="20" t="str">
        <f t="shared" si="249"/>
        <v/>
      </c>
      <c r="AL303" s="6" t="str">
        <f t="shared" si="250"/>
        <v/>
      </c>
      <c r="AM303" s="3" t="str">
        <f t="shared" si="251"/>
        <v/>
      </c>
      <c r="AN303" s="20" t="str">
        <f t="shared" si="252"/>
        <v/>
      </c>
      <c r="AO303" s="6" t="str">
        <f t="shared" si="253"/>
        <v/>
      </c>
      <c r="AP303" s="3">
        <f t="shared" si="254"/>
        <v>18.03</v>
      </c>
      <c r="AQ303" s="20" t="str">
        <f t="shared" si="255"/>
        <v/>
      </c>
      <c r="AR303" s="6" t="str">
        <f t="shared" si="256"/>
        <v/>
      </c>
      <c r="AS303" s="3" t="str">
        <f t="shared" si="257"/>
        <v/>
      </c>
      <c r="AT303" s="20" t="str">
        <f t="shared" si="258"/>
        <v/>
      </c>
      <c r="AU303" s="6" t="str">
        <f t="shared" si="259"/>
        <v/>
      </c>
      <c r="AV303" s="3" t="str">
        <f t="shared" si="239"/>
        <v/>
      </c>
      <c r="AW303" s="20" t="str">
        <f t="shared" si="240"/>
        <v/>
      </c>
      <c r="AX303" s="6" t="str">
        <f t="shared" si="241"/>
        <v/>
      </c>
      <c r="AY303" s="3" t="str">
        <f t="shared" si="242"/>
        <v/>
      </c>
      <c r="AZ303" s="20" t="str">
        <f t="shared" si="243"/>
        <v/>
      </c>
      <c r="BA303" s="6" t="str">
        <f t="shared" si="244"/>
        <v/>
      </c>
    </row>
    <row r="304" spans="1:53" ht="13.5" thickBot="1" x14ac:dyDescent="0.25">
      <c r="A304" s="82">
        <v>38259</v>
      </c>
      <c r="B304" s="81" t="s">
        <v>20</v>
      </c>
      <c r="C304" s="81" t="s">
        <v>19</v>
      </c>
      <c r="D304" s="81">
        <v>14.1</v>
      </c>
      <c r="E304" s="81">
        <v>0</v>
      </c>
      <c r="F304" s="85">
        <f t="shared" si="215"/>
        <v>2</v>
      </c>
      <c r="G304" s="85">
        <f t="shared" si="216"/>
        <v>9</v>
      </c>
      <c r="H304" s="80">
        <f t="shared" si="260"/>
        <v>2004</v>
      </c>
      <c r="I304" s="2" t="str">
        <f t="shared" si="214"/>
        <v>Fall</v>
      </c>
      <c r="J304" s="80"/>
      <c r="K304" s="3" t="str">
        <f t="shared" si="218"/>
        <v/>
      </c>
      <c r="L304" s="20" t="str">
        <f t="shared" si="219"/>
        <v/>
      </c>
      <c r="M304" s="6" t="str">
        <f t="shared" si="220"/>
        <v/>
      </c>
      <c r="N304" s="3" t="str">
        <f t="shared" si="221"/>
        <v/>
      </c>
      <c r="O304" s="20" t="str">
        <f t="shared" si="222"/>
        <v/>
      </c>
      <c r="P304" s="6" t="str">
        <f t="shared" si="223"/>
        <v/>
      </c>
      <c r="Q304" s="3" t="str">
        <f t="shared" si="224"/>
        <v/>
      </c>
      <c r="R304" s="20" t="str">
        <f t="shared" si="225"/>
        <v/>
      </c>
      <c r="S304" s="6" t="str">
        <f t="shared" si="226"/>
        <v/>
      </c>
      <c r="T304" s="3" t="str">
        <f t="shared" si="227"/>
        <v/>
      </c>
      <c r="U304" s="20" t="str">
        <f t="shared" si="228"/>
        <v/>
      </c>
      <c r="V304" s="6">
        <f t="shared" si="229"/>
        <v>14.1</v>
      </c>
      <c r="W304" s="3" t="str">
        <f t="shared" si="230"/>
        <v/>
      </c>
      <c r="X304" s="20" t="str">
        <f t="shared" si="231"/>
        <v/>
      </c>
      <c r="Y304" s="6" t="str">
        <f t="shared" si="232"/>
        <v/>
      </c>
      <c r="Z304" s="3" t="str">
        <f t="shared" si="233"/>
        <v/>
      </c>
      <c r="AA304" s="20" t="str">
        <f t="shared" si="234"/>
        <v/>
      </c>
      <c r="AB304" s="6" t="str">
        <f t="shared" si="235"/>
        <v/>
      </c>
      <c r="AC304" s="3" t="str">
        <f t="shared" si="236"/>
        <v/>
      </c>
      <c r="AD304" s="20" t="str">
        <f t="shared" si="237"/>
        <v/>
      </c>
      <c r="AE304" s="6" t="str">
        <f t="shared" si="238"/>
        <v/>
      </c>
      <c r="AG304" s="3" t="str">
        <f t="shared" si="245"/>
        <v/>
      </c>
      <c r="AH304" s="20" t="str">
        <f t="shared" si="246"/>
        <v/>
      </c>
      <c r="AI304" s="6" t="str">
        <f t="shared" si="247"/>
        <v/>
      </c>
      <c r="AJ304" s="3" t="str">
        <f t="shared" si="248"/>
        <v/>
      </c>
      <c r="AK304" s="20" t="str">
        <f t="shared" si="249"/>
        <v/>
      </c>
      <c r="AL304" s="6" t="str">
        <f t="shared" si="250"/>
        <v/>
      </c>
      <c r="AM304" s="3" t="str">
        <f t="shared" si="251"/>
        <v/>
      </c>
      <c r="AN304" s="20" t="str">
        <f t="shared" si="252"/>
        <v/>
      </c>
      <c r="AO304" s="6" t="str">
        <f t="shared" si="253"/>
        <v/>
      </c>
      <c r="AP304" s="3" t="str">
        <f t="shared" si="254"/>
        <v/>
      </c>
      <c r="AQ304" s="20" t="str">
        <f t="shared" si="255"/>
        <v/>
      </c>
      <c r="AR304" s="6">
        <f t="shared" si="256"/>
        <v>0</v>
      </c>
      <c r="AS304" s="3" t="str">
        <f t="shared" si="257"/>
        <v/>
      </c>
      <c r="AT304" s="20" t="str">
        <f t="shared" si="258"/>
        <v/>
      </c>
      <c r="AU304" s="6" t="str">
        <f t="shared" si="259"/>
        <v/>
      </c>
      <c r="AV304" s="3" t="str">
        <f t="shared" si="239"/>
        <v/>
      </c>
      <c r="AW304" s="20" t="str">
        <f t="shared" si="240"/>
        <v/>
      </c>
      <c r="AX304" s="6" t="str">
        <f t="shared" si="241"/>
        <v/>
      </c>
      <c r="AY304" s="3" t="str">
        <f t="shared" si="242"/>
        <v/>
      </c>
      <c r="AZ304" s="20" t="str">
        <f t="shared" si="243"/>
        <v/>
      </c>
      <c r="BA304" s="6" t="str">
        <f t="shared" si="244"/>
        <v/>
      </c>
    </row>
    <row r="305" spans="1:53" ht="13.5" thickBot="1" x14ac:dyDescent="0.25">
      <c r="A305" s="82">
        <v>38181</v>
      </c>
      <c r="B305" s="81" t="s">
        <v>20</v>
      </c>
      <c r="C305" s="81" t="s">
        <v>19</v>
      </c>
      <c r="D305" s="81">
        <v>22.3</v>
      </c>
      <c r="E305" s="81">
        <v>10.1</v>
      </c>
      <c r="F305" s="85">
        <f t="shared" si="215"/>
        <v>2</v>
      </c>
      <c r="G305" s="85">
        <f t="shared" si="216"/>
        <v>7</v>
      </c>
      <c r="H305" s="80">
        <f t="shared" si="260"/>
        <v>2004</v>
      </c>
      <c r="I305" s="2" t="str">
        <f t="shared" si="214"/>
        <v>Summer</v>
      </c>
      <c r="J305" s="80"/>
      <c r="K305" s="3" t="str">
        <f t="shared" si="218"/>
        <v/>
      </c>
      <c r="L305" s="20" t="str">
        <f t="shared" si="219"/>
        <v/>
      </c>
      <c r="M305" s="6" t="str">
        <f t="shared" si="220"/>
        <v/>
      </c>
      <c r="N305" s="3" t="str">
        <f t="shared" si="221"/>
        <v/>
      </c>
      <c r="O305" s="20" t="str">
        <f t="shared" si="222"/>
        <v/>
      </c>
      <c r="P305" s="6" t="str">
        <f t="shared" si="223"/>
        <v/>
      </c>
      <c r="Q305" s="3" t="str">
        <f t="shared" si="224"/>
        <v/>
      </c>
      <c r="R305" s="20" t="str">
        <f t="shared" si="225"/>
        <v/>
      </c>
      <c r="S305" s="6" t="str">
        <f t="shared" si="226"/>
        <v/>
      </c>
      <c r="T305" s="3" t="str">
        <f t="shared" si="227"/>
        <v/>
      </c>
      <c r="U305" s="20">
        <f t="shared" si="228"/>
        <v>22.3</v>
      </c>
      <c r="V305" s="6" t="str">
        <f t="shared" si="229"/>
        <v/>
      </c>
      <c r="W305" s="3" t="str">
        <f t="shared" si="230"/>
        <v/>
      </c>
      <c r="X305" s="20" t="str">
        <f t="shared" si="231"/>
        <v/>
      </c>
      <c r="Y305" s="6" t="str">
        <f t="shared" si="232"/>
        <v/>
      </c>
      <c r="Z305" s="3" t="str">
        <f t="shared" si="233"/>
        <v/>
      </c>
      <c r="AA305" s="20" t="str">
        <f t="shared" si="234"/>
        <v/>
      </c>
      <c r="AB305" s="6" t="str">
        <f t="shared" si="235"/>
        <v/>
      </c>
      <c r="AC305" s="3" t="str">
        <f t="shared" si="236"/>
        <v/>
      </c>
      <c r="AD305" s="20" t="str">
        <f t="shared" si="237"/>
        <v/>
      </c>
      <c r="AE305" s="6" t="str">
        <f t="shared" si="238"/>
        <v/>
      </c>
      <c r="AG305" s="3" t="str">
        <f t="shared" si="245"/>
        <v/>
      </c>
      <c r="AH305" s="20" t="str">
        <f t="shared" si="246"/>
        <v/>
      </c>
      <c r="AI305" s="6" t="str">
        <f t="shared" si="247"/>
        <v/>
      </c>
      <c r="AJ305" s="3" t="str">
        <f t="shared" si="248"/>
        <v/>
      </c>
      <c r="AK305" s="20" t="str">
        <f t="shared" si="249"/>
        <v/>
      </c>
      <c r="AL305" s="6" t="str">
        <f t="shared" si="250"/>
        <v/>
      </c>
      <c r="AM305" s="3" t="str">
        <f t="shared" si="251"/>
        <v/>
      </c>
      <c r="AN305" s="20" t="str">
        <f t="shared" si="252"/>
        <v/>
      </c>
      <c r="AO305" s="6" t="str">
        <f t="shared" si="253"/>
        <v/>
      </c>
      <c r="AP305" s="3" t="str">
        <f t="shared" si="254"/>
        <v/>
      </c>
      <c r="AQ305" s="20">
        <f t="shared" si="255"/>
        <v>10.1</v>
      </c>
      <c r="AR305" s="6" t="str">
        <f t="shared" si="256"/>
        <v/>
      </c>
      <c r="AS305" s="3" t="str">
        <f t="shared" si="257"/>
        <v/>
      </c>
      <c r="AT305" s="20" t="str">
        <f t="shared" si="258"/>
        <v/>
      </c>
      <c r="AU305" s="6" t="str">
        <f t="shared" si="259"/>
        <v/>
      </c>
      <c r="AV305" s="3" t="str">
        <f t="shared" si="239"/>
        <v/>
      </c>
      <c r="AW305" s="20" t="str">
        <f t="shared" si="240"/>
        <v/>
      </c>
      <c r="AX305" s="6" t="str">
        <f t="shared" si="241"/>
        <v/>
      </c>
      <c r="AY305" s="3" t="str">
        <f t="shared" si="242"/>
        <v/>
      </c>
      <c r="AZ305" s="20" t="str">
        <f t="shared" si="243"/>
        <v/>
      </c>
      <c r="BA305" s="6" t="str">
        <f t="shared" si="244"/>
        <v/>
      </c>
    </row>
    <row r="306" spans="1:53" ht="13.5" thickBot="1" x14ac:dyDescent="0.25">
      <c r="A306" s="82">
        <v>38153</v>
      </c>
      <c r="B306" s="81" t="s">
        <v>20</v>
      </c>
      <c r="C306" s="81" t="s">
        <v>19</v>
      </c>
      <c r="D306" s="81">
        <v>19.3</v>
      </c>
      <c r="E306" s="81" t="s">
        <v>24</v>
      </c>
      <c r="F306" s="85">
        <f t="shared" si="215"/>
        <v>2</v>
      </c>
      <c r="G306" s="85">
        <f t="shared" si="216"/>
        <v>6</v>
      </c>
      <c r="H306" s="80">
        <f t="shared" si="260"/>
        <v>2004</v>
      </c>
      <c r="I306" s="2" t="str">
        <f t="shared" si="214"/>
        <v>Spring</v>
      </c>
      <c r="J306" s="80"/>
      <c r="K306" s="3" t="str">
        <f t="shared" si="218"/>
        <v/>
      </c>
      <c r="L306" s="20" t="str">
        <f t="shared" si="219"/>
        <v/>
      </c>
      <c r="M306" s="6" t="str">
        <f t="shared" si="220"/>
        <v/>
      </c>
      <c r="N306" s="3" t="str">
        <f t="shared" si="221"/>
        <v/>
      </c>
      <c r="O306" s="20" t="str">
        <f t="shared" si="222"/>
        <v/>
      </c>
      <c r="P306" s="6" t="str">
        <f t="shared" si="223"/>
        <v/>
      </c>
      <c r="Q306" s="3" t="str">
        <f t="shared" si="224"/>
        <v/>
      </c>
      <c r="R306" s="20" t="str">
        <f t="shared" si="225"/>
        <v/>
      </c>
      <c r="S306" s="6" t="str">
        <f t="shared" si="226"/>
        <v/>
      </c>
      <c r="T306" s="3">
        <f t="shared" si="227"/>
        <v>19.3</v>
      </c>
      <c r="U306" s="20" t="str">
        <f t="shared" si="228"/>
        <v/>
      </c>
      <c r="V306" s="6" t="str">
        <f t="shared" si="229"/>
        <v/>
      </c>
      <c r="W306" s="3" t="str">
        <f t="shared" si="230"/>
        <v/>
      </c>
      <c r="X306" s="20" t="str">
        <f t="shared" si="231"/>
        <v/>
      </c>
      <c r="Y306" s="6" t="str">
        <f t="shared" si="232"/>
        <v/>
      </c>
      <c r="Z306" s="3" t="str">
        <f t="shared" si="233"/>
        <v/>
      </c>
      <c r="AA306" s="20" t="str">
        <f t="shared" si="234"/>
        <v/>
      </c>
      <c r="AB306" s="6" t="str">
        <f t="shared" si="235"/>
        <v/>
      </c>
      <c r="AC306" s="3" t="str">
        <f t="shared" si="236"/>
        <v/>
      </c>
      <c r="AD306" s="20" t="str">
        <f t="shared" si="237"/>
        <v/>
      </c>
      <c r="AE306" s="6" t="str">
        <f t="shared" si="238"/>
        <v/>
      </c>
      <c r="AG306" s="3" t="str">
        <f t="shared" si="245"/>
        <v/>
      </c>
      <c r="AH306" s="20" t="str">
        <f t="shared" si="246"/>
        <v/>
      </c>
      <c r="AI306" s="6" t="str">
        <f t="shared" si="247"/>
        <v/>
      </c>
      <c r="AJ306" s="3" t="str">
        <f t="shared" si="248"/>
        <v/>
      </c>
      <c r="AK306" s="20" t="str">
        <f t="shared" si="249"/>
        <v/>
      </c>
      <c r="AL306" s="6" t="str">
        <f t="shared" si="250"/>
        <v/>
      </c>
      <c r="AM306" s="3" t="str">
        <f t="shared" si="251"/>
        <v/>
      </c>
      <c r="AN306" s="20" t="str">
        <f t="shared" si="252"/>
        <v/>
      </c>
      <c r="AO306" s="6" t="str">
        <f t="shared" si="253"/>
        <v/>
      </c>
      <c r="AP306" s="3" t="str">
        <f t="shared" si="254"/>
        <v>NS</v>
      </c>
      <c r="AQ306" s="20" t="str">
        <f t="shared" si="255"/>
        <v/>
      </c>
      <c r="AR306" s="6" t="str">
        <f t="shared" si="256"/>
        <v/>
      </c>
      <c r="AS306" s="3" t="str">
        <f t="shared" si="257"/>
        <v/>
      </c>
      <c r="AT306" s="20" t="str">
        <f t="shared" si="258"/>
        <v/>
      </c>
      <c r="AU306" s="6" t="str">
        <f t="shared" si="259"/>
        <v/>
      </c>
      <c r="AV306" s="3" t="str">
        <f t="shared" si="239"/>
        <v/>
      </c>
      <c r="AW306" s="20" t="str">
        <f t="shared" si="240"/>
        <v/>
      </c>
      <c r="AX306" s="6" t="str">
        <f t="shared" si="241"/>
        <v/>
      </c>
      <c r="AY306" s="3" t="str">
        <f t="shared" si="242"/>
        <v/>
      </c>
      <c r="AZ306" s="20" t="str">
        <f t="shared" si="243"/>
        <v/>
      </c>
      <c r="BA306" s="6" t="str">
        <f t="shared" si="244"/>
        <v/>
      </c>
    </row>
    <row r="307" spans="1:53" ht="13.5" thickBot="1" x14ac:dyDescent="0.25">
      <c r="A307" s="82">
        <v>38118</v>
      </c>
      <c r="B307" s="81" t="s">
        <v>20</v>
      </c>
      <c r="C307" s="81" t="s">
        <v>19</v>
      </c>
      <c r="D307" s="81">
        <v>15</v>
      </c>
      <c r="E307" s="81">
        <v>146.69999999999999</v>
      </c>
      <c r="F307" s="85">
        <f t="shared" si="215"/>
        <v>2</v>
      </c>
      <c r="G307" s="85">
        <f t="shared" si="216"/>
        <v>5</v>
      </c>
      <c r="H307" s="80">
        <f t="shared" si="260"/>
        <v>2004</v>
      </c>
      <c r="I307" s="2" t="str">
        <f t="shared" si="214"/>
        <v>Spring</v>
      </c>
      <c r="J307" s="80"/>
      <c r="K307" s="3" t="str">
        <f t="shared" si="218"/>
        <v/>
      </c>
      <c r="L307" s="20" t="str">
        <f t="shared" si="219"/>
        <v/>
      </c>
      <c r="M307" s="6" t="str">
        <f t="shared" si="220"/>
        <v/>
      </c>
      <c r="N307" s="3" t="str">
        <f t="shared" si="221"/>
        <v/>
      </c>
      <c r="O307" s="20" t="str">
        <f t="shared" si="222"/>
        <v/>
      </c>
      <c r="P307" s="6" t="str">
        <f t="shared" si="223"/>
        <v/>
      </c>
      <c r="Q307" s="3" t="str">
        <f t="shared" si="224"/>
        <v/>
      </c>
      <c r="R307" s="20" t="str">
        <f t="shared" si="225"/>
        <v/>
      </c>
      <c r="S307" s="6" t="str">
        <f t="shared" si="226"/>
        <v/>
      </c>
      <c r="T307" s="3">
        <f t="shared" si="227"/>
        <v>15</v>
      </c>
      <c r="U307" s="20" t="str">
        <f t="shared" si="228"/>
        <v/>
      </c>
      <c r="V307" s="6" t="str">
        <f t="shared" si="229"/>
        <v/>
      </c>
      <c r="W307" s="3" t="str">
        <f t="shared" si="230"/>
        <v/>
      </c>
      <c r="X307" s="20" t="str">
        <f t="shared" si="231"/>
        <v/>
      </c>
      <c r="Y307" s="6" t="str">
        <f t="shared" si="232"/>
        <v/>
      </c>
      <c r="Z307" s="3" t="str">
        <f t="shared" si="233"/>
        <v/>
      </c>
      <c r="AA307" s="20" t="str">
        <f t="shared" si="234"/>
        <v/>
      </c>
      <c r="AB307" s="6" t="str">
        <f t="shared" si="235"/>
        <v/>
      </c>
      <c r="AC307" s="3" t="str">
        <f t="shared" si="236"/>
        <v/>
      </c>
      <c r="AD307" s="20" t="str">
        <f t="shared" si="237"/>
        <v/>
      </c>
      <c r="AE307" s="6" t="str">
        <f t="shared" si="238"/>
        <v/>
      </c>
      <c r="AG307" s="3" t="str">
        <f t="shared" si="245"/>
        <v/>
      </c>
      <c r="AH307" s="20" t="str">
        <f t="shared" si="246"/>
        <v/>
      </c>
      <c r="AI307" s="6" t="str">
        <f t="shared" si="247"/>
        <v/>
      </c>
      <c r="AJ307" s="3" t="str">
        <f t="shared" si="248"/>
        <v/>
      </c>
      <c r="AK307" s="20" t="str">
        <f t="shared" si="249"/>
        <v/>
      </c>
      <c r="AL307" s="6" t="str">
        <f t="shared" si="250"/>
        <v/>
      </c>
      <c r="AM307" s="3" t="str">
        <f t="shared" si="251"/>
        <v/>
      </c>
      <c r="AN307" s="20" t="str">
        <f t="shared" si="252"/>
        <v/>
      </c>
      <c r="AO307" s="6" t="str">
        <f t="shared" si="253"/>
        <v/>
      </c>
      <c r="AP307" s="3">
        <f t="shared" si="254"/>
        <v>146.69999999999999</v>
      </c>
      <c r="AQ307" s="20" t="str">
        <f t="shared" si="255"/>
        <v/>
      </c>
      <c r="AR307" s="6" t="str">
        <f t="shared" si="256"/>
        <v/>
      </c>
      <c r="AS307" s="3" t="str">
        <f t="shared" si="257"/>
        <v/>
      </c>
      <c r="AT307" s="20" t="str">
        <f t="shared" si="258"/>
        <v/>
      </c>
      <c r="AU307" s="6" t="str">
        <f t="shared" si="259"/>
        <v/>
      </c>
      <c r="AV307" s="3" t="str">
        <f t="shared" si="239"/>
        <v/>
      </c>
      <c r="AW307" s="20" t="str">
        <f t="shared" si="240"/>
        <v/>
      </c>
      <c r="AX307" s="6" t="str">
        <f t="shared" si="241"/>
        <v/>
      </c>
      <c r="AY307" s="3" t="str">
        <f t="shared" si="242"/>
        <v/>
      </c>
      <c r="AZ307" s="20" t="str">
        <f t="shared" si="243"/>
        <v/>
      </c>
      <c r="BA307" s="6" t="str">
        <f t="shared" si="244"/>
        <v/>
      </c>
    </row>
    <row r="308" spans="1:53" ht="13.5" thickBot="1" x14ac:dyDescent="0.25">
      <c r="A308" s="82">
        <v>37917</v>
      </c>
      <c r="B308" s="81" t="s">
        <v>20</v>
      </c>
      <c r="C308" s="81" t="s">
        <v>19</v>
      </c>
      <c r="D308" s="81" t="s">
        <v>24</v>
      </c>
      <c r="E308" s="81" t="s">
        <v>24</v>
      </c>
      <c r="F308" s="85">
        <f t="shared" si="215"/>
        <v>2</v>
      </c>
      <c r="G308" s="85">
        <f t="shared" si="216"/>
        <v>10</v>
      </c>
      <c r="H308" s="80">
        <f t="shared" si="260"/>
        <v>2003</v>
      </c>
      <c r="I308" s="2" t="str">
        <f t="shared" si="214"/>
        <v>Fall</v>
      </c>
      <c r="J308" s="80"/>
      <c r="K308" s="3" t="str">
        <f t="shared" si="218"/>
        <v/>
      </c>
      <c r="L308" s="20" t="str">
        <f t="shared" si="219"/>
        <v/>
      </c>
      <c r="M308" s="6" t="str">
        <f t="shared" si="220"/>
        <v/>
      </c>
      <c r="N308" s="3" t="str">
        <f t="shared" si="221"/>
        <v/>
      </c>
      <c r="O308" s="20" t="str">
        <f t="shared" si="222"/>
        <v/>
      </c>
      <c r="P308" s="6" t="str">
        <f t="shared" si="223"/>
        <v/>
      </c>
      <c r="Q308" s="3" t="str">
        <f t="shared" si="224"/>
        <v/>
      </c>
      <c r="R308" s="20" t="str">
        <f t="shared" si="225"/>
        <v/>
      </c>
      <c r="S308" s="6" t="str">
        <f t="shared" si="226"/>
        <v/>
      </c>
      <c r="T308" s="3" t="str">
        <f t="shared" si="227"/>
        <v/>
      </c>
      <c r="U308" s="20" t="str">
        <f t="shared" si="228"/>
        <v/>
      </c>
      <c r="V308" s="6" t="str">
        <f t="shared" si="229"/>
        <v>NS</v>
      </c>
      <c r="W308" s="3" t="str">
        <f t="shared" si="230"/>
        <v/>
      </c>
      <c r="X308" s="20" t="str">
        <f t="shared" si="231"/>
        <v/>
      </c>
      <c r="Y308" s="6" t="str">
        <f t="shared" si="232"/>
        <v/>
      </c>
      <c r="Z308" s="3" t="str">
        <f t="shared" si="233"/>
        <v/>
      </c>
      <c r="AA308" s="20" t="str">
        <f t="shared" si="234"/>
        <v/>
      </c>
      <c r="AB308" s="6" t="str">
        <f t="shared" si="235"/>
        <v/>
      </c>
      <c r="AC308" s="3" t="str">
        <f t="shared" si="236"/>
        <v/>
      </c>
      <c r="AD308" s="20" t="str">
        <f t="shared" si="237"/>
        <v/>
      </c>
      <c r="AE308" s="6" t="str">
        <f t="shared" si="238"/>
        <v/>
      </c>
      <c r="AG308" s="3" t="str">
        <f t="shared" si="245"/>
        <v/>
      </c>
      <c r="AH308" s="20" t="str">
        <f t="shared" si="246"/>
        <v/>
      </c>
      <c r="AI308" s="6" t="str">
        <f t="shared" si="247"/>
        <v/>
      </c>
      <c r="AJ308" s="3" t="str">
        <f t="shared" si="248"/>
        <v/>
      </c>
      <c r="AK308" s="20" t="str">
        <f t="shared" si="249"/>
        <v/>
      </c>
      <c r="AL308" s="6" t="str">
        <f t="shared" si="250"/>
        <v/>
      </c>
      <c r="AM308" s="3" t="str">
        <f t="shared" si="251"/>
        <v/>
      </c>
      <c r="AN308" s="20" t="str">
        <f t="shared" si="252"/>
        <v/>
      </c>
      <c r="AO308" s="6" t="str">
        <f t="shared" si="253"/>
        <v/>
      </c>
      <c r="AP308" s="3" t="str">
        <f t="shared" si="254"/>
        <v/>
      </c>
      <c r="AQ308" s="20" t="str">
        <f t="shared" si="255"/>
        <v/>
      </c>
      <c r="AR308" s="6" t="str">
        <f t="shared" si="256"/>
        <v>NS</v>
      </c>
      <c r="AS308" s="3" t="str">
        <f t="shared" si="257"/>
        <v/>
      </c>
      <c r="AT308" s="20" t="str">
        <f t="shared" si="258"/>
        <v/>
      </c>
      <c r="AU308" s="6" t="str">
        <f t="shared" si="259"/>
        <v/>
      </c>
      <c r="AV308" s="3" t="str">
        <f t="shared" si="239"/>
        <v/>
      </c>
      <c r="AW308" s="20" t="str">
        <f t="shared" si="240"/>
        <v/>
      </c>
      <c r="AX308" s="6" t="str">
        <f t="shared" si="241"/>
        <v/>
      </c>
      <c r="AY308" s="3" t="str">
        <f t="shared" si="242"/>
        <v/>
      </c>
      <c r="AZ308" s="20" t="str">
        <f t="shared" si="243"/>
        <v/>
      </c>
      <c r="BA308" s="6" t="str">
        <f t="shared" si="244"/>
        <v/>
      </c>
    </row>
    <row r="309" spans="1:53" ht="13.5" thickBot="1" x14ac:dyDescent="0.25">
      <c r="A309" s="82">
        <v>37901</v>
      </c>
      <c r="B309" s="81" t="s">
        <v>20</v>
      </c>
      <c r="C309" s="81" t="s">
        <v>19</v>
      </c>
      <c r="D309" s="81">
        <v>10.9</v>
      </c>
      <c r="E309" s="81">
        <v>11.3</v>
      </c>
      <c r="F309" s="85">
        <f t="shared" si="215"/>
        <v>2</v>
      </c>
      <c r="G309" s="85">
        <f t="shared" si="216"/>
        <v>10</v>
      </c>
      <c r="H309" s="80">
        <f>IF(A309="","",YEAR(A309))</f>
        <v>2003</v>
      </c>
      <c r="I309" s="2" t="str">
        <f t="shared" si="214"/>
        <v>Fall</v>
      </c>
      <c r="J309" s="80"/>
      <c r="K309" s="3" t="str">
        <f t="shared" si="218"/>
        <v/>
      </c>
      <c r="L309" s="20" t="str">
        <f t="shared" si="219"/>
        <v/>
      </c>
      <c r="M309" s="6" t="str">
        <f t="shared" si="220"/>
        <v/>
      </c>
      <c r="N309" s="3" t="str">
        <f t="shared" si="221"/>
        <v/>
      </c>
      <c r="O309" s="20" t="str">
        <f t="shared" si="222"/>
        <v/>
      </c>
      <c r="P309" s="6" t="str">
        <f t="shared" si="223"/>
        <v/>
      </c>
      <c r="Q309" s="3" t="str">
        <f t="shared" si="224"/>
        <v/>
      </c>
      <c r="R309" s="20" t="str">
        <f t="shared" si="225"/>
        <v/>
      </c>
      <c r="S309" s="6" t="str">
        <f t="shared" si="226"/>
        <v/>
      </c>
      <c r="T309" s="3" t="str">
        <f t="shared" si="227"/>
        <v/>
      </c>
      <c r="U309" s="20" t="str">
        <f t="shared" si="228"/>
        <v/>
      </c>
      <c r="V309" s="6">
        <f t="shared" si="229"/>
        <v>10.9</v>
      </c>
      <c r="W309" s="3" t="str">
        <f t="shared" si="230"/>
        <v/>
      </c>
      <c r="X309" s="20" t="str">
        <f t="shared" si="231"/>
        <v/>
      </c>
      <c r="Y309" s="6" t="str">
        <f t="shared" si="232"/>
        <v/>
      </c>
      <c r="Z309" s="3" t="str">
        <f t="shared" si="233"/>
        <v/>
      </c>
      <c r="AA309" s="20" t="str">
        <f t="shared" si="234"/>
        <v/>
      </c>
      <c r="AB309" s="6" t="str">
        <f t="shared" si="235"/>
        <v/>
      </c>
      <c r="AC309" s="3" t="str">
        <f t="shared" si="236"/>
        <v/>
      </c>
      <c r="AD309" s="20" t="str">
        <f t="shared" si="237"/>
        <v/>
      </c>
      <c r="AE309" s="6" t="str">
        <f t="shared" si="238"/>
        <v/>
      </c>
      <c r="AG309" s="3" t="str">
        <f t="shared" si="245"/>
        <v/>
      </c>
      <c r="AH309" s="20" t="str">
        <f t="shared" si="246"/>
        <v/>
      </c>
      <c r="AI309" s="6" t="str">
        <f t="shared" si="247"/>
        <v/>
      </c>
      <c r="AJ309" s="3" t="str">
        <f t="shared" si="248"/>
        <v/>
      </c>
      <c r="AK309" s="20" t="str">
        <f t="shared" si="249"/>
        <v/>
      </c>
      <c r="AL309" s="6" t="str">
        <f t="shared" si="250"/>
        <v/>
      </c>
      <c r="AM309" s="3" t="str">
        <f t="shared" si="251"/>
        <v/>
      </c>
      <c r="AN309" s="20" t="str">
        <f t="shared" si="252"/>
        <v/>
      </c>
      <c r="AO309" s="6" t="str">
        <f t="shared" si="253"/>
        <v/>
      </c>
      <c r="AP309" s="3" t="str">
        <f t="shared" si="254"/>
        <v/>
      </c>
      <c r="AQ309" s="20" t="str">
        <f t="shared" si="255"/>
        <v/>
      </c>
      <c r="AR309" s="6">
        <f t="shared" si="256"/>
        <v>11.3</v>
      </c>
      <c r="AS309" s="3" t="str">
        <f t="shared" si="257"/>
        <v/>
      </c>
      <c r="AT309" s="20" t="str">
        <f t="shared" si="258"/>
        <v/>
      </c>
      <c r="AU309" s="6" t="str">
        <f t="shared" si="259"/>
        <v/>
      </c>
      <c r="AV309" s="3" t="str">
        <f t="shared" si="239"/>
        <v/>
      </c>
      <c r="AW309" s="20" t="str">
        <f t="shared" si="240"/>
        <v/>
      </c>
      <c r="AX309" s="6" t="str">
        <f t="shared" si="241"/>
        <v/>
      </c>
      <c r="AY309" s="3" t="str">
        <f t="shared" si="242"/>
        <v/>
      </c>
      <c r="AZ309" s="20" t="str">
        <f t="shared" si="243"/>
        <v/>
      </c>
      <c r="BA309" s="6" t="str">
        <f t="shared" si="244"/>
        <v/>
      </c>
    </row>
    <row r="310" spans="1:53" ht="13.5" thickBot="1" x14ac:dyDescent="0.25">
      <c r="A310" s="82">
        <v>42289</v>
      </c>
      <c r="B310" s="81" t="s">
        <v>63</v>
      </c>
      <c r="C310" s="81" t="s">
        <v>59</v>
      </c>
      <c r="D310" s="81">
        <v>15.2</v>
      </c>
      <c r="E310" s="81">
        <v>2.1</v>
      </c>
      <c r="F310" s="100">
        <f t="shared" si="215"/>
        <v>1</v>
      </c>
      <c r="G310" s="100">
        <f t="shared" si="216"/>
        <v>10</v>
      </c>
      <c r="H310" s="100">
        <f t="shared" ref="H310:H312" si="261">IF(A310="","",YEAR(A310))</f>
        <v>2015</v>
      </c>
      <c r="I310" s="2" t="str">
        <f t="shared" si="214"/>
        <v>Fall</v>
      </c>
      <c r="J310" s="100"/>
      <c r="K310" s="3"/>
      <c r="L310" s="20"/>
      <c r="M310" s="6"/>
      <c r="N310" s="3"/>
      <c r="O310" s="20"/>
      <c r="P310" s="6"/>
      <c r="Q310" s="3"/>
      <c r="R310" s="20"/>
      <c r="S310" s="6"/>
      <c r="T310" s="3"/>
      <c r="U310" s="20"/>
      <c r="V310" s="6"/>
      <c r="W310" s="3"/>
      <c r="X310" s="20"/>
      <c r="Y310" s="6"/>
      <c r="Z310" s="3" t="str">
        <f t="shared" si="233"/>
        <v/>
      </c>
      <c r="AA310" s="20" t="str">
        <f t="shared" si="234"/>
        <v/>
      </c>
      <c r="AB310" s="6">
        <f t="shared" si="235"/>
        <v>15.2</v>
      </c>
      <c r="AC310" s="3"/>
      <c r="AD310" s="20"/>
      <c r="AE310" s="6"/>
      <c r="AG310" s="3"/>
      <c r="AH310" s="20"/>
      <c r="AI310" s="6"/>
      <c r="AJ310" s="3"/>
      <c r="AK310" s="20"/>
      <c r="AL310" s="6"/>
      <c r="AM310" s="3"/>
      <c r="AN310" s="20"/>
      <c r="AO310" s="6"/>
      <c r="AP310" s="3"/>
      <c r="AQ310" s="20"/>
      <c r="AR310" s="6"/>
      <c r="AS310" s="3"/>
      <c r="AT310" s="20"/>
      <c r="AU310" s="6"/>
      <c r="AV310" s="3" t="str">
        <f t="shared" si="239"/>
        <v/>
      </c>
      <c r="AW310" s="20" t="str">
        <f t="shared" si="240"/>
        <v/>
      </c>
      <c r="AX310" s="6">
        <f t="shared" si="241"/>
        <v>2.1</v>
      </c>
      <c r="AY310" s="3"/>
      <c r="AZ310" s="20"/>
      <c r="BA310" s="6"/>
    </row>
    <row r="311" spans="1:53" ht="13.5" thickBot="1" x14ac:dyDescent="0.25">
      <c r="A311" s="94">
        <v>42219</v>
      </c>
      <c r="B311" s="95" t="s">
        <v>63</v>
      </c>
      <c r="C311" s="95" t="s">
        <v>59</v>
      </c>
      <c r="D311" s="95">
        <v>19.100000000000001</v>
      </c>
      <c r="E311" s="95">
        <v>6.9</v>
      </c>
      <c r="F311" s="100">
        <f t="shared" si="215"/>
        <v>1</v>
      </c>
      <c r="G311" s="100">
        <f t="shared" si="216"/>
        <v>8</v>
      </c>
      <c r="H311" s="100">
        <f t="shared" si="261"/>
        <v>2015</v>
      </c>
      <c r="I311" s="2" t="str">
        <f t="shared" si="214"/>
        <v>Summer</v>
      </c>
      <c r="J311" s="100"/>
      <c r="K311" s="3"/>
      <c r="L311" s="20"/>
      <c r="M311" s="6"/>
      <c r="N311" s="3"/>
      <c r="O311" s="20"/>
      <c r="P311" s="6"/>
      <c r="Q311" s="3"/>
      <c r="R311" s="20"/>
      <c r="S311" s="6"/>
      <c r="T311" s="3"/>
      <c r="U311" s="20"/>
      <c r="V311" s="6"/>
      <c r="W311" s="3"/>
      <c r="X311" s="20"/>
      <c r="Y311" s="6"/>
      <c r="Z311" s="3" t="str">
        <f t="shared" si="233"/>
        <v/>
      </c>
      <c r="AA311" s="20">
        <f t="shared" si="234"/>
        <v>19.100000000000001</v>
      </c>
      <c r="AB311" s="6" t="str">
        <f t="shared" si="235"/>
        <v/>
      </c>
      <c r="AC311" s="3"/>
      <c r="AD311" s="20"/>
      <c r="AE311" s="6"/>
      <c r="AG311" s="3"/>
      <c r="AH311" s="20"/>
      <c r="AI311" s="6"/>
      <c r="AJ311" s="3"/>
      <c r="AK311" s="20"/>
      <c r="AL311" s="6"/>
      <c r="AM311" s="3"/>
      <c r="AN311" s="20"/>
      <c r="AO311" s="6"/>
      <c r="AP311" s="3"/>
      <c r="AQ311" s="20"/>
      <c r="AR311" s="6"/>
      <c r="AS311" s="3"/>
      <c r="AT311" s="20"/>
      <c r="AU311" s="6"/>
      <c r="AV311" s="3" t="str">
        <f t="shared" si="239"/>
        <v/>
      </c>
      <c r="AW311" s="20">
        <f t="shared" si="240"/>
        <v>6.9</v>
      </c>
      <c r="AX311" s="6" t="str">
        <f t="shared" si="241"/>
        <v/>
      </c>
      <c r="AY311" s="3"/>
      <c r="AZ311" s="20"/>
      <c r="BA311" s="6"/>
    </row>
    <row r="312" spans="1:53" ht="13.5" thickBot="1" x14ac:dyDescent="0.25">
      <c r="A312" s="103">
        <v>42158</v>
      </c>
      <c r="B312" s="104" t="s">
        <v>63</v>
      </c>
      <c r="C312" s="104" t="s">
        <v>59</v>
      </c>
      <c r="D312" s="104">
        <v>16.3</v>
      </c>
      <c r="E312" s="105">
        <v>18.600000000000001</v>
      </c>
      <c r="F312" s="100">
        <f t="shared" si="215"/>
        <v>1</v>
      </c>
      <c r="G312" s="100">
        <f t="shared" si="216"/>
        <v>6</v>
      </c>
      <c r="H312" s="100">
        <f t="shared" si="261"/>
        <v>2015</v>
      </c>
      <c r="I312" s="2" t="str">
        <f t="shared" si="214"/>
        <v>Spring</v>
      </c>
      <c r="J312" s="100"/>
      <c r="K312" s="3"/>
      <c r="L312" s="20"/>
      <c r="M312" s="6"/>
      <c r="N312" s="3"/>
      <c r="O312" s="20"/>
      <c r="P312" s="6"/>
      <c r="Q312" s="3"/>
      <c r="R312" s="20"/>
      <c r="S312" s="6"/>
      <c r="T312" s="3"/>
      <c r="U312" s="20"/>
      <c r="V312" s="6"/>
      <c r="W312" s="3"/>
      <c r="X312" s="20"/>
      <c r="Y312" s="6"/>
      <c r="Z312" s="3">
        <f t="shared" si="233"/>
        <v>16.3</v>
      </c>
      <c r="AA312" s="20" t="str">
        <f t="shared" si="234"/>
        <v/>
      </c>
      <c r="AB312" s="6" t="str">
        <f t="shared" si="235"/>
        <v/>
      </c>
      <c r="AC312" s="3"/>
      <c r="AD312" s="20"/>
      <c r="AE312" s="6"/>
      <c r="AG312" s="3"/>
      <c r="AH312" s="20"/>
      <c r="AI312" s="6"/>
      <c r="AJ312" s="3"/>
      <c r="AK312" s="20"/>
      <c r="AL312" s="6"/>
      <c r="AM312" s="3"/>
      <c r="AN312" s="20"/>
      <c r="AO312" s="6"/>
      <c r="AP312" s="3"/>
      <c r="AQ312" s="20"/>
      <c r="AR312" s="6"/>
      <c r="AS312" s="3"/>
      <c r="AT312" s="20"/>
      <c r="AU312" s="6"/>
      <c r="AV312" s="3">
        <f t="shared" si="239"/>
        <v>18.600000000000001</v>
      </c>
      <c r="AW312" s="20" t="str">
        <f t="shared" si="240"/>
        <v/>
      </c>
      <c r="AX312" s="6" t="str">
        <f t="shared" si="241"/>
        <v/>
      </c>
      <c r="AY312" s="3"/>
      <c r="AZ312" s="20"/>
      <c r="BA312" s="6"/>
    </row>
    <row r="313" spans="1:53" ht="13.5" thickBot="1" x14ac:dyDescent="0.25">
      <c r="A313" s="82">
        <v>41891</v>
      </c>
      <c r="B313" s="81" t="s">
        <v>63</v>
      </c>
      <c r="C313" s="81" t="s">
        <v>59</v>
      </c>
      <c r="D313" s="81">
        <v>9.6999999999999993</v>
      </c>
      <c r="E313" s="81">
        <v>18.3</v>
      </c>
      <c r="F313" s="85">
        <f t="shared" si="215"/>
        <v>1</v>
      </c>
      <c r="G313" s="85">
        <f t="shared" si="216"/>
        <v>9</v>
      </c>
      <c r="H313" s="80">
        <f t="shared" si="260"/>
        <v>2014</v>
      </c>
      <c r="I313" s="2" t="str">
        <f t="shared" si="214"/>
        <v>Fall</v>
      </c>
      <c r="J313" s="80"/>
      <c r="K313" s="3" t="str">
        <f t="shared" si="218"/>
        <v/>
      </c>
      <c r="L313" s="20" t="str">
        <f t="shared" si="219"/>
        <v/>
      </c>
      <c r="M313" s="6" t="str">
        <f t="shared" si="220"/>
        <v/>
      </c>
      <c r="N313" s="3" t="str">
        <f t="shared" si="221"/>
        <v/>
      </c>
      <c r="O313" s="20" t="str">
        <f t="shared" si="222"/>
        <v/>
      </c>
      <c r="P313" s="6" t="str">
        <f t="shared" si="223"/>
        <v/>
      </c>
      <c r="Q313" s="3" t="str">
        <f t="shared" si="224"/>
        <v/>
      </c>
      <c r="R313" s="20" t="str">
        <f t="shared" si="225"/>
        <v/>
      </c>
      <c r="S313" s="6" t="str">
        <f t="shared" si="226"/>
        <v/>
      </c>
      <c r="T313" s="3" t="str">
        <f t="shared" si="227"/>
        <v/>
      </c>
      <c r="U313" s="20" t="str">
        <f t="shared" si="228"/>
        <v/>
      </c>
      <c r="V313" s="6" t="str">
        <f t="shared" si="229"/>
        <v/>
      </c>
      <c r="W313" s="3" t="str">
        <f t="shared" si="230"/>
        <v/>
      </c>
      <c r="X313" s="20" t="str">
        <f t="shared" si="231"/>
        <v/>
      </c>
      <c r="Y313" s="6" t="str">
        <f t="shared" si="232"/>
        <v/>
      </c>
      <c r="Z313" s="3" t="str">
        <f t="shared" si="233"/>
        <v/>
      </c>
      <c r="AA313" s="20" t="str">
        <f t="shared" si="234"/>
        <v/>
      </c>
      <c r="AB313" s="6">
        <f t="shared" si="235"/>
        <v>9.6999999999999993</v>
      </c>
      <c r="AC313" s="3" t="str">
        <f t="shared" si="236"/>
        <v/>
      </c>
      <c r="AD313" s="20" t="str">
        <f t="shared" si="237"/>
        <v/>
      </c>
      <c r="AE313" s="6" t="str">
        <f t="shared" si="238"/>
        <v/>
      </c>
      <c r="AG313" s="3" t="str">
        <f t="shared" si="245"/>
        <v/>
      </c>
      <c r="AH313" s="20" t="str">
        <f t="shared" si="246"/>
        <v/>
      </c>
      <c r="AI313" s="6" t="str">
        <f t="shared" si="247"/>
        <v/>
      </c>
      <c r="AJ313" s="3" t="str">
        <f t="shared" si="248"/>
        <v/>
      </c>
      <c r="AK313" s="20" t="str">
        <f t="shared" si="249"/>
        <v/>
      </c>
      <c r="AL313" s="6" t="str">
        <f t="shared" si="250"/>
        <v/>
      </c>
      <c r="AM313" s="3" t="str">
        <f t="shared" si="251"/>
        <v/>
      </c>
      <c r="AN313" s="20" t="str">
        <f t="shared" si="252"/>
        <v/>
      </c>
      <c r="AO313" s="6" t="str">
        <f t="shared" si="253"/>
        <v/>
      </c>
      <c r="AP313" s="3" t="str">
        <f t="shared" si="254"/>
        <v/>
      </c>
      <c r="AQ313" s="20" t="str">
        <f t="shared" si="255"/>
        <v/>
      </c>
      <c r="AR313" s="6" t="str">
        <f t="shared" si="256"/>
        <v/>
      </c>
      <c r="AS313" s="3" t="str">
        <f t="shared" si="257"/>
        <v/>
      </c>
      <c r="AT313" s="20" t="str">
        <f t="shared" si="258"/>
        <v/>
      </c>
      <c r="AU313" s="6" t="str">
        <f t="shared" si="259"/>
        <v/>
      </c>
      <c r="AV313" s="3" t="str">
        <f t="shared" si="239"/>
        <v/>
      </c>
      <c r="AW313" s="20" t="str">
        <f t="shared" si="240"/>
        <v/>
      </c>
      <c r="AX313" s="6">
        <f t="shared" si="241"/>
        <v>18.3</v>
      </c>
      <c r="AY313" s="3" t="str">
        <f t="shared" si="242"/>
        <v/>
      </c>
      <c r="AZ313" s="20" t="str">
        <f t="shared" si="243"/>
        <v/>
      </c>
      <c r="BA313" s="6" t="str">
        <f t="shared" si="244"/>
        <v/>
      </c>
    </row>
    <row r="314" spans="1:53" ht="13.5" thickBot="1" x14ac:dyDescent="0.25">
      <c r="A314" s="82">
        <v>41848</v>
      </c>
      <c r="B314" s="81" t="s">
        <v>63</v>
      </c>
      <c r="C314" s="81" t="s">
        <v>59</v>
      </c>
      <c r="D314" s="81">
        <v>17.399999999999999</v>
      </c>
      <c r="E314" s="81">
        <v>6.4</v>
      </c>
      <c r="F314" s="85">
        <f t="shared" si="215"/>
        <v>1</v>
      </c>
      <c r="G314" s="85">
        <f t="shared" si="216"/>
        <v>7</v>
      </c>
      <c r="H314" s="80">
        <f t="shared" si="260"/>
        <v>2014</v>
      </c>
      <c r="I314" s="2" t="str">
        <f t="shared" si="214"/>
        <v>Summer</v>
      </c>
      <c r="J314" s="80"/>
      <c r="K314" s="3" t="str">
        <f t="shared" si="218"/>
        <v/>
      </c>
      <c r="L314" s="20" t="str">
        <f t="shared" si="219"/>
        <v/>
      </c>
      <c r="M314" s="6" t="str">
        <f t="shared" si="220"/>
        <v/>
      </c>
      <c r="N314" s="3" t="str">
        <f t="shared" si="221"/>
        <v/>
      </c>
      <c r="O314" s="20" t="str">
        <f t="shared" si="222"/>
        <v/>
      </c>
      <c r="P314" s="6" t="str">
        <f t="shared" si="223"/>
        <v/>
      </c>
      <c r="Q314" s="3" t="str">
        <f t="shared" si="224"/>
        <v/>
      </c>
      <c r="R314" s="20" t="str">
        <f t="shared" si="225"/>
        <v/>
      </c>
      <c r="S314" s="6" t="str">
        <f t="shared" si="226"/>
        <v/>
      </c>
      <c r="T314" s="3" t="str">
        <f t="shared" si="227"/>
        <v/>
      </c>
      <c r="U314" s="20" t="str">
        <f t="shared" si="228"/>
        <v/>
      </c>
      <c r="V314" s="6" t="str">
        <f t="shared" si="229"/>
        <v/>
      </c>
      <c r="W314" s="3" t="str">
        <f t="shared" si="230"/>
        <v/>
      </c>
      <c r="X314" s="20" t="str">
        <f t="shared" si="231"/>
        <v/>
      </c>
      <c r="Y314" s="6" t="str">
        <f t="shared" si="232"/>
        <v/>
      </c>
      <c r="Z314" s="3" t="str">
        <f t="shared" si="233"/>
        <v/>
      </c>
      <c r="AA314" s="20">
        <f t="shared" si="234"/>
        <v>17.399999999999999</v>
      </c>
      <c r="AB314" s="6" t="str">
        <f t="shared" si="235"/>
        <v/>
      </c>
      <c r="AC314" s="3" t="str">
        <f t="shared" si="236"/>
        <v/>
      </c>
      <c r="AD314" s="20" t="str">
        <f t="shared" si="237"/>
        <v/>
      </c>
      <c r="AE314" s="6" t="str">
        <f t="shared" si="238"/>
        <v/>
      </c>
      <c r="AG314" s="3" t="str">
        <f t="shared" si="245"/>
        <v/>
      </c>
      <c r="AH314" s="20" t="str">
        <f t="shared" si="246"/>
        <v/>
      </c>
      <c r="AI314" s="6" t="str">
        <f t="shared" si="247"/>
        <v/>
      </c>
      <c r="AJ314" s="3" t="str">
        <f t="shared" si="248"/>
        <v/>
      </c>
      <c r="AK314" s="20" t="str">
        <f t="shared" si="249"/>
        <v/>
      </c>
      <c r="AL314" s="6" t="str">
        <f t="shared" si="250"/>
        <v/>
      </c>
      <c r="AM314" s="3" t="str">
        <f t="shared" si="251"/>
        <v/>
      </c>
      <c r="AN314" s="20" t="str">
        <f t="shared" si="252"/>
        <v/>
      </c>
      <c r="AO314" s="6" t="str">
        <f t="shared" si="253"/>
        <v/>
      </c>
      <c r="AP314" s="3" t="str">
        <f t="shared" si="254"/>
        <v/>
      </c>
      <c r="AQ314" s="20" t="str">
        <f t="shared" si="255"/>
        <v/>
      </c>
      <c r="AR314" s="6" t="str">
        <f t="shared" si="256"/>
        <v/>
      </c>
      <c r="AS314" s="3" t="str">
        <f t="shared" si="257"/>
        <v/>
      </c>
      <c r="AT314" s="20" t="str">
        <f t="shared" si="258"/>
        <v/>
      </c>
      <c r="AU314" s="6" t="str">
        <f t="shared" si="259"/>
        <v/>
      </c>
      <c r="AV314" s="3" t="str">
        <f t="shared" si="239"/>
        <v/>
      </c>
      <c r="AW314" s="20">
        <f t="shared" si="240"/>
        <v>6.4</v>
      </c>
      <c r="AX314" s="6" t="str">
        <f t="shared" si="241"/>
        <v/>
      </c>
      <c r="AY314" s="3" t="str">
        <f t="shared" si="242"/>
        <v/>
      </c>
      <c r="AZ314" s="20" t="str">
        <f t="shared" si="243"/>
        <v/>
      </c>
      <c r="BA314" s="6" t="str">
        <f t="shared" si="244"/>
        <v/>
      </c>
    </row>
    <row r="315" spans="1:53" ht="13.5" thickBot="1" x14ac:dyDescent="0.25">
      <c r="A315" s="82">
        <v>41771</v>
      </c>
      <c r="B315" s="81" t="s">
        <v>63</v>
      </c>
      <c r="C315" s="81" t="s">
        <v>59</v>
      </c>
      <c r="D315" s="81" t="s">
        <v>24</v>
      </c>
      <c r="E315" s="81" t="s">
        <v>24</v>
      </c>
      <c r="F315" s="85">
        <f t="shared" si="215"/>
        <v>1</v>
      </c>
      <c r="G315" s="85">
        <f t="shared" si="216"/>
        <v>5</v>
      </c>
      <c r="H315" s="80">
        <f t="shared" si="260"/>
        <v>2014</v>
      </c>
      <c r="I315" s="2" t="str">
        <f t="shared" si="214"/>
        <v>Spring</v>
      </c>
      <c r="J315" s="80"/>
      <c r="K315" s="3" t="str">
        <f t="shared" si="218"/>
        <v/>
      </c>
      <c r="L315" s="20" t="str">
        <f t="shared" si="219"/>
        <v/>
      </c>
      <c r="M315" s="6" t="str">
        <f t="shared" si="220"/>
        <v/>
      </c>
      <c r="N315" s="3" t="str">
        <f t="shared" si="221"/>
        <v/>
      </c>
      <c r="O315" s="20" t="str">
        <f t="shared" si="222"/>
        <v/>
      </c>
      <c r="P315" s="6" t="str">
        <f t="shared" si="223"/>
        <v/>
      </c>
      <c r="Q315" s="3" t="str">
        <f t="shared" si="224"/>
        <v/>
      </c>
      <c r="R315" s="20" t="str">
        <f t="shared" si="225"/>
        <v/>
      </c>
      <c r="S315" s="6" t="str">
        <f t="shared" si="226"/>
        <v/>
      </c>
      <c r="T315" s="3" t="str">
        <f t="shared" si="227"/>
        <v/>
      </c>
      <c r="U315" s="20" t="str">
        <f t="shared" si="228"/>
        <v/>
      </c>
      <c r="V315" s="6" t="str">
        <f t="shared" si="229"/>
        <v/>
      </c>
      <c r="W315" s="3" t="str">
        <f t="shared" si="230"/>
        <v/>
      </c>
      <c r="X315" s="20" t="str">
        <f t="shared" si="231"/>
        <v/>
      </c>
      <c r="Y315" s="6" t="str">
        <f t="shared" si="232"/>
        <v/>
      </c>
      <c r="Z315" s="3" t="str">
        <f t="shared" si="233"/>
        <v>NS</v>
      </c>
      <c r="AA315" s="20" t="str">
        <f t="shared" si="234"/>
        <v/>
      </c>
      <c r="AB315" s="6" t="str">
        <f t="shared" si="235"/>
        <v/>
      </c>
      <c r="AC315" s="3" t="str">
        <f t="shared" si="236"/>
        <v/>
      </c>
      <c r="AD315" s="20" t="str">
        <f t="shared" si="237"/>
        <v/>
      </c>
      <c r="AE315" s="6" t="str">
        <f t="shared" si="238"/>
        <v/>
      </c>
      <c r="AG315" s="3" t="str">
        <f t="shared" si="245"/>
        <v/>
      </c>
      <c r="AH315" s="20" t="str">
        <f t="shared" si="246"/>
        <v/>
      </c>
      <c r="AI315" s="6" t="str">
        <f t="shared" si="247"/>
        <v/>
      </c>
      <c r="AJ315" s="3" t="str">
        <f t="shared" si="248"/>
        <v/>
      </c>
      <c r="AK315" s="20" t="str">
        <f t="shared" si="249"/>
        <v/>
      </c>
      <c r="AL315" s="6" t="str">
        <f t="shared" si="250"/>
        <v/>
      </c>
      <c r="AM315" s="3" t="str">
        <f t="shared" si="251"/>
        <v/>
      </c>
      <c r="AN315" s="20" t="str">
        <f t="shared" si="252"/>
        <v/>
      </c>
      <c r="AO315" s="6" t="str">
        <f t="shared" si="253"/>
        <v/>
      </c>
      <c r="AP315" s="3" t="str">
        <f t="shared" si="254"/>
        <v/>
      </c>
      <c r="AQ315" s="20" t="str">
        <f t="shared" si="255"/>
        <v/>
      </c>
      <c r="AR315" s="6" t="str">
        <f t="shared" si="256"/>
        <v/>
      </c>
      <c r="AS315" s="3" t="str">
        <f t="shared" si="257"/>
        <v/>
      </c>
      <c r="AT315" s="20" t="str">
        <f t="shared" si="258"/>
        <v/>
      </c>
      <c r="AU315" s="6" t="str">
        <f t="shared" si="259"/>
        <v/>
      </c>
      <c r="AV315" s="3" t="str">
        <f t="shared" si="239"/>
        <v>NS</v>
      </c>
      <c r="AW315" s="20" t="str">
        <f t="shared" si="240"/>
        <v/>
      </c>
      <c r="AX315" s="6" t="str">
        <f t="shared" si="241"/>
        <v/>
      </c>
      <c r="AY315" s="3" t="str">
        <f t="shared" si="242"/>
        <v/>
      </c>
      <c r="AZ315" s="20" t="str">
        <f t="shared" si="243"/>
        <v/>
      </c>
      <c r="BA315" s="6" t="str">
        <f t="shared" si="244"/>
        <v/>
      </c>
    </row>
    <row r="316" spans="1:53" ht="13.5" thickBot="1" x14ac:dyDescent="0.25">
      <c r="A316" s="82">
        <v>41768</v>
      </c>
      <c r="B316" s="81" t="s">
        <v>63</v>
      </c>
      <c r="C316" s="81" t="s">
        <v>59</v>
      </c>
      <c r="D316" s="81">
        <v>16.7</v>
      </c>
      <c r="E316" s="81">
        <v>27.1</v>
      </c>
      <c r="F316" s="85">
        <f t="shared" si="215"/>
        <v>1</v>
      </c>
      <c r="G316" s="85">
        <f t="shared" si="216"/>
        <v>5</v>
      </c>
      <c r="H316" s="80">
        <f t="shared" si="260"/>
        <v>2014</v>
      </c>
      <c r="I316" s="2" t="str">
        <f t="shared" si="214"/>
        <v>Spring</v>
      </c>
      <c r="J316" s="80"/>
      <c r="K316" s="3" t="str">
        <f t="shared" si="218"/>
        <v/>
      </c>
      <c r="L316" s="20" t="str">
        <f t="shared" si="219"/>
        <v/>
      </c>
      <c r="M316" s="6" t="str">
        <f t="shared" si="220"/>
        <v/>
      </c>
      <c r="N316" s="3" t="str">
        <f t="shared" si="221"/>
        <v/>
      </c>
      <c r="O316" s="20" t="str">
        <f t="shared" si="222"/>
        <v/>
      </c>
      <c r="P316" s="6" t="str">
        <f t="shared" si="223"/>
        <v/>
      </c>
      <c r="Q316" s="3" t="str">
        <f t="shared" si="224"/>
        <v/>
      </c>
      <c r="R316" s="20" t="str">
        <f t="shared" si="225"/>
        <v/>
      </c>
      <c r="S316" s="6" t="str">
        <f t="shared" si="226"/>
        <v/>
      </c>
      <c r="T316" s="3" t="str">
        <f t="shared" si="227"/>
        <v/>
      </c>
      <c r="U316" s="20" t="str">
        <f t="shared" si="228"/>
        <v/>
      </c>
      <c r="V316" s="6" t="str">
        <f t="shared" si="229"/>
        <v/>
      </c>
      <c r="W316" s="3" t="str">
        <f t="shared" si="230"/>
        <v/>
      </c>
      <c r="X316" s="20" t="str">
        <f t="shared" si="231"/>
        <v/>
      </c>
      <c r="Y316" s="6" t="str">
        <f t="shared" si="232"/>
        <v/>
      </c>
      <c r="Z316" s="3">
        <f t="shared" si="233"/>
        <v>16.7</v>
      </c>
      <c r="AA316" s="20" t="str">
        <f t="shared" si="234"/>
        <v/>
      </c>
      <c r="AB316" s="6" t="str">
        <f t="shared" si="235"/>
        <v/>
      </c>
      <c r="AC316" s="3" t="str">
        <f t="shared" si="236"/>
        <v/>
      </c>
      <c r="AD316" s="20" t="str">
        <f t="shared" si="237"/>
        <v/>
      </c>
      <c r="AE316" s="6" t="str">
        <f t="shared" si="238"/>
        <v/>
      </c>
      <c r="AG316" s="3" t="str">
        <f t="shared" si="245"/>
        <v/>
      </c>
      <c r="AH316" s="20" t="str">
        <f t="shared" si="246"/>
        <v/>
      </c>
      <c r="AI316" s="6" t="str">
        <f t="shared" si="247"/>
        <v/>
      </c>
      <c r="AJ316" s="3" t="str">
        <f t="shared" si="248"/>
        <v/>
      </c>
      <c r="AK316" s="20" t="str">
        <f t="shared" si="249"/>
        <v/>
      </c>
      <c r="AL316" s="6" t="str">
        <f t="shared" si="250"/>
        <v/>
      </c>
      <c r="AM316" s="3" t="str">
        <f t="shared" si="251"/>
        <v/>
      </c>
      <c r="AN316" s="20" t="str">
        <f t="shared" si="252"/>
        <v/>
      </c>
      <c r="AO316" s="6" t="str">
        <f t="shared" si="253"/>
        <v/>
      </c>
      <c r="AP316" s="3" t="str">
        <f t="shared" si="254"/>
        <v/>
      </c>
      <c r="AQ316" s="20" t="str">
        <f t="shared" si="255"/>
        <v/>
      </c>
      <c r="AR316" s="6" t="str">
        <f t="shared" si="256"/>
        <v/>
      </c>
      <c r="AS316" s="3" t="str">
        <f t="shared" si="257"/>
        <v/>
      </c>
      <c r="AT316" s="20" t="str">
        <f t="shared" si="258"/>
        <v/>
      </c>
      <c r="AU316" s="6" t="str">
        <f t="shared" si="259"/>
        <v/>
      </c>
      <c r="AV316" s="3">
        <f t="shared" si="239"/>
        <v>27.1</v>
      </c>
      <c r="AW316" s="20" t="str">
        <f t="shared" si="240"/>
        <v/>
      </c>
      <c r="AX316" s="6" t="str">
        <f t="shared" si="241"/>
        <v/>
      </c>
      <c r="AY316" s="3" t="str">
        <f t="shared" si="242"/>
        <v/>
      </c>
      <c r="AZ316" s="20" t="str">
        <f t="shared" si="243"/>
        <v/>
      </c>
      <c r="BA316" s="6" t="str">
        <f t="shared" si="244"/>
        <v/>
      </c>
    </row>
    <row r="317" spans="1:53" ht="13.5" thickBot="1" x14ac:dyDescent="0.25">
      <c r="A317" s="82">
        <v>41559</v>
      </c>
      <c r="B317" s="81" t="s">
        <v>63</v>
      </c>
      <c r="C317" s="81" t="s">
        <v>59</v>
      </c>
      <c r="D317" s="81">
        <v>14.1</v>
      </c>
      <c r="E317" s="81">
        <v>5.7</v>
      </c>
      <c r="F317" s="85">
        <f t="shared" si="215"/>
        <v>1</v>
      </c>
      <c r="G317" s="85">
        <f t="shared" si="216"/>
        <v>10</v>
      </c>
      <c r="H317" s="80">
        <f t="shared" si="260"/>
        <v>2013</v>
      </c>
      <c r="I317" s="2" t="str">
        <f t="shared" si="214"/>
        <v>Fall</v>
      </c>
      <c r="J317" s="80"/>
      <c r="K317" s="3" t="str">
        <f t="shared" si="218"/>
        <v/>
      </c>
      <c r="L317" s="20" t="str">
        <f t="shared" si="219"/>
        <v/>
      </c>
      <c r="M317" s="6" t="str">
        <f t="shared" si="220"/>
        <v/>
      </c>
      <c r="N317" s="3" t="str">
        <f t="shared" si="221"/>
        <v/>
      </c>
      <c r="O317" s="20" t="str">
        <f t="shared" si="222"/>
        <v/>
      </c>
      <c r="P317" s="6" t="str">
        <f t="shared" si="223"/>
        <v/>
      </c>
      <c r="Q317" s="3" t="str">
        <f t="shared" si="224"/>
        <v/>
      </c>
      <c r="R317" s="20" t="str">
        <f t="shared" si="225"/>
        <v/>
      </c>
      <c r="S317" s="6" t="str">
        <f t="shared" si="226"/>
        <v/>
      </c>
      <c r="T317" s="3" t="str">
        <f t="shared" si="227"/>
        <v/>
      </c>
      <c r="U317" s="20" t="str">
        <f t="shared" si="228"/>
        <v/>
      </c>
      <c r="V317" s="6" t="str">
        <f t="shared" si="229"/>
        <v/>
      </c>
      <c r="W317" s="3" t="str">
        <f t="shared" si="230"/>
        <v/>
      </c>
      <c r="X317" s="20" t="str">
        <f t="shared" si="231"/>
        <v/>
      </c>
      <c r="Y317" s="6" t="str">
        <f t="shared" si="232"/>
        <v/>
      </c>
      <c r="Z317" s="3" t="str">
        <f t="shared" si="233"/>
        <v/>
      </c>
      <c r="AA317" s="20" t="str">
        <f t="shared" si="234"/>
        <v/>
      </c>
      <c r="AB317" s="6">
        <f t="shared" si="235"/>
        <v>14.1</v>
      </c>
      <c r="AC317" s="3" t="str">
        <f t="shared" si="236"/>
        <v/>
      </c>
      <c r="AD317" s="20" t="str">
        <f t="shared" si="237"/>
        <v/>
      </c>
      <c r="AE317" s="6" t="str">
        <f t="shared" si="238"/>
        <v/>
      </c>
      <c r="AG317" s="3" t="str">
        <f t="shared" si="245"/>
        <v/>
      </c>
      <c r="AH317" s="20" t="str">
        <f t="shared" si="246"/>
        <v/>
      </c>
      <c r="AI317" s="6" t="str">
        <f t="shared" si="247"/>
        <v/>
      </c>
      <c r="AJ317" s="3" t="str">
        <f t="shared" si="248"/>
        <v/>
      </c>
      <c r="AK317" s="20" t="str">
        <f t="shared" si="249"/>
        <v/>
      </c>
      <c r="AL317" s="6" t="str">
        <f t="shared" si="250"/>
        <v/>
      </c>
      <c r="AM317" s="3" t="str">
        <f t="shared" si="251"/>
        <v/>
      </c>
      <c r="AN317" s="20" t="str">
        <f t="shared" si="252"/>
        <v/>
      </c>
      <c r="AO317" s="6" t="str">
        <f t="shared" si="253"/>
        <v/>
      </c>
      <c r="AP317" s="3" t="str">
        <f t="shared" si="254"/>
        <v/>
      </c>
      <c r="AQ317" s="20" t="str">
        <f t="shared" si="255"/>
        <v/>
      </c>
      <c r="AR317" s="6" t="str">
        <f t="shared" si="256"/>
        <v/>
      </c>
      <c r="AS317" s="3" t="str">
        <f t="shared" si="257"/>
        <v/>
      </c>
      <c r="AT317" s="20" t="str">
        <f t="shared" si="258"/>
        <v/>
      </c>
      <c r="AU317" s="6" t="str">
        <f t="shared" si="259"/>
        <v/>
      </c>
      <c r="AV317" s="3" t="str">
        <f t="shared" si="239"/>
        <v/>
      </c>
      <c r="AW317" s="20" t="str">
        <f t="shared" si="240"/>
        <v/>
      </c>
      <c r="AX317" s="6">
        <f t="shared" si="241"/>
        <v>5.7</v>
      </c>
      <c r="AY317" s="3" t="str">
        <f t="shared" si="242"/>
        <v/>
      </c>
      <c r="AZ317" s="20" t="str">
        <f t="shared" si="243"/>
        <v/>
      </c>
      <c r="BA317" s="6" t="str">
        <f t="shared" si="244"/>
        <v/>
      </c>
    </row>
    <row r="318" spans="1:53" ht="13.5" thickBot="1" x14ac:dyDescent="0.25">
      <c r="A318" s="82">
        <v>41491</v>
      </c>
      <c r="B318" s="81" t="s">
        <v>63</v>
      </c>
      <c r="C318" s="81" t="s">
        <v>59</v>
      </c>
      <c r="D318" s="81">
        <v>16.600000000000001</v>
      </c>
      <c r="E318" s="81">
        <v>1.1000000000000001</v>
      </c>
      <c r="F318" s="85">
        <f t="shared" si="215"/>
        <v>1</v>
      </c>
      <c r="G318" s="85">
        <f t="shared" si="216"/>
        <v>8</v>
      </c>
      <c r="H318" s="80">
        <f t="shared" si="260"/>
        <v>2013</v>
      </c>
      <c r="I318" s="2" t="str">
        <f t="shared" si="214"/>
        <v>Summer</v>
      </c>
      <c r="J318" s="80"/>
      <c r="K318" s="3" t="str">
        <f t="shared" si="218"/>
        <v/>
      </c>
      <c r="L318" s="20" t="str">
        <f t="shared" si="219"/>
        <v/>
      </c>
      <c r="M318" s="6" t="str">
        <f t="shared" si="220"/>
        <v/>
      </c>
      <c r="N318" s="3" t="str">
        <f t="shared" si="221"/>
        <v/>
      </c>
      <c r="O318" s="20" t="str">
        <f t="shared" si="222"/>
        <v/>
      </c>
      <c r="P318" s="6" t="str">
        <f t="shared" si="223"/>
        <v/>
      </c>
      <c r="Q318" s="3" t="str">
        <f t="shared" si="224"/>
        <v/>
      </c>
      <c r="R318" s="20" t="str">
        <f t="shared" si="225"/>
        <v/>
      </c>
      <c r="S318" s="6" t="str">
        <f t="shared" si="226"/>
        <v/>
      </c>
      <c r="T318" s="3" t="str">
        <f t="shared" si="227"/>
        <v/>
      </c>
      <c r="U318" s="20" t="str">
        <f t="shared" si="228"/>
        <v/>
      </c>
      <c r="V318" s="6" t="str">
        <f t="shared" si="229"/>
        <v/>
      </c>
      <c r="W318" s="3" t="str">
        <f t="shared" si="230"/>
        <v/>
      </c>
      <c r="X318" s="20" t="str">
        <f t="shared" si="231"/>
        <v/>
      </c>
      <c r="Y318" s="6" t="str">
        <f t="shared" si="232"/>
        <v/>
      </c>
      <c r="Z318" s="3" t="str">
        <f t="shared" si="233"/>
        <v/>
      </c>
      <c r="AA318" s="20">
        <f t="shared" si="234"/>
        <v>16.600000000000001</v>
      </c>
      <c r="AB318" s="6" t="str">
        <f t="shared" si="235"/>
        <v/>
      </c>
      <c r="AC318" s="3" t="str">
        <f t="shared" si="236"/>
        <v/>
      </c>
      <c r="AD318" s="20" t="str">
        <f t="shared" si="237"/>
        <v/>
      </c>
      <c r="AE318" s="6" t="str">
        <f t="shared" si="238"/>
        <v/>
      </c>
      <c r="AG318" s="3" t="str">
        <f t="shared" si="245"/>
        <v/>
      </c>
      <c r="AH318" s="20" t="str">
        <f t="shared" si="246"/>
        <v/>
      </c>
      <c r="AI318" s="6" t="str">
        <f t="shared" si="247"/>
        <v/>
      </c>
      <c r="AJ318" s="3" t="str">
        <f t="shared" si="248"/>
        <v/>
      </c>
      <c r="AK318" s="20" t="str">
        <f t="shared" si="249"/>
        <v/>
      </c>
      <c r="AL318" s="6" t="str">
        <f t="shared" si="250"/>
        <v/>
      </c>
      <c r="AM318" s="3" t="str">
        <f t="shared" si="251"/>
        <v/>
      </c>
      <c r="AN318" s="20" t="str">
        <f t="shared" si="252"/>
        <v/>
      </c>
      <c r="AO318" s="6" t="str">
        <f t="shared" si="253"/>
        <v/>
      </c>
      <c r="AP318" s="3" t="str">
        <f t="shared" si="254"/>
        <v/>
      </c>
      <c r="AQ318" s="20" t="str">
        <f t="shared" si="255"/>
        <v/>
      </c>
      <c r="AR318" s="6" t="str">
        <f t="shared" si="256"/>
        <v/>
      </c>
      <c r="AS318" s="3" t="str">
        <f t="shared" si="257"/>
        <v/>
      </c>
      <c r="AT318" s="20" t="str">
        <f t="shared" si="258"/>
        <v/>
      </c>
      <c r="AU318" s="6" t="str">
        <f t="shared" si="259"/>
        <v/>
      </c>
      <c r="AV318" s="3" t="str">
        <f t="shared" si="239"/>
        <v/>
      </c>
      <c r="AW318" s="20">
        <f t="shared" si="240"/>
        <v>1.1000000000000001</v>
      </c>
      <c r="AX318" s="6" t="str">
        <f t="shared" si="241"/>
        <v/>
      </c>
      <c r="AY318" s="3" t="str">
        <f t="shared" si="242"/>
        <v/>
      </c>
      <c r="AZ318" s="20" t="str">
        <f t="shared" si="243"/>
        <v/>
      </c>
      <c r="BA318" s="6" t="str">
        <f t="shared" si="244"/>
        <v/>
      </c>
    </row>
    <row r="319" spans="1:53" ht="13.5" thickBot="1" x14ac:dyDescent="0.25">
      <c r="A319" s="82">
        <v>41485</v>
      </c>
      <c r="B319" s="81" t="s">
        <v>63</v>
      </c>
      <c r="C319" s="81" t="s">
        <v>59</v>
      </c>
      <c r="D319" s="81" t="s">
        <v>3</v>
      </c>
      <c r="E319" s="81" t="s">
        <v>3</v>
      </c>
      <c r="F319" s="85">
        <f t="shared" si="215"/>
        <v>1</v>
      </c>
      <c r="G319" s="85">
        <f t="shared" si="216"/>
        <v>7</v>
      </c>
      <c r="H319" s="80">
        <f t="shared" si="260"/>
        <v>2013</v>
      </c>
      <c r="I319" s="2" t="str">
        <f t="shared" si="214"/>
        <v>Summer</v>
      </c>
      <c r="J319" s="80"/>
      <c r="K319" s="3" t="str">
        <f t="shared" si="218"/>
        <v/>
      </c>
      <c r="L319" s="20" t="str">
        <f t="shared" si="219"/>
        <v/>
      </c>
      <c r="M319" s="6" t="str">
        <f t="shared" si="220"/>
        <v/>
      </c>
      <c r="N319" s="3" t="str">
        <f t="shared" si="221"/>
        <v/>
      </c>
      <c r="O319" s="20" t="str">
        <f t="shared" si="222"/>
        <v/>
      </c>
      <c r="P319" s="6" t="str">
        <f t="shared" si="223"/>
        <v/>
      </c>
      <c r="Q319" s="3" t="str">
        <f t="shared" si="224"/>
        <v/>
      </c>
      <c r="R319" s="20" t="str">
        <f t="shared" si="225"/>
        <v/>
      </c>
      <c r="S319" s="6" t="str">
        <f t="shared" si="226"/>
        <v/>
      </c>
      <c r="T319" s="3" t="str">
        <f t="shared" si="227"/>
        <v/>
      </c>
      <c r="U319" s="20" t="str">
        <f t="shared" si="228"/>
        <v/>
      </c>
      <c r="V319" s="6" t="str">
        <f t="shared" si="229"/>
        <v/>
      </c>
      <c r="W319" s="3" t="str">
        <f t="shared" si="230"/>
        <v/>
      </c>
      <c r="X319" s="20" t="str">
        <f t="shared" si="231"/>
        <v/>
      </c>
      <c r="Y319" s="6" t="str">
        <f t="shared" si="232"/>
        <v/>
      </c>
      <c r="Z319" s="3" t="str">
        <f t="shared" si="233"/>
        <v/>
      </c>
      <c r="AA319" s="20" t="str">
        <f t="shared" si="234"/>
        <v>ns</v>
      </c>
      <c r="AB319" s="6" t="str">
        <f t="shared" si="235"/>
        <v/>
      </c>
      <c r="AC319" s="3" t="str">
        <f t="shared" si="236"/>
        <v/>
      </c>
      <c r="AD319" s="20" t="str">
        <f t="shared" si="237"/>
        <v/>
      </c>
      <c r="AE319" s="6" t="str">
        <f t="shared" si="238"/>
        <v/>
      </c>
      <c r="AG319" s="3" t="str">
        <f t="shared" si="245"/>
        <v/>
      </c>
      <c r="AH319" s="20" t="str">
        <f t="shared" si="246"/>
        <v/>
      </c>
      <c r="AI319" s="6" t="str">
        <f t="shared" si="247"/>
        <v/>
      </c>
      <c r="AJ319" s="3" t="str">
        <f t="shared" si="248"/>
        <v/>
      </c>
      <c r="AK319" s="20" t="str">
        <f t="shared" si="249"/>
        <v/>
      </c>
      <c r="AL319" s="6" t="str">
        <f t="shared" si="250"/>
        <v/>
      </c>
      <c r="AM319" s="3" t="str">
        <f t="shared" si="251"/>
        <v/>
      </c>
      <c r="AN319" s="20" t="str">
        <f t="shared" si="252"/>
        <v/>
      </c>
      <c r="AO319" s="6" t="str">
        <f t="shared" si="253"/>
        <v/>
      </c>
      <c r="AP319" s="3" t="str">
        <f t="shared" si="254"/>
        <v/>
      </c>
      <c r="AQ319" s="20" t="str">
        <f t="shared" si="255"/>
        <v/>
      </c>
      <c r="AR319" s="6" t="str">
        <f t="shared" si="256"/>
        <v/>
      </c>
      <c r="AS319" s="3" t="str">
        <f t="shared" si="257"/>
        <v/>
      </c>
      <c r="AT319" s="20" t="str">
        <f t="shared" si="258"/>
        <v/>
      </c>
      <c r="AU319" s="6" t="str">
        <f t="shared" si="259"/>
        <v/>
      </c>
      <c r="AV319" s="3" t="str">
        <f t="shared" si="239"/>
        <v/>
      </c>
      <c r="AW319" s="20" t="str">
        <f t="shared" si="240"/>
        <v>ns</v>
      </c>
      <c r="AX319" s="6" t="str">
        <f t="shared" si="241"/>
        <v/>
      </c>
      <c r="AY319" s="3" t="str">
        <f t="shared" si="242"/>
        <v/>
      </c>
      <c r="AZ319" s="20" t="str">
        <f t="shared" si="243"/>
        <v/>
      </c>
      <c r="BA319" s="6" t="str">
        <f t="shared" si="244"/>
        <v/>
      </c>
    </row>
    <row r="320" spans="1:53" ht="13.5" thickBot="1" x14ac:dyDescent="0.25">
      <c r="A320" s="82">
        <v>41412</v>
      </c>
      <c r="B320" s="81" t="s">
        <v>63</v>
      </c>
      <c r="C320" s="81" t="s">
        <v>59</v>
      </c>
      <c r="D320" s="81">
        <v>12.4</v>
      </c>
      <c r="E320" s="81">
        <v>9.4</v>
      </c>
      <c r="F320" s="85">
        <f t="shared" si="215"/>
        <v>1</v>
      </c>
      <c r="G320" s="85">
        <f t="shared" si="216"/>
        <v>5</v>
      </c>
      <c r="H320" s="80">
        <f t="shared" si="260"/>
        <v>2013</v>
      </c>
      <c r="I320" s="2" t="str">
        <f t="shared" si="214"/>
        <v>Spring</v>
      </c>
      <c r="J320" s="80"/>
      <c r="K320" s="3" t="str">
        <f t="shared" si="218"/>
        <v/>
      </c>
      <c r="L320" s="20" t="str">
        <f t="shared" si="219"/>
        <v/>
      </c>
      <c r="M320" s="6" t="str">
        <f t="shared" si="220"/>
        <v/>
      </c>
      <c r="N320" s="3" t="str">
        <f t="shared" si="221"/>
        <v/>
      </c>
      <c r="O320" s="20" t="str">
        <f t="shared" si="222"/>
        <v/>
      </c>
      <c r="P320" s="6" t="str">
        <f t="shared" si="223"/>
        <v/>
      </c>
      <c r="Q320" s="3" t="str">
        <f t="shared" si="224"/>
        <v/>
      </c>
      <c r="R320" s="20" t="str">
        <f t="shared" si="225"/>
        <v/>
      </c>
      <c r="S320" s="6" t="str">
        <f t="shared" si="226"/>
        <v/>
      </c>
      <c r="T320" s="3" t="str">
        <f t="shared" si="227"/>
        <v/>
      </c>
      <c r="U320" s="20" t="str">
        <f t="shared" si="228"/>
        <v/>
      </c>
      <c r="V320" s="6" t="str">
        <f t="shared" si="229"/>
        <v/>
      </c>
      <c r="W320" s="3" t="str">
        <f t="shared" si="230"/>
        <v/>
      </c>
      <c r="X320" s="20" t="str">
        <f t="shared" si="231"/>
        <v/>
      </c>
      <c r="Y320" s="6" t="str">
        <f t="shared" si="232"/>
        <v/>
      </c>
      <c r="Z320" s="3">
        <f t="shared" si="233"/>
        <v>12.4</v>
      </c>
      <c r="AA320" s="20" t="str">
        <f t="shared" si="234"/>
        <v/>
      </c>
      <c r="AB320" s="6" t="str">
        <f t="shared" si="235"/>
        <v/>
      </c>
      <c r="AC320" s="3" t="str">
        <f t="shared" si="236"/>
        <v/>
      </c>
      <c r="AD320" s="20" t="str">
        <f t="shared" si="237"/>
        <v/>
      </c>
      <c r="AE320" s="6" t="str">
        <f t="shared" si="238"/>
        <v/>
      </c>
      <c r="AG320" s="3" t="str">
        <f t="shared" si="245"/>
        <v/>
      </c>
      <c r="AH320" s="20" t="str">
        <f t="shared" si="246"/>
        <v/>
      </c>
      <c r="AI320" s="6" t="str">
        <f t="shared" si="247"/>
        <v/>
      </c>
      <c r="AJ320" s="3" t="str">
        <f t="shared" si="248"/>
        <v/>
      </c>
      <c r="AK320" s="20" t="str">
        <f t="shared" si="249"/>
        <v/>
      </c>
      <c r="AL320" s="6" t="str">
        <f t="shared" si="250"/>
        <v/>
      </c>
      <c r="AM320" s="3" t="str">
        <f t="shared" si="251"/>
        <v/>
      </c>
      <c r="AN320" s="20" t="str">
        <f t="shared" si="252"/>
        <v/>
      </c>
      <c r="AO320" s="6" t="str">
        <f t="shared" si="253"/>
        <v/>
      </c>
      <c r="AP320" s="3" t="str">
        <f t="shared" si="254"/>
        <v/>
      </c>
      <c r="AQ320" s="20" t="str">
        <f t="shared" si="255"/>
        <v/>
      </c>
      <c r="AR320" s="6" t="str">
        <f t="shared" si="256"/>
        <v/>
      </c>
      <c r="AS320" s="3" t="str">
        <f t="shared" si="257"/>
        <v/>
      </c>
      <c r="AT320" s="20" t="str">
        <f t="shared" si="258"/>
        <v/>
      </c>
      <c r="AU320" s="6" t="str">
        <f t="shared" si="259"/>
        <v/>
      </c>
      <c r="AV320" s="3">
        <f t="shared" si="239"/>
        <v>9.4</v>
      </c>
      <c r="AW320" s="20" t="str">
        <f t="shared" si="240"/>
        <v/>
      </c>
      <c r="AX320" s="6" t="str">
        <f t="shared" si="241"/>
        <v/>
      </c>
      <c r="AY320" s="3" t="str">
        <f t="shared" si="242"/>
        <v/>
      </c>
      <c r="AZ320" s="20" t="str">
        <f t="shared" si="243"/>
        <v/>
      </c>
      <c r="BA320" s="6" t="str">
        <f t="shared" si="244"/>
        <v/>
      </c>
    </row>
    <row r="321" spans="1:53" ht="13.5" thickBot="1" x14ac:dyDescent="0.25">
      <c r="A321" s="82">
        <v>41189</v>
      </c>
      <c r="B321" s="81" t="s">
        <v>63</v>
      </c>
      <c r="C321" s="81" t="s">
        <v>59</v>
      </c>
      <c r="D321" s="81" t="s">
        <v>3</v>
      </c>
      <c r="E321" s="81" t="s">
        <v>3</v>
      </c>
      <c r="F321" s="85">
        <f t="shared" si="215"/>
        <v>1</v>
      </c>
      <c r="G321" s="85">
        <f t="shared" si="216"/>
        <v>10</v>
      </c>
      <c r="H321" s="80">
        <f t="shared" si="260"/>
        <v>2012</v>
      </c>
      <c r="I321" s="2" t="str">
        <f t="shared" si="214"/>
        <v>Fall</v>
      </c>
      <c r="J321" s="80"/>
      <c r="K321" s="3" t="str">
        <f t="shared" si="218"/>
        <v/>
      </c>
      <c r="L321" s="20" t="str">
        <f t="shared" si="219"/>
        <v/>
      </c>
      <c r="M321" s="6" t="str">
        <f t="shared" si="220"/>
        <v/>
      </c>
      <c r="N321" s="3" t="str">
        <f t="shared" si="221"/>
        <v/>
      </c>
      <c r="O321" s="20" t="str">
        <f t="shared" si="222"/>
        <v/>
      </c>
      <c r="P321" s="6" t="str">
        <f t="shared" si="223"/>
        <v/>
      </c>
      <c r="Q321" s="3" t="str">
        <f t="shared" si="224"/>
        <v/>
      </c>
      <c r="R321" s="20" t="str">
        <f t="shared" si="225"/>
        <v/>
      </c>
      <c r="S321" s="6" t="str">
        <f t="shared" si="226"/>
        <v/>
      </c>
      <c r="T321" s="3" t="str">
        <f t="shared" si="227"/>
        <v/>
      </c>
      <c r="U321" s="20" t="str">
        <f t="shared" si="228"/>
        <v/>
      </c>
      <c r="V321" s="6" t="str">
        <f t="shared" si="229"/>
        <v/>
      </c>
      <c r="W321" s="3" t="str">
        <f t="shared" si="230"/>
        <v/>
      </c>
      <c r="X321" s="20" t="str">
        <f t="shared" si="231"/>
        <v/>
      </c>
      <c r="Y321" s="6" t="str">
        <f t="shared" si="232"/>
        <v/>
      </c>
      <c r="Z321" s="3" t="str">
        <f t="shared" si="233"/>
        <v/>
      </c>
      <c r="AA321" s="20" t="str">
        <f t="shared" si="234"/>
        <v/>
      </c>
      <c r="AB321" s="6" t="str">
        <f t="shared" si="235"/>
        <v>ns</v>
      </c>
      <c r="AC321" s="3" t="str">
        <f t="shared" si="236"/>
        <v/>
      </c>
      <c r="AD321" s="20" t="str">
        <f t="shared" si="237"/>
        <v/>
      </c>
      <c r="AE321" s="6" t="str">
        <f t="shared" si="238"/>
        <v/>
      </c>
      <c r="AG321" s="3" t="str">
        <f t="shared" si="245"/>
        <v/>
      </c>
      <c r="AH321" s="20" t="str">
        <f t="shared" si="246"/>
        <v/>
      </c>
      <c r="AI321" s="6" t="str">
        <f t="shared" si="247"/>
        <v/>
      </c>
      <c r="AJ321" s="3" t="str">
        <f t="shared" si="248"/>
        <v/>
      </c>
      <c r="AK321" s="20" t="str">
        <f t="shared" si="249"/>
        <v/>
      </c>
      <c r="AL321" s="6" t="str">
        <f t="shared" si="250"/>
        <v/>
      </c>
      <c r="AM321" s="3" t="str">
        <f t="shared" si="251"/>
        <v/>
      </c>
      <c r="AN321" s="20" t="str">
        <f t="shared" si="252"/>
        <v/>
      </c>
      <c r="AO321" s="6" t="str">
        <f t="shared" si="253"/>
        <v/>
      </c>
      <c r="AP321" s="3" t="str">
        <f t="shared" si="254"/>
        <v/>
      </c>
      <c r="AQ321" s="20" t="str">
        <f t="shared" si="255"/>
        <v/>
      </c>
      <c r="AR321" s="6" t="str">
        <f t="shared" si="256"/>
        <v/>
      </c>
      <c r="AS321" s="3" t="str">
        <f t="shared" si="257"/>
        <v/>
      </c>
      <c r="AT321" s="20" t="str">
        <f t="shared" si="258"/>
        <v/>
      </c>
      <c r="AU321" s="6" t="str">
        <f t="shared" si="259"/>
        <v/>
      </c>
      <c r="AV321" s="3" t="str">
        <f t="shared" si="239"/>
        <v/>
      </c>
      <c r="AW321" s="20" t="str">
        <f t="shared" si="240"/>
        <v/>
      </c>
      <c r="AX321" s="6" t="str">
        <f t="shared" si="241"/>
        <v>ns</v>
      </c>
      <c r="AY321" s="3" t="str">
        <f t="shared" si="242"/>
        <v/>
      </c>
      <c r="AZ321" s="20" t="str">
        <f t="shared" si="243"/>
        <v/>
      </c>
      <c r="BA321" s="6" t="str">
        <f t="shared" si="244"/>
        <v/>
      </c>
    </row>
    <row r="322" spans="1:53" ht="13.5" thickBot="1" x14ac:dyDescent="0.25">
      <c r="A322" s="82">
        <v>41188</v>
      </c>
      <c r="B322" s="81" t="s">
        <v>63</v>
      </c>
      <c r="C322" s="81" t="s">
        <v>59</v>
      </c>
      <c r="D322" s="81">
        <v>7.6</v>
      </c>
      <c r="E322" s="81">
        <v>0.41</v>
      </c>
      <c r="F322" s="85">
        <f t="shared" si="215"/>
        <v>1</v>
      </c>
      <c r="G322" s="85">
        <f t="shared" si="216"/>
        <v>10</v>
      </c>
      <c r="H322" s="80">
        <f t="shared" si="260"/>
        <v>2012</v>
      </c>
      <c r="I322" s="2" t="str">
        <f t="shared" si="214"/>
        <v>Fall</v>
      </c>
      <c r="J322" s="80"/>
      <c r="K322" s="3" t="str">
        <f t="shared" si="218"/>
        <v/>
      </c>
      <c r="L322" s="20" t="str">
        <f t="shared" si="219"/>
        <v/>
      </c>
      <c r="M322" s="6" t="str">
        <f t="shared" si="220"/>
        <v/>
      </c>
      <c r="N322" s="3" t="str">
        <f t="shared" si="221"/>
        <v/>
      </c>
      <c r="O322" s="20" t="str">
        <f t="shared" si="222"/>
        <v/>
      </c>
      <c r="P322" s="6" t="str">
        <f t="shared" si="223"/>
        <v/>
      </c>
      <c r="Q322" s="3" t="str">
        <f t="shared" si="224"/>
        <v/>
      </c>
      <c r="R322" s="20" t="str">
        <f t="shared" si="225"/>
        <v/>
      </c>
      <c r="S322" s="6" t="str">
        <f t="shared" si="226"/>
        <v/>
      </c>
      <c r="T322" s="3" t="str">
        <f t="shared" si="227"/>
        <v/>
      </c>
      <c r="U322" s="20" t="str">
        <f t="shared" si="228"/>
        <v/>
      </c>
      <c r="V322" s="6" t="str">
        <f t="shared" si="229"/>
        <v/>
      </c>
      <c r="W322" s="3" t="str">
        <f t="shared" si="230"/>
        <v/>
      </c>
      <c r="X322" s="20" t="str">
        <f t="shared" si="231"/>
        <v/>
      </c>
      <c r="Y322" s="6" t="str">
        <f t="shared" si="232"/>
        <v/>
      </c>
      <c r="Z322" s="3" t="str">
        <f t="shared" si="233"/>
        <v/>
      </c>
      <c r="AA322" s="20" t="str">
        <f t="shared" si="234"/>
        <v/>
      </c>
      <c r="AB322" s="6">
        <f t="shared" si="235"/>
        <v>7.6</v>
      </c>
      <c r="AC322" s="3" t="str">
        <f t="shared" si="236"/>
        <v/>
      </c>
      <c r="AD322" s="20" t="str">
        <f t="shared" si="237"/>
        <v/>
      </c>
      <c r="AE322" s="6" t="str">
        <f t="shared" si="238"/>
        <v/>
      </c>
      <c r="AG322" s="3" t="str">
        <f t="shared" si="245"/>
        <v/>
      </c>
      <c r="AH322" s="20" t="str">
        <f t="shared" si="246"/>
        <v/>
      </c>
      <c r="AI322" s="6" t="str">
        <f t="shared" si="247"/>
        <v/>
      </c>
      <c r="AJ322" s="3" t="str">
        <f t="shared" si="248"/>
        <v/>
      </c>
      <c r="AK322" s="20" t="str">
        <f t="shared" si="249"/>
        <v/>
      </c>
      <c r="AL322" s="6" t="str">
        <f t="shared" si="250"/>
        <v/>
      </c>
      <c r="AM322" s="3" t="str">
        <f t="shared" si="251"/>
        <v/>
      </c>
      <c r="AN322" s="20" t="str">
        <f t="shared" si="252"/>
        <v/>
      </c>
      <c r="AO322" s="6" t="str">
        <f t="shared" si="253"/>
        <v/>
      </c>
      <c r="AP322" s="3" t="str">
        <f t="shared" si="254"/>
        <v/>
      </c>
      <c r="AQ322" s="20" t="str">
        <f t="shared" si="255"/>
        <v/>
      </c>
      <c r="AR322" s="6" t="str">
        <f t="shared" si="256"/>
        <v/>
      </c>
      <c r="AS322" s="3" t="str">
        <f t="shared" si="257"/>
        <v/>
      </c>
      <c r="AT322" s="20" t="str">
        <f t="shared" si="258"/>
        <v/>
      </c>
      <c r="AU322" s="6" t="str">
        <f t="shared" si="259"/>
        <v/>
      </c>
      <c r="AV322" s="3" t="str">
        <f t="shared" si="239"/>
        <v/>
      </c>
      <c r="AW322" s="20" t="str">
        <f t="shared" si="240"/>
        <v/>
      </c>
      <c r="AX322" s="6">
        <f t="shared" si="241"/>
        <v>0.41</v>
      </c>
      <c r="AY322" s="3" t="str">
        <f t="shared" si="242"/>
        <v/>
      </c>
      <c r="AZ322" s="20" t="str">
        <f t="shared" si="243"/>
        <v/>
      </c>
      <c r="BA322" s="6" t="str">
        <f t="shared" si="244"/>
        <v/>
      </c>
    </row>
    <row r="323" spans="1:53" ht="13.5" thickBot="1" x14ac:dyDescent="0.25">
      <c r="A323" s="82">
        <v>41121</v>
      </c>
      <c r="B323" s="81" t="s">
        <v>63</v>
      </c>
      <c r="C323" s="81" t="s">
        <v>59</v>
      </c>
      <c r="D323" s="81" t="s">
        <v>3</v>
      </c>
      <c r="E323" s="81" t="s">
        <v>3</v>
      </c>
      <c r="F323" s="85">
        <f t="shared" si="215"/>
        <v>1</v>
      </c>
      <c r="G323" s="85">
        <f t="shared" si="216"/>
        <v>7</v>
      </c>
      <c r="H323" s="80">
        <f t="shared" si="260"/>
        <v>2012</v>
      </c>
      <c r="I323" s="2" t="str">
        <f t="shared" si="214"/>
        <v>Summer</v>
      </c>
      <c r="J323" s="80"/>
      <c r="K323" s="3" t="str">
        <f t="shared" si="218"/>
        <v/>
      </c>
      <c r="L323" s="20" t="str">
        <f t="shared" si="219"/>
        <v/>
      </c>
      <c r="M323" s="6" t="str">
        <f t="shared" si="220"/>
        <v/>
      </c>
      <c r="N323" s="3" t="str">
        <f t="shared" si="221"/>
        <v/>
      </c>
      <c r="O323" s="20" t="str">
        <f t="shared" si="222"/>
        <v/>
      </c>
      <c r="P323" s="6" t="str">
        <f t="shared" si="223"/>
        <v/>
      </c>
      <c r="Q323" s="3" t="str">
        <f t="shared" si="224"/>
        <v/>
      </c>
      <c r="R323" s="20" t="str">
        <f t="shared" si="225"/>
        <v/>
      </c>
      <c r="S323" s="6" t="str">
        <f t="shared" si="226"/>
        <v/>
      </c>
      <c r="T323" s="3" t="str">
        <f t="shared" si="227"/>
        <v/>
      </c>
      <c r="U323" s="20" t="str">
        <f t="shared" si="228"/>
        <v/>
      </c>
      <c r="V323" s="6" t="str">
        <f t="shared" si="229"/>
        <v/>
      </c>
      <c r="W323" s="3" t="str">
        <f t="shared" si="230"/>
        <v/>
      </c>
      <c r="X323" s="20" t="str">
        <f t="shared" si="231"/>
        <v/>
      </c>
      <c r="Y323" s="6" t="str">
        <f t="shared" si="232"/>
        <v/>
      </c>
      <c r="Z323" s="3" t="str">
        <f t="shared" si="233"/>
        <v/>
      </c>
      <c r="AA323" s="20" t="str">
        <f t="shared" si="234"/>
        <v>ns</v>
      </c>
      <c r="AB323" s="6" t="str">
        <f t="shared" si="235"/>
        <v/>
      </c>
      <c r="AC323" s="3" t="str">
        <f t="shared" si="236"/>
        <v/>
      </c>
      <c r="AD323" s="20" t="str">
        <f t="shared" si="237"/>
        <v/>
      </c>
      <c r="AE323" s="6" t="str">
        <f t="shared" si="238"/>
        <v/>
      </c>
      <c r="AG323" s="3" t="str">
        <f t="shared" si="245"/>
        <v/>
      </c>
      <c r="AH323" s="20" t="str">
        <f t="shared" si="246"/>
        <v/>
      </c>
      <c r="AI323" s="6" t="str">
        <f t="shared" si="247"/>
        <v/>
      </c>
      <c r="AJ323" s="3" t="str">
        <f t="shared" si="248"/>
        <v/>
      </c>
      <c r="AK323" s="20" t="str">
        <f t="shared" si="249"/>
        <v/>
      </c>
      <c r="AL323" s="6" t="str">
        <f t="shared" si="250"/>
        <v/>
      </c>
      <c r="AM323" s="3" t="str">
        <f t="shared" si="251"/>
        <v/>
      </c>
      <c r="AN323" s="20" t="str">
        <f t="shared" si="252"/>
        <v/>
      </c>
      <c r="AO323" s="6" t="str">
        <f t="shared" si="253"/>
        <v/>
      </c>
      <c r="AP323" s="3" t="str">
        <f t="shared" si="254"/>
        <v/>
      </c>
      <c r="AQ323" s="20" t="str">
        <f t="shared" si="255"/>
        <v/>
      </c>
      <c r="AR323" s="6" t="str">
        <f t="shared" si="256"/>
        <v/>
      </c>
      <c r="AS323" s="3" t="str">
        <f t="shared" si="257"/>
        <v/>
      </c>
      <c r="AT323" s="20" t="str">
        <f t="shared" si="258"/>
        <v/>
      </c>
      <c r="AU323" s="6" t="str">
        <f t="shared" si="259"/>
        <v/>
      </c>
      <c r="AV323" s="3" t="str">
        <f t="shared" si="239"/>
        <v/>
      </c>
      <c r="AW323" s="20" t="str">
        <f t="shared" si="240"/>
        <v>ns</v>
      </c>
      <c r="AX323" s="6" t="str">
        <f t="shared" si="241"/>
        <v/>
      </c>
      <c r="AY323" s="3" t="str">
        <f t="shared" si="242"/>
        <v/>
      </c>
      <c r="AZ323" s="20" t="str">
        <f t="shared" si="243"/>
        <v/>
      </c>
      <c r="BA323" s="6" t="str">
        <f t="shared" si="244"/>
        <v/>
      </c>
    </row>
    <row r="324" spans="1:53" ht="13.5" thickBot="1" x14ac:dyDescent="0.25">
      <c r="A324" s="96">
        <v>41117</v>
      </c>
      <c r="B324" s="97" t="s">
        <v>63</v>
      </c>
      <c r="C324" s="97" t="s">
        <v>59</v>
      </c>
      <c r="D324" s="97">
        <v>21.9</v>
      </c>
      <c r="E324" s="97">
        <v>64.5</v>
      </c>
      <c r="F324" s="85">
        <f t="shared" si="215"/>
        <v>1</v>
      </c>
      <c r="G324" s="85">
        <f t="shared" si="216"/>
        <v>7</v>
      </c>
      <c r="H324" s="80">
        <f t="shared" si="260"/>
        <v>2012</v>
      </c>
      <c r="I324" s="2" t="str">
        <f t="shared" si="214"/>
        <v>Summer</v>
      </c>
      <c r="J324" s="80"/>
      <c r="K324" s="3" t="str">
        <f t="shared" si="218"/>
        <v/>
      </c>
      <c r="L324" s="20" t="str">
        <f t="shared" si="219"/>
        <v/>
      </c>
      <c r="M324" s="6" t="str">
        <f t="shared" si="220"/>
        <v/>
      </c>
      <c r="N324" s="3" t="str">
        <f t="shared" si="221"/>
        <v/>
      </c>
      <c r="O324" s="20" t="str">
        <f t="shared" si="222"/>
        <v/>
      </c>
      <c r="P324" s="6" t="str">
        <f t="shared" si="223"/>
        <v/>
      </c>
      <c r="Q324" s="3" t="str">
        <f t="shared" si="224"/>
        <v/>
      </c>
      <c r="R324" s="20" t="str">
        <f t="shared" si="225"/>
        <v/>
      </c>
      <c r="S324" s="6" t="str">
        <f t="shared" si="226"/>
        <v/>
      </c>
      <c r="T324" s="3" t="str">
        <f t="shared" si="227"/>
        <v/>
      </c>
      <c r="U324" s="20" t="str">
        <f t="shared" si="228"/>
        <v/>
      </c>
      <c r="V324" s="6" t="str">
        <f t="shared" si="229"/>
        <v/>
      </c>
      <c r="W324" s="3" t="str">
        <f t="shared" si="230"/>
        <v/>
      </c>
      <c r="X324" s="20" t="str">
        <f t="shared" si="231"/>
        <v/>
      </c>
      <c r="Y324" s="6" t="str">
        <f t="shared" si="232"/>
        <v/>
      </c>
      <c r="Z324" s="3" t="str">
        <f t="shared" si="233"/>
        <v/>
      </c>
      <c r="AA324" s="20">
        <f t="shared" si="234"/>
        <v>21.9</v>
      </c>
      <c r="AB324" s="6" t="str">
        <f t="shared" si="235"/>
        <v/>
      </c>
      <c r="AC324" s="3" t="str">
        <f t="shared" si="236"/>
        <v/>
      </c>
      <c r="AD324" s="20" t="str">
        <f t="shared" si="237"/>
        <v/>
      </c>
      <c r="AE324" s="6" t="str">
        <f t="shared" si="238"/>
        <v/>
      </c>
      <c r="AG324" s="3" t="str">
        <f t="shared" si="245"/>
        <v/>
      </c>
      <c r="AH324" s="20" t="str">
        <f t="shared" si="246"/>
        <v/>
      </c>
      <c r="AI324" s="6" t="str">
        <f t="shared" si="247"/>
        <v/>
      </c>
      <c r="AJ324" s="3" t="str">
        <f t="shared" si="248"/>
        <v/>
      </c>
      <c r="AK324" s="20" t="str">
        <f t="shared" si="249"/>
        <v/>
      </c>
      <c r="AL324" s="6" t="str">
        <f t="shared" si="250"/>
        <v/>
      </c>
      <c r="AM324" s="3" t="str">
        <f t="shared" si="251"/>
        <v/>
      </c>
      <c r="AN324" s="20" t="str">
        <f t="shared" si="252"/>
        <v/>
      </c>
      <c r="AO324" s="6" t="str">
        <f t="shared" si="253"/>
        <v/>
      </c>
      <c r="AP324" s="3" t="str">
        <f t="shared" si="254"/>
        <v/>
      </c>
      <c r="AQ324" s="20" t="str">
        <f t="shared" si="255"/>
        <v/>
      </c>
      <c r="AR324" s="6" t="str">
        <f t="shared" si="256"/>
        <v/>
      </c>
      <c r="AS324" s="3" t="str">
        <f t="shared" si="257"/>
        <v/>
      </c>
      <c r="AT324" s="20" t="str">
        <f t="shared" si="258"/>
        <v/>
      </c>
      <c r="AU324" s="6" t="str">
        <f t="shared" si="259"/>
        <v/>
      </c>
      <c r="AV324" s="3" t="str">
        <f t="shared" si="239"/>
        <v/>
      </c>
      <c r="AW324" s="20">
        <f t="shared" si="240"/>
        <v>64.5</v>
      </c>
      <c r="AX324" s="6" t="str">
        <f t="shared" si="241"/>
        <v/>
      </c>
      <c r="AY324" s="3" t="str">
        <f t="shared" si="242"/>
        <v/>
      </c>
      <c r="AZ324" s="20" t="str">
        <f t="shared" si="243"/>
        <v/>
      </c>
      <c r="BA324" s="6" t="str">
        <f t="shared" si="244"/>
        <v/>
      </c>
    </row>
    <row r="325" spans="1:53" ht="13.5" thickBot="1" x14ac:dyDescent="0.25">
      <c r="A325" s="96">
        <v>41034</v>
      </c>
      <c r="B325" s="97" t="s">
        <v>63</v>
      </c>
      <c r="C325" s="97" t="s">
        <v>59</v>
      </c>
      <c r="D325" s="97">
        <v>13.8</v>
      </c>
      <c r="E325" s="97">
        <v>65.599999999999994</v>
      </c>
      <c r="F325" s="85">
        <f t="shared" si="215"/>
        <v>1</v>
      </c>
      <c r="G325" s="85">
        <f t="shared" si="216"/>
        <v>5</v>
      </c>
      <c r="H325" s="80">
        <f t="shared" si="260"/>
        <v>2012</v>
      </c>
      <c r="I325" s="2" t="str">
        <f t="shared" si="214"/>
        <v>Spring</v>
      </c>
      <c r="J325" s="80"/>
      <c r="K325" s="3" t="str">
        <f t="shared" si="218"/>
        <v/>
      </c>
      <c r="L325" s="20" t="str">
        <f t="shared" si="219"/>
        <v/>
      </c>
      <c r="M325" s="6" t="str">
        <f t="shared" si="220"/>
        <v/>
      </c>
      <c r="N325" s="3" t="str">
        <f t="shared" si="221"/>
        <v/>
      </c>
      <c r="O325" s="20" t="str">
        <f t="shared" si="222"/>
        <v/>
      </c>
      <c r="P325" s="6" t="str">
        <f t="shared" si="223"/>
        <v/>
      </c>
      <c r="Q325" s="3" t="str">
        <f t="shared" si="224"/>
        <v/>
      </c>
      <c r="R325" s="20" t="str">
        <f t="shared" si="225"/>
        <v/>
      </c>
      <c r="S325" s="6" t="str">
        <f t="shared" si="226"/>
        <v/>
      </c>
      <c r="T325" s="3" t="str">
        <f t="shared" si="227"/>
        <v/>
      </c>
      <c r="U325" s="20" t="str">
        <f t="shared" si="228"/>
        <v/>
      </c>
      <c r="V325" s="6" t="str">
        <f t="shared" si="229"/>
        <v/>
      </c>
      <c r="W325" s="3" t="str">
        <f t="shared" si="230"/>
        <v/>
      </c>
      <c r="X325" s="20" t="str">
        <f t="shared" si="231"/>
        <v/>
      </c>
      <c r="Y325" s="6" t="str">
        <f t="shared" si="232"/>
        <v/>
      </c>
      <c r="Z325" s="3">
        <f t="shared" si="233"/>
        <v>13.8</v>
      </c>
      <c r="AA325" s="20" t="str">
        <f t="shared" si="234"/>
        <v/>
      </c>
      <c r="AB325" s="6" t="str">
        <f t="shared" si="235"/>
        <v/>
      </c>
      <c r="AC325" s="3" t="str">
        <f t="shared" si="236"/>
        <v/>
      </c>
      <c r="AD325" s="20" t="str">
        <f t="shared" si="237"/>
        <v/>
      </c>
      <c r="AE325" s="6" t="str">
        <f t="shared" si="238"/>
        <v/>
      </c>
      <c r="AG325" s="3" t="str">
        <f t="shared" si="245"/>
        <v/>
      </c>
      <c r="AH325" s="20" t="str">
        <f t="shared" si="246"/>
        <v/>
      </c>
      <c r="AI325" s="6" t="str">
        <f t="shared" si="247"/>
        <v/>
      </c>
      <c r="AJ325" s="3" t="str">
        <f t="shared" si="248"/>
        <v/>
      </c>
      <c r="AK325" s="20" t="str">
        <f t="shared" si="249"/>
        <v/>
      </c>
      <c r="AL325" s="6" t="str">
        <f t="shared" si="250"/>
        <v/>
      </c>
      <c r="AM325" s="3" t="str">
        <f t="shared" si="251"/>
        <v/>
      </c>
      <c r="AN325" s="20" t="str">
        <f t="shared" si="252"/>
        <v/>
      </c>
      <c r="AO325" s="6" t="str">
        <f t="shared" si="253"/>
        <v/>
      </c>
      <c r="AP325" s="3" t="str">
        <f t="shared" si="254"/>
        <v/>
      </c>
      <c r="AQ325" s="20" t="str">
        <f t="shared" si="255"/>
        <v/>
      </c>
      <c r="AR325" s="6" t="str">
        <f t="shared" si="256"/>
        <v/>
      </c>
      <c r="AS325" s="3" t="str">
        <f t="shared" si="257"/>
        <v/>
      </c>
      <c r="AT325" s="20" t="str">
        <f t="shared" si="258"/>
        <v/>
      </c>
      <c r="AU325" s="6" t="str">
        <f t="shared" si="259"/>
        <v/>
      </c>
      <c r="AV325" s="3">
        <f t="shared" si="239"/>
        <v>65.599999999999994</v>
      </c>
      <c r="AW325" s="20" t="str">
        <f t="shared" si="240"/>
        <v/>
      </c>
      <c r="AX325" s="6" t="str">
        <f t="shared" si="241"/>
        <v/>
      </c>
      <c r="AY325" s="3" t="str">
        <f t="shared" si="242"/>
        <v/>
      </c>
      <c r="AZ325" s="20" t="str">
        <f t="shared" si="243"/>
        <v/>
      </c>
      <c r="BA325" s="6" t="str">
        <f t="shared" si="244"/>
        <v/>
      </c>
    </row>
    <row r="326" spans="1:53" ht="13.5" thickBot="1" x14ac:dyDescent="0.25">
      <c r="A326" s="96">
        <v>40831</v>
      </c>
      <c r="B326" s="97" t="s">
        <v>63</v>
      </c>
      <c r="C326" s="97" t="s">
        <v>59</v>
      </c>
      <c r="D326" s="97">
        <v>10.5</v>
      </c>
      <c r="E326" s="97">
        <v>13.5</v>
      </c>
      <c r="F326" s="85">
        <f t="shared" si="215"/>
        <v>1</v>
      </c>
      <c r="G326" s="85">
        <f t="shared" si="216"/>
        <v>10</v>
      </c>
      <c r="H326" s="80">
        <f t="shared" si="260"/>
        <v>2011</v>
      </c>
      <c r="I326" s="2" t="str">
        <f t="shared" si="214"/>
        <v>Fall</v>
      </c>
      <c r="J326" s="80"/>
      <c r="K326" s="3" t="str">
        <f t="shared" si="218"/>
        <v/>
      </c>
      <c r="L326" s="20" t="str">
        <f t="shared" si="219"/>
        <v/>
      </c>
      <c r="M326" s="6" t="str">
        <f t="shared" si="220"/>
        <v/>
      </c>
      <c r="N326" s="3" t="str">
        <f t="shared" si="221"/>
        <v/>
      </c>
      <c r="O326" s="20" t="str">
        <f t="shared" si="222"/>
        <v/>
      </c>
      <c r="P326" s="6" t="str">
        <f t="shared" si="223"/>
        <v/>
      </c>
      <c r="Q326" s="3" t="str">
        <f t="shared" si="224"/>
        <v/>
      </c>
      <c r="R326" s="20" t="str">
        <f t="shared" si="225"/>
        <v/>
      </c>
      <c r="S326" s="6" t="str">
        <f t="shared" si="226"/>
        <v/>
      </c>
      <c r="T326" s="3" t="str">
        <f t="shared" si="227"/>
        <v/>
      </c>
      <c r="U326" s="20" t="str">
        <f t="shared" si="228"/>
        <v/>
      </c>
      <c r="V326" s="6" t="str">
        <f t="shared" si="229"/>
        <v/>
      </c>
      <c r="W326" s="3" t="str">
        <f t="shared" si="230"/>
        <v/>
      </c>
      <c r="X326" s="20" t="str">
        <f t="shared" si="231"/>
        <v/>
      </c>
      <c r="Y326" s="6" t="str">
        <f t="shared" si="232"/>
        <v/>
      </c>
      <c r="Z326" s="3" t="str">
        <f t="shared" si="233"/>
        <v/>
      </c>
      <c r="AA326" s="20" t="str">
        <f t="shared" si="234"/>
        <v/>
      </c>
      <c r="AB326" s="6">
        <f t="shared" si="235"/>
        <v>10.5</v>
      </c>
      <c r="AC326" s="3" t="str">
        <f t="shared" si="236"/>
        <v/>
      </c>
      <c r="AD326" s="20" t="str">
        <f t="shared" si="237"/>
        <v/>
      </c>
      <c r="AE326" s="6" t="str">
        <f t="shared" si="238"/>
        <v/>
      </c>
      <c r="AG326" s="3" t="str">
        <f t="shared" si="245"/>
        <v/>
      </c>
      <c r="AH326" s="20" t="str">
        <f t="shared" si="246"/>
        <v/>
      </c>
      <c r="AI326" s="6" t="str">
        <f t="shared" si="247"/>
        <v/>
      </c>
      <c r="AJ326" s="3" t="str">
        <f t="shared" si="248"/>
        <v/>
      </c>
      <c r="AK326" s="20" t="str">
        <f t="shared" si="249"/>
        <v/>
      </c>
      <c r="AL326" s="6" t="str">
        <f t="shared" si="250"/>
        <v/>
      </c>
      <c r="AM326" s="3" t="str">
        <f t="shared" si="251"/>
        <v/>
      </c>
      <c r="AN326" s="20" t="str">
        <f t="shared" si="252"/>
        <v/>
      </c>
      <c r="AO326" s="6" t="str">
        <f t="shared" si="253"/>
        <v/>
      </c>
      <c r="AP326" s="3" t="str">
        <f t="shared" si="254"/>
        <v/>
      </c>
      <c r="AQ326" s="20" t="str">
        <f t="shared" si="255"/>
        <v/>
      </c>
      <c r="AR326" s="6" t="str">
        <f t="shared" si="256"/>
        <v/>
      </c>
      <c r="AS326" s="3" t="str">
        <f t="shared" si="257"/>
        <v/>
      </c>
      <c r="AT326" s="20" t="str">
        <f t="shared" si="258"/>
        <v/>
      </c>
      <c r="AU326" s="6" t="str">
        <f t="shared" si="259"/>
        <v/>
      </c>
      <c r="AV326" s="3" t="str">
        <f t="shared" si="239"/>
        <v/>
      </c>
      <c r="AW326" s="20" t="str">
        <f t="shared" si="240"/>
        <v/>
      </c>
      <c r="AX326" s="6">
        <f t="shared" si="241"/>
        <v>13.5</v>
      </c>
      <c r="AY326" s="3" t="str">
        <f t="shared" si="242"/>
        <v/>
      </c>
      <c r="AZ326" s="20" t="str">
        <f t="shared" si="243"/>
        <v/>
      </c>
      <c r="BA326" s="6" t="str">
        <f t="shared" si="244"/>
        <v/>
      </c>
    </row>
    <row r="327" spans="1:53" ht="13.5" thickBot="1" x14ac:dyDescent="0.25">
      <c r="A327" s="96">
        <v>42290</v>
      </c>
      <c r="B327" s="98" t="s">
        <v>64</v>
      </c>
      <c r="C327" s="98" t="s">
        <v>59</v>
      </c>
      <c r="D327" s="97">
        <v>12.6</v>
      </c>
      <c r="E327" s="97">
        <v>0.41</v>
      </c>
      <c r="F327" s="100">
        <f t="shared" si="215"/>
        <v>2</v>
      </c>
      <c r="G327" s="100">
        <f t="shared" si="216"/>
        <v>10</v>
      </c>
      <c r="H327" s="100">
        <f t="shared" si="260"/>
        <v>2015</v>
      </c>
      <c r="I327" s="2" t="str">
        <f t="shared" si="214"/>
        <v>Fall</v>
      </c>
      <c r="J327" s="100"/>
      <c r="K327" s="3"/>
      <c r="L327" s="20"/>
      <c r="M327" s="6"/>
      <c r="N327" s="3"/>
      <c r="O327" s="20"/>
      <c r="P327" s="6"/>
      <c r="Q327" s="3"/>
      <c r="R327" s="20"/>
      <c r="S327" s="6"/>
      <c r="T327" s="3"/>
      <c r="U327" s="20"/>
      <c r="V327" s="6"/>
      <c r="W327" s="3"/>
      <c r="X327" s="20"/>
      <c r="Y327" s="6"/>
      <c r="Z327" s="3"/>
      <c r="AA327" s="20"/>
      <c r="AB327" s="6">
        <f t="shared" si="235"/>
        <v>12.6</v>
      </c>
      <c r="AC327" s="3"/>
      <c r="AD327" s="20"/>
      <c r="AE327" s="6"/>
      <c r="AG327" s="3"/>
      <c r="AH327" s="20"/>
      <c r="AI327" s="6"/>
      <c r="AJ327" s="3"/>
      <c r="AK327" s="20"/>
      <c r="AL327" s="6"/>
      <c r="AM327" s="3"/>
      <c r="AN327" s="20"/>
      <c r="AO327" s="6"/>
      <c r="AP327" s="3"/>
      <c r="AQ327" s="20"/>
      <c r="AR327" s="6"/>
      <c r="AS327" s="3"/>
      <c r="AT327" s="20"/>
      <c r="AU327" s="6"/>
      <c r="AV327" s="3"/>
      <c r="AW327" s="20"/>
      <c r="AX327" s="6">
        <f t="shared" si="241"/>
        <v>0.41</v>
      </c>
      <c r="AY327" s="3"/>
      <c r="AZ327" s="20"/>
      <c r="BA327" s="6"/>
    </row>
    <row r="328" spans="1:53" ht="13.5" thickBot="1" x14ac:dyDescent="0.25">
      <c r="A328" s="96">
        <v>42220</v>
      </c>
      <c r="B328" s="98" t="s">
        <v>64</v>
      </c>
      <c r="C328" s="98" t="s">
        <v>59</v>
      </c>
      <c r="D328" s="97">
        <v>19</v>
      </c>
      <c r="E328" s="97">
        <v>0</v>
      </c>
      <c r="F328" s="85">
        <f t="shared" si="215"/>
        <v>2</v>
      </c>
      <c r="G328" s="85">
        <f t="shared" si="216"/>
        <v>8</v>
      </c>
      <c r="H328" s="80">
        <f t="shared" si="260"/>
        <v>2015</v>
      </c>
      <c r="I328" s="2" t="str">
        <f t="shared" ref="I328:I391" si="262">IF($G328="","",IF($G328&lt;7,"Spring",IF($G328&lt;9,"Summer","Fall")))</f>
        <v>Summer</v>
      </c>
      <c r="J328" s="80"/>
      <c r="K328" s="3" t="str">
        <f t="shared" si="218"/>
        <v/>
      </c>
      <c r="L328" s="20" t="str">
        <f t="shared" si="219"/>
        <v/>
      </c>
      <c r="M328" s="6" t="str">
        <f t="shared" si="220"/>
        <v/>
      </c>
      <c r="N328" s="3" t="str">
        <f t="shared" si="221"/>
        <v/>
      </c>
      <c r="O328" s="20" t="str">
        <f t="shared" si="222"/>
        <v/>
      </c>
      <c r="P328" s="6" t="str">
        <f t="shared" si="223"/>
        <v/>
      </c>
      <c r="Q328" s="3" t="str">
        <f t="shared" si="224"/>
        <v/>
      </c>
      <c r="R328" s="20" t="str">
        <f t="shared" si="225"/>
        <v/>
      </c>
      <c r="S328" s="6" t="str">
        <f t="shared" si="226"/>
        <v/>
      </c>
      <c r="T328" s="3" t="str">
        <f t="shared" si="227"/>
        <v/>
      </c>
      <c r="U328" s="20" t="str">
        <f t="shared" si="228"/>
        <v/>
      </c>
      <c r="V328" s="6" t="str">
        <f t="shared" si="229"/>
        <v/>
      </c>
      <c r="W328" s="3" t="str">
        <f t="shared" si="230"/>
        <v/>
      </c>
      <c r="X328" s="20" t="str">
        <f t="shared" si="231"/>
        <v/>
      </c>
      <c r="Y328" s="6" t="str">
        <f t="shared" si="232"/>
        <v/>
      </c>
      <c r="Z328" s="3" t="str">
        <f t="shared" si="233"/>
        <v/>
      </c>
      <c r="AA328" s="20">
        <f t="shared" si="234"/>
        <v>19</v>
      </c>
      <c r="AB328" s="6" t="str">
        <f t="shared" si="235"/>
        <v/>
      </c>
      <c r="AC328" s="3" t="str">
        <f t="shared" si="236"/>
        <v/>
      </c>
      <c r="AD328" s="20" t="str">
        <f t="shared" si="237"/>
        <v/>
      </c>
      <c r="AE328" s="6" t="str">
        <f t="shared" si="238"/>
        <v/>
      </c>
      <c r="AG328" s="3" t="str">
        <f t="shared" si="245"/>
        <v/>
      </c>
      <c r="AH328" s="20" t="str">
        <f t="shared" si="246"/>
        <v/>
      </c>
      <c r="AI328" s="6" t="str">
        <f t="shared" si="247"/>
        <v/>
      </c>
      <c r="AJ328" s="3" t="str">
        <f t="shared" si="248"/>
        <v/>
      </c>
      <c r="AK328" s="20" t="str">
        <f t="shared" si="249"/>
        <v/>
      </c>
      <c r="AL328" s="6" t="str">
        <f t="shared" si="250"/>
        <v/>
      </c>
      <c r="AM328" s="3" t="str">
        <f t="shared" si="251"/>
        <v/>
      </c>
      <c r="AN328" s="20" t="str">
        <f t="shared" si="252"/>
        <v/>
      </c>
      <c r="AO328" s="6" t="str">
        <f t="shared" si="253"/>
        <v/>
      </c>
      <c r="AP328" s="3" t="str">
        <f t="shared" si="254"/>
        <v/>
      </c>
      <c r="AQ328" s="20" t="str">
        <f t="shared" si="255"/>
        <v/>
      </c>
      <c r="AR328" s="6" t="str">
        <f t="shared" si="256"/>
        <v/>
      </c>
      <c r="AS328" s="3" t="str">
        <f t="shared" si="257"/>
        <v/>
      </c>
      <c r="AT328" s="20" t="str">
        <f t="shared" si="258"/>
        <v/>
      </c>
      <c r="AU328" s="6" t="str">
        <f t="shared" si="259"/>
        <v/>
      </c>
      <c r="AV328" s="3" t="str">
        <f t="shared" si="239"/>
        <v/>
      </c>
      <c r="AW328" s="20">
        <f t="shared" si="240"/>
        <v>0</v>
      </c>
      <c r="AX328" s="6" t="str">
        <f t="shared" si="241"/>
        <v/>
      </c>
      <c r="AY328" s="3" t="str">
        <f t="shared" si="242"/>
        <v/>
      </c>
      <c r="AZ328" s="20" t="str">
        <f t="shared" si="243"/>
        <v/>
      </c>
      <c r="BA328" s="6" t="str">
        <f t="shared" si="244"/>
        <v/>
      </c>
    </row>
    <row r="329" spans="1:53" ht="13.5" thickBot="1" x14ac:dyDescent="0.25">
      <c r="A329" s="96">
        <v>42159</v>
      </c>
      <c r="B329" s="98" t="s">
        <v>64</v>
      </c>
      <c r="C329" s="98" t="s">
        <v>59</v>
      </c>
      <c r="D329" s="97">
        <v>13.6</v>
      </c>
      <c r="E329" s="97">
        <v>5.69</v>
      </c>
      <c r="F329" s="85">
        <f t="shared" ref="F329:F347" si="263">IF(A329="","",VLOOKUP(B329,$CY$2:$CZ$16,2,FALSE))</f>
        <v>2</v>
      </c>
      <c r="G329" s="85">
        <f t="shared" ref="G329:G347" si="264">IF(A329="","",MONTH(A329))</f>
        <v>6</v>
      </c>
      <c r="H329" s="80">
        <f t="shared" si="260"/>
        <v>2015</v>
      </c>
      <c r="I329" s="2" t="str">
        <f t="shared" si="262"/>
        <v>Spring</v>
      </c>
      <c r="J329" s="80"/>
      <c r="K329" s="3" t="str">
        <f t="shared" ref="K329:K392" si="265">IF($C329="Apple Creek",IF($I329="Spring",IF(LEFT($D329,1)="&lt;",VALUE(MID($D329,2,4)),IF(LEFT($D329,1)="&gt;",VALUE(MID($D329,2,4)),$D329)),""),"")</f>
        <v/>
      </c>
      <c r="L329" s="20" t="str">
        <f t="shared" ref="L329:L392" si="266">IF($C329="Apple Creek",IF($I329="Summer",IF(LEFT($D329,1)="&lt;",VALUE(MID($D329,2,4)),IF(LEFT($D329,1)="&gt;",VALUE(MID($D329,2,4)),$D329)),""),"")</f>
        <v/>
      </c>
      <c r="M329" s="6" t="str">
        <f t="shared" ref="M329:M392" si="267">IF($C329="Apple Creek",IF($I329="Fall",IF(LEFT($D329,1)="&lt;",VALUE(MID($D329,2,4)),IF(LEFT($D329,1)="&gt;",VALUE(MID($D329,2,4)),$D329)),""),"")</f>
        <v/>
      </c>
      <c r="N329" s="3" t="str">
        <f t="shared" ref="N329:N392" si="268">IF($C329="Ashwaubenon Creek",IF($I329="Spring",IF(LEFT($D329,1)="&lt;",VALUE(MID($D329,2,4)),IF(LEFT($D329,1)="&gt;",VALUE(MID($D329,2,4)),$D329)),""),"")</f>
        <v/>
      </c>
      <c r="O329" s="20" t="str">
        <f t="shared" ref="O329:O392" si="269">IF($C329="Ashwaubenon Creek",IF($I329="Summer",IF(LEFT($D329,1)="&lt;",VALUE(MID($D329,2,4)),IF(LEFT($D329,1)="&gt;",VALUE(MID($D329,2,4)),$D329)),""),"")</f>
        <v/>
      </c>
      <c r="P329" s="6" t="str">
        <f t="shared" ref="P329:P392" si="270">IF($C329="Ashwaubenon Creek",IF($I329="Fall",IF(LEFT($D329,1)="&lt;",VALUE(MID($D329,2,4)),IF(LEFT($D329,1)="&gt;",VALUE(MID($D329,2,4)),$D329)),""),"")</f>
        <v/>
      </c>
      <c r="Q329" s="3" t="str">
        <f t="shared" ref="Q329:Q392" si="271">IF($C329="Baird Creek",IF($I329="Spring",IF(LEFT($D329,1)="&lt;",VALUE(MID($D329,2,4)),IF(LEFT($D329,1)="&gt;",VALUE(MID($D329,2,4)),$D329)),""),"")</f>
        <v/>
      </c>
      <c r="R329" s="20" t="str">
        <f t="shared" ref="R329:R392" si="272">IF($C329="Baird Creek",IF($I329="Summer",IF(LEFT($D329,1)="&lt;",VALUE(MID($D329,2,4)),IF(LEFT($D329,1)="&gt;",VALUE(MID($D329,2,4)),$D329)),""),"")</f>
        <v/>
      </c>
      <c r="S329" s="6" t="str">
        <f t="shared" ref="S329:S392" si="273">IF($C329="Baird Creek",IF($I329="Fall",IF(LEFT($D329,1)="&lt;",VALUE(MID($D329,2,4)),IF(LEFT($D329,1)="&gt;",VALUE(MID($D329,2,4)),$D329)),""),"")</f>
        <v/>
      </c>
      <c r="T329" s="3" t="str">
        <f t="shared" ref="T329:T392" si="274">IF($C329="Duck Creek",IF($I329="Spring",IF(LEFT($D329,1)="&lt;",VALUE(MID($D329,2,4)),IF(LEFT($D329,1)="&gt;",VALUE(MID($D329,2,4)),$D329)),""),"")</f>
        <v/>
      </c>
      <c r="U329" s="20" t="str">
        <f t="shared" ref="U329:U392" si="275">IF($C329="Duck Creek",IF($I329="Summer",IF(LEFT($D329,1)="&lt;",VALUE(MID($D329,2,4)),IF(LEFT($D329,1)="&gt;",VALUE(MID($D329,2,4)),$D329)),""),"")</f>
        <v/>
      </c>
      <c r="V329" s="6" t="str">
        <f t="shared" ref="V329:V392" si="276">IF($C329="Duck Creek",IF($I329="Fall",IF(LEFT($D329,1)="&lt;",VALUE(MID($D329,2,4)),IF(LEFT($D329,1)="&gt;",VALUE(MID($D329,2,4)),$D329)),""),"")</f>
        <v/>
      </c>
      <c r="W329" s="3" t="str">
        <f t="shared" ref="W329:W392" si="277">IF($C329="Spring Brook",IF($I329="Spring",IF(LEFT($D329,1)="&lt;",VALUE(MID($D329,2,4)),IF(LEFT($D329,1)="&gt;",VALUE(MID($D329,2,4)),$D329)),""),"")</f>
        <v/>
      </c>
      <c r="X329" s="20" t="str">
        <f t="shared" ref="X329:X392" si="278">IF($C329="Spring Brook",IF($I329="Summer",IF(LEFT($D329,1)="&lt;",VALUE(MID($D329,2,4)),IF(LEFT($D329,1)="&gt;",VALUE(MID($D329,2,4)),$D329)),""),"")</f>
        <v/>
      </c>
      <c r="Y329" s="6" t="str">
        <f t="shared" ref="Y329:Y392" si="279">IF($C329="Spring Brook",IF($I329="Fall",IF(LEFT($D329,1)="&lt;",VALUE(MID($D329,2,4)),IF(LEFT($D329,1)="&gt;",VALUE(MID($D329,2,4)),$D329)),""),"")</f>
        <v/>
      </c>
      <c r="Z329" s="3">
        <f t="shared" ref="Z329:Z392" si="280">IF($C329="Dutchman Creek",IF($I329="Spring",IF(LEFT($D329,1)="&lt;",VALUE(MID($D329,2,4)),IF(LEFT($D329,1)="&gt;",VALUE(MID($D329,2,4)),$D329)),""),"")</f>
        <v>13.6</v>
      </c>
      <c r="AA329" s="20" t="str">
        <f t="shared" ref="AA329:AA392" si="281">IF($C329="Dutchman Creek",IF($I329="Summer",IF(LEFT($D329,1)="&lt;",VALUE(MID($D329,2,4)),IF(LEFT($D329,1)="&gt;",VALUE(MID($D329,2,4)),$D329)),""),"")</f>
        <v/>
      </c>
      <c r="AB329" s="6" t="str">
        <f t="shared" ref="AB329:AB392" si="282">IF($C329="Dutchman Creek",IF($I329="Fall",IF(LEFT($D329,1)="&lt;",VALUE(MID($D329,2,4)),IF(LEFT($D329,1)="&gt;",VALUE(MID($D329,2,4)),$D329)),""),"")</f>
        <v/>
      </c>
      <c r="AC329" s="3" t="str">
        <f t="shared" ref="AC329:AC392" si="283">IF($C329="Trout Creek",IF($I329="Spring",IF(LEFT($D329,1)="&lt;",VALUE(MID($D329,2,4)),IF(LEFT($D329,1)="&gt;",VALUE(MID($D329,2,4)),$D329)),""),"")</f>
        <v/>
      </c>
      <c r="AD329" s="20" t="str">
        <f t="shared" ref="AD329:AD392" si="284">IF($C329="Trout Creek",IF($I329="Summer",IF(LEFT($D329,1)="&lt;",VALUE(MID($D329,2,4)),IF(LEFT($D329,1)="&gt;",VALUE(MID($D329,2,4)),$D329)),""),"")</f>
        <v/>
      </c>
      <c r="AE329" s="6" t="str">
        <f t="shared" ref="AE329:AE392" si="285">IF($C329="Trout Creek",IF($I329="Fall",IF(LEFT($D329,1)="&lt;",VALUE(MID($D329,2,4)),IF(LEFT($D329,1)="&gt;",VALUE(MID($D329,2,4)),$D329)),""),"")</f>
        <v/>
      </c>
      <c r="AG329" s="3" t="str">
        <f t="shared" si="245"/>
        <v/>
      </c>
      <c r="AH329" s="20" t="str">
        <f t="shared" si="246"/>
        <v/>
      </c>
      <c r="AI329" s="6" t="str">
        <f t="shared" si="247"/>
        <v/>
      </c>
      <c r="AJ329" s="3" t="str">
        <f t="shared" si="248"/>
        <v/>
      </c>
      <c r="AK329" s="20" t="str">
        <f t="shared" si="249"/>
        <v/>
      </c>
      <c r="AL329" s="6" t="str">
        <f t="shared" si="250"/>
        <v/>
      </c>
      <c r="AM329" s="3" t="str">
        <f t="shared" si="251"/>
        <v/>
      </c>
      <c r="AN329" s="20" t="str">
        <f t="shared" si="252"/>
        <v/>
      </c>
      <c r="AO329" s="6" t="str">
        <f t="shared" si="253"/>
        <v/>
      </c>
      <c r="AP329" s="3" t="str">
        <f t="shared" si="254"/>
        <v/>
      </c>
      <c r="AQ329" s="20" t="str">
        <f t="shared" si="255"/>
        <v/>
      </c>
      <c r="AR329" s="6" t="str">
        <f t="shared" si="256"/>
        <v/>
      </c>
      <c r="AS329" s="3" t="str">
        <f t="shared" si="257"/>
        <v/>
      </c>
      <c r="AT329" s="20" t="str">
        <f t="shared" si="258"/>
        <v/>
      </c>
      <c r="AU329" s="6" t="str">
        <f t="shared" si="259"/>
        <v/>
      </c>
      <c r="AV329" s="3">
        <f t="shared" ref="AV329:AV392" si="286">IF($C329="Dutchman Creek",IF($I329="Spring",IF(LEFT($E329,1)="&lt;",VALUE(MID($E329,2,4)),IF(LEFT($E329,1)="&gt;",VALUE(MID($E329,2,4)),$E329)),""),"")</f>
        <v>5.69</v>
      </c>
      <c r="AW329" s="20" t="str">
        <f t="shared" ref="AW329:AW392" si="287">IF($C329="Dutchman Creek",IF($I329="Summer",IF(LEFT($E329,1)="&lt;",VALUE(MID($E329,2,4)),IF(LEFT($E329,1)="&gt;",VALUE(MID($E329,2,4)),$E329)),""),"")</f>
        <v/>
      </c>
      <c r="AX329" s="6" t="str">
        <f t="shared" ref="AX329:AX392" si="288">IF($C329="Dutchman Creek",IF($I329="Fall",IF(LEFT($E329,1)="&lt;",VALUE(MID($E329,2,4)),IF(LEFT($E329,1)="&gt;",VALUE(MID($E329,2,4)),$E329)),""),"")</f>
        <v/>
      </c>
      <c r="AY329" s="3" t="str">
        <f t="shared" ref="AY329:AY392" si="289">IF($C329="Trout Creek",IF($I329="Spring",IF(LEFT($E329,1)="&lt;",VALUE(MID($E329,2,4)),IF(LEFT($E329,1)="&gt;",VALUE(MID($E329,2,4)),$E329)),""),"")</f>
        <v/>
      </c>
      <c r="AZ329" s="20" t="str">
        <f t="shared" ref="AZ329:AZ392" si="290">IF($C329="Trout Creek",IF($I329="Summer",IF(LEFT($E329,1)="&lt;",VALUE(MID($E329,2,4)),IF(LEFT($E329,1)="&gt;",VALUE(MID($E329,2,4)),$E329)),""),"")</f>
        <v/>
      </c>
      <c r="BA329" s="6" t="str">
        <f t="shared" ref="BA329:BA392" si="291">IF($C329="Trout Creek",IF($I329="Fall",IF(LEFT($E329,1)="&lt;",VALUE(MID($E329,2,4)),IF(LEFT($E329,1)="&gt;",VALUE(MID($E329,2,4)),$E329)),""),"")</f>
        <v/>
      </c>
    </row>
    <row r="330" spans="1:53" ht="13.5" thickBot="1" x14ac:dyDescent="0.25">
      <c r="A330" s="96">
        <v>41891</v>
      </c>
      <c r="B330" s="97" t="s">
        <v>64</v>
      </c>
      <c r="C330" s="97" t="s">
        <v>59</v>
      </c>
      <c r="D330" s="97">
        <v>9.1999999999999993</v>
      </c>
      <c r="E330" s="97">
        <v>8.1</v>
      </c>
      <c r="F330" s="85">
        <f t="shared" si="263"/>
        <v>2</v>
      </c>
      <c r="G330" s="85">
        <f t="shared" si="264"/>
        <v>9</v>
      </c>
      <c r="H330" s="80">
        <f t="shared" si="260"/>
        <v>2014</v>
      </c>
      <c r="I330" s="2" t="str">
        <f t="shared" si="262"/>
        <v>Fall</v>
      </c>
      <c r="J330" s="80"/>
      <c r="K330" s="3" t="str">
        <f t="shared" si="265"/>
        <v/>
      </c>
      <c r="L330" s="20" t="str">
        <f t="shared" si="266"/>
        <v/>
      </c>
      <c r="M330" s="6" t="str">
        <f t="shared" si="267"/>
        <v/>
      </c>
      <c r="N330" s="3" t="str">
        <f t="shared" si="268"/>
        <v/>
      </c>
      <c r="O330" s="20" t="str">
        <f t="shared" si="269"/>
        <v/>
      </c>
      <c r="P330" s="6" t="str">
        <f t="shared" si="270"/>
        <v/>
      </c>
      <c r="Q330" s="3" t="str">
        <f t="shared" si="271"/>
        <v/>
      </c>
      <c r="R330" s="20" t="str">
        <f t="shared" si="272"/>
        <v/>
      </c>
      <c r="S330" s="6" t="str">
        <f t="shared" si="273"/>
        <v/>
      </c>
      <c r="T330" s="3" t="str">
        <f t="shared" si="274"/>
        <v/>
      </c>
      <c r="U330" s="20" t="str">
        <f t="shared" si="275"/>
        <v/>
      </c>
      <c r="V330" s="6" t="str">
        <f t="shared" si="276"/>
        <v/>
      </c>
      <c r="W330" s="3" t="str">
        <f t="shared" si="277"/>
        <v/>
      </c>
      <c r="X330" s="20" t="str">
        <f t="shared" si="278"/>
        <v/>
      </c>
      <c r="Y330" s="6" t="str">
        <f t="shared" si="279"/>
        <v/>
      </c>
      <c r="Z330" s="3" t="str">
        <f t="shared" si="280"/>
        <v/>
      </c>
      <c r="AA330" s="20" t="str">
        <f t="shared" si="281"/>
        <v/>
      </c>
      <c r="AB330" s="6">
        <f t="shared" si="282"/>
        <v>9.1999999999999993</v>
      </c>
      <c r="AC330" s="3" t="str">
        <f t="shared" si="283"/>
        <v/>
      </c>
      <c r="AD330" s="20" t="str">
        <f t="shared" si="284"/>
        <v/>
      </c>
      <c r="AE330" s="6" t="str">
        <f t="shared" si="285"/>
        <v/>
      </c>
      <c r="AG330" s="3" t="str">
        <f t="shared" si="245"/>
        <v/>
      </c>
      <c r="AH330" s="20" t="str">
        <f t="shared" si="246"/>
        <v/>
      </c>
      <c r="AI330" s="6" t="str">
        <f t="shared" si="247"/>
        <v/>
      </c>
      <c r="AJ330" s="3" t="str">
        <f t="shared" si="248"/>
        <v/>
      </c>
      <c r="AK330" s="20" t="str">
        <f t="shared" si="249"/>
        <v/>
      </c>
      <c r="AL330" s="6" t="str">
        <f t="shared" si="250"/>
        <v/>
      </c>
      <c r="AM330" s="3" t="str">
        <f t="shared" si="251"/>
        <v/>
      </c>
      <c r="AN330" s="20" t="str">
        <f t="shared" si="252"/>
        <v/>
      </c>
      <c r="AO330" s="6" t="str">
        <f t="shared" si="253"/>
        <v/>
      </c>
      <c r="AP330" s="3" t="str">
        <f t="shared" si="254"/>
        <v/>
      </c>
      <c r="AQ330" s="20" t="str">
        <f t="shared" si="255"/>
        <v/>
      </c>
      <c r="AR330" s="6" t="str">
        <f t="shared" si="256"/>
        <v/>
      </c>
      <c r="AS330" s="3" t="str">
        <f t="shared" si="257"/>
        <v/>
      </c>
      <c r="AT330" s="20" t="str">
        <f t="shared" si="258"/>
        <v/>
      </c>
      <c r="AU330" s="6" t="str">
        <f t="shared" si="259"/>
        <v/>
      </c>
      <c r="AV330" s="3" t="str">
        <f t="shared" si="286"/>
        <v/>
      </c>
      <c r="AW330" s="20" t="str">
        <f t="shared" si="287"/>
        <v/>
      </c>
      <c r="AX330" s="6">
        <f t="shared" si="288"/>
        <v>8.1</v>
      </c>
      <c r="AY330" s="3" t="str">
        <f t="shared" si="289"/>
        <v/>
      </c>
      <c r="AZ330" s="20" t="str">
        <f t="shared" si="290"/>
        <v/>
      </c>
      <c r="BA330" s="6" t="str">
        <f t="shared" si="291"/>
        <v/>
      </c>
    </row>
    <row r="331" spans="1:53" ht="13.5" thickBot="1" x14ac:dyDescent="0.25">
      <c r="A331" s="96">
        <v>41848</v>
      </c>
      <c r="B331" s="97" t="s">
        <v>64</v>
      </c>
      <c r="C331" s="97" t="s">
        <v>59</v>
      </c>
      <c r="D331" s="97">
        <v>18.3</v>
      </c>
      <c r="E331" s="97">
        <v>0</v>
      </c>
      <c r="F331" s="85">
        <f t="shared" si="263"/>
        <v>2</v>
      </c>
      <c r="G331" s="85">
        <f t="shared" si="264"/>
        <v>7</v>
      </c>
      <c r="H331" s="80">
        <f t="shared" si="260"/>
        <v>2014</v>
      </c>
      <c r="I331" s="2" t="str">
        <f t="shared" si="262"/>
        <v>Summer</v>
      </c>
      <c r="J331" s="80"/>
      <c r="K331" s="3" t="str">
        <f t="shared" si="265"/>
        <v/>
      </c>
      <c r="L331" s="20" t="str">
        <f t="shared" si="266"/>
        <v/>
      </c>
      <c r="M331" s="6" t="str">
        <f t="shared" si="267"/>
        <v/>
      </c>
      <c r="N331" s="3" t="str">
        <f t="shared" si="268"/>
        <v/>
      </c>
      <c r="O331" s="20" t="str">
        <f t="shared" si="269"/>
        <v/>
      </c>
      <c r="P331" s="6" t="str">
        <f t="shared" si="270"/>
        <v/>
      </c>
      <c r="Q331" s="3" t="str">
        <f t="shared" si="271"/>
        <v/>
      </c>
      <c r="R331" s="20" t="str">
        <f t="shared" si="272"/>
        <v/>
      </c>
      <c r="S331" s="6" t="str">
        <f t="shared" si="273"/>
        <v/>
      </c>
      <c r="T331" s="3" t="str">
        <f t="shared" si="274"/>
        <v/>
      </c>
      <c r="U331" s="20" t="str">
        <f t="shared" si="275"/>
        <v/>
      </c>
      <c r="V331" s="6" t="str">
        <f t="shared" si="276"/>
        <v/>
      </c>
      <c r="W331" s="3" t="str">
        <f t="shared" si="277"/>
        <v/>
      </c>
      <c r="X331" s="20" t="str">
        <f t="shared" si="278"/>
        <v/>
      </c>
      <c r="Y331" s="6" t="str">
        <f t="shared" si="279"/>
        <v/>
      </c>
      <c r="Z331" s="3" t="str">
        <f t="shared" si="280"/>
        <v/>
      </c>
      <c r="AA331" s="20">
        <f t="shared" si="281"/>
        <v>18.3</v>
      </c>
      <c r="AB331" s="6" t="str">
        <f t="shared" si="282"/>
        <v/>
      </c>
      <c r="AC331" s="3" t="str">
        <f t="shared" si="283"/>
        <v/>
      </c>
      <c r="AD331" s="20" t="str">
        <f t="shared" si="284"/>
        <v/>
      </c>
      <c r="AE331" s="6" t="str">
        <f t="shared" si="285"/>
        <v/>
      </c>
      <c r="AG331" s="3" t="str">
        <f t="shared" ref="AG331:AG394" si="292">IF($C331="Apple Creek",IF($I331="Spring",IF(LEFT($E331,1)="&lt;",VALUE(MID($E331,2,4)),IF(LEFT($E331,1)="&gt;",VALUE(MID($E331,2,4)),$E331)),""),"")</f>
        <v/>
      </c>
      <c r="AH331" s="20" t="str">
        <f t="shared" ref="AH331:AH394" si="293">IF($C331="Apple Creek",IF($I331="Summer",IF(LEFT($E331,1)="&lt;",VALUE(MID($E331,2,4)),IF(LEFT($E331,1)="&gt;",VALUE(MID($E331,2,4)),$E331)),""),"")</f>
        <v/>
      </c>
      <c r="AI331" s="6" t="str">
        <f t="shared" ref="AI331:AI394" si="294">IF($C331="Apple Creek",IF($I331="Fall",IF(LEFT($E331,1)="&lt;",VALUE(MID($E331,2,4)),IF(LEFT($E331,1)="&gt;",VALUE(MID($E331,2,4)),$E331)),""),"")</f>
        <v/>
      </c>
      <c r="AJ331" s="3" t="str">
        <f t="shared" ref="AJ331:AJ394" si="295">IF($C331="Ashwaubenon Creek",IF($I331="Spring",IF(LEFT($E331,1)="&lt;",VALUE(MID($E331,2,4)),IF(LEFT($E331,1)="&gt;",VALUE(MID($E331,2,4)),$E331)),""),"")</f>
        <v/>
      </c>
      <c r="AK331" s="20" t="str">
        <f t="shared" ref="AK331:AK394" si="296">IF($C331="Ashwaubenon Creek",IF($I331="Summer",IF(LEFT($E331,1)="&lt;",VALUE(MID($E331,2,4)),IF(LEFT($E331,1)="&gt;",VALUE(MID($E331,2,4)),$E331)),""),"")</f>
        <v/>
      </c>
      <c r="AL331" s="6" t="str">
        <f t="shared" ref="AL331:AL394" si="297">IF($C331="Ashwaubenon Creek",IF($I331="Fall",IF(LEFT($E331,1)="&lt;",VALUE(MID($E331,2,4)),IF(LEFT($E331,1)="&gt;",VALUE(MID($E331,2,4)),$E331)),""),"")</f>
        <v/>
      </c>
      <c r="AM331" s="3" t="str">
        <f t="shared" ref="AM331:AM394" si="298">IF($C331="Baird Creek",IF($I331="Spring",IF(LEFT($E331,1)="&lt;",VALUE(MID($E331,2,4)),IF(LEFT($E331,1)="&gt;",VALUE(MID($E331,2,4)),$E331)),""),"")</f>
        <v/>
      </c>
      <c r="AN331" s="20" t="str">
        <f t="shared" ref="AN331:AN394" si="299">IF($C331="Baird Creek",IF($I331="Summer",IF(LEFT($E331,1)="&lt;",VALUE(MID($E331,2,4)),IF(LEFT($E331,1)="&gt;",VALUE(MID($E331,2,4)),$E331)),""),"")</f>
        <v/>
      </c>
      <c r="AO331" s="6" t="str">
        <f t="shared" ref="AO331:AO394" si="300">IF($C331="Baird Creek",IF($I331="Fall",IF(LEFT($E331,1)="&lt;",VALUE(MID($E331,2,4)),IF(LEFT($E331,1)="&gt;",VALUE(MID($E331,2,4)),$E331)),""),"")</f>
        <v/>
      </c>
      <c r="AP331" s="3" t="str">
        <f t="shared" ref="AP331:AP394" si="301">IF($C331="Duck Creek",IF($I331="Spring",IF(LEFT($E331,1)="&lt;",VALUE(MID($E331,2,4)),IF(LEFT($E331,1)="&gt;",VALUE(MID($E331,2,4)),$E331)),""),"")</f>
        <v/>
      </c>
      <c r="AQ331" s="20" t="str">
        <f t="shared" ref="AQ331:AQ394" si="302">IF($C331="Duck Creek",IF($I331="Summer",IF(LEFT($E331,1)="&lt;",VALUE(MID($E331,2,4)),IF(LEFT($E331,1)="&gt;",VALUE(MID($E331,2,4)),$E331)),""),"")</f>
        <v/>
      </c>
      <c r="AR331" s="6" t="str">
        <f t="shared" ref="AR331:AR394" si="303">IF($C331="Duck Creek",IF($I331="Fall",IF(LEFT($E331,1)="&lt;",VALUE(MID($E331,2,4)),IF(LEFT($E331,1)="&gt;",VALUE(MID($E331,2,4)),$E331)),""),"")</f>
        <v/>
      </c>
      <c r="AS331" s="3" t="str">
        <f t="shared" ref="AS331:AS394" si="304">IF($C331="Spring Brook",IF($I331="Spring",IF(LEFT($E331,1)="&lt;",VALUE(MID($E331,2,4)),IF(LEFT($E331,1)="&gt;",VALUE(MID($E331,2,4)),$E331)),""),"")</f>
        <v/>
      </c>
      <c r="AT331" s="20" t="str">
        <f t="shared" ref="AT331:AT394" si="305">IF($C331="Spring Brook",IF($I331="Summer",IF(LEFT($E331,1)="&lt;",VALUE(MID($E331,2,4)),IF(LEFT($E331,1)="&gt;",VALUE(MID($E331,2,4)),$E331)),""),"")</f>
        <v/>
      </c>
      <c r="AU331" s="6" t="str">
        <f t="shared" ref="AU331:AU394" si="306">IF($C331="Spring Brook",IF($I331="Fall",IF(LEFT($E331,1)="&lt;",VALUE(MID($E331,2,4)),IF(LEFT($E331,1)="&gt;",VALUE(MID($E331,2,4)),$E331)),""),"")</f>
        <v/>
      </c>
      <c r="AV331" s="3" t="str">
        <f t="shared" si="286"/>
        <v/>
      </c>
      <c r="AW331" s="20">
        <f t="shared" si="287"/>
        <v>0</v>
      </c>
      <c r="AX331" s="6" t="str">
        <f t="shared" si="288"/>
        <v/>
      </c>
      <c r="AY331" s="3" t="str">
        <f t="shared" si="289"/>
        <v/>
      </c>
      <c r="AZ331" s="20" t="str">
        <f t="shared" si="290"/>
        <v/>
      </c>
      <c r="BA331" s="6" t="str">
        <f t="shared" si="291"/>
        <v/>
      </c>
    </row>
    <row r="332" spans="1:53" ht="13.5" thickBot="1" x14ac:dyDescent="0.25">
      <c r="A332" s="96">
        <v>41771</v>
      </c>
      <c r="B332" s="97" t="s">
        <v>64</v>
      </c>
      <c r="C332" s="97" t="s">
        <v>59</v>
      </c>
      <c r="D332" s="97" t="s">
        <v>24</v>
      </c>
      <c r="E332" s="97" t="s">
        <v>24</v>
      </c>
      <c r="F332" s="85">
        <f t="shared" si="263"/>
        <v>2</v>
      </c>
      <c r="G332" s="85">
        <f t="shared" si="264"/>
        <v>5</v>
      </c>
      <c r="H332" s="80">
        <f t="shared" si="260"/>
        <v>2014</v>
      </c>
      <c r="I332" s="2" t="str">
        <f t="shared" si="262"/>
        <v>Spring</v>
      </c>
      <c r="J332" s="80"/>
      <c r="K332" s="3" t="str">
        <f t="shared" si="265"/>
        <v/>
      </c>
      <c r="L332" s="20" t="str">
        <f t="shared" si="266"/>
        <v/>
      </c>
      <c r="M332" s="6" t="str">
        <f t="shared" si="267"/>
        <v/>
      </c>
      <c r="N332" s="3" t="str">
        <f t="shared" si="268"/>
        <v/>
      </c>
      <c r="O332" s="20" t="str">
        <f t="shared" si="269"/>
        <v/>
      </c>
      <c r="P332" s="6" t="str">
        <f t="shared" si="270"/>
        <v/>
      </c>
      <c r="Q332" s="3" t="str">
        <f t="shared" si="271"/>
        <v/>
      </c>
      <c r="R332" s="20" t="str">
        <f t="shared" si="272"/>
        <v/>
      </c>
      <c r="S332" s="6" t="str">
        <f t="shared" si="273"/>
        <v/>
      </c>
      <c r="T332" s="3" t="str">
        <f t="shared" si="274"/>
        <v/>
      </c>
      <c r="U332" s="20" t="str">
        <f t="shared" si="275"/>
        <v/>
      </c>
      <c r="V332" s="6" t="str">
        <f t="shared" si="276"/>
        <v/>
      </c>
      <c r="W332" s="3" t="str">
        <f t="shared" si="277"/>
        <v/>
      </c>
      <c r="X332" s="20" t="str">
        <f t="shared" si="278"/>
        <v/>
      </c>
      <c r="Y332" s="6" t="str">
        <f t="shared" si="279"/>
        <v/>
      </c>
      <c r="Z332" s="3" t="str">
        <f t="shared" si="280"/>
        <v>NS</v>
      </c>
      <c r="AA332" s="20" t="str">
        <f t="shared" si="281"/>
        <v/>
      </c>
      <c r="AB332" s="6" t="str">
        <f t="shared" si="282"/>
        <v/>
      </c>
      <c r="AC332" s="3" t="str">
        <f t="shared" si="283"/>
        <v/>
      </c>
      <c r="AD332" s="20" t="str">
        <f t="shared" si="284"/>
        <v/>
      </c>
      <c r="AE332" s="6" t="str">
        <f t="shared" si="285"/>
        <v/>
      </c>
      <c r="AG332" s="3" t="str">
        <f t="shared" si="292"/>
        <v/>
      </c>
      <c r="AH332" s="20" t="str">
        <f t="shared" si="293"/>
        <v/>
      </c>
      <c r="AI332" s="6" t="str">
        <f t="shared" si="294"/>
        <v/>
      </c>
      <c r="AJ332" s="3" t="str">
        <f t="shared" si="295"/>
        <v/>
      </c>
      <c r="AK332" s="20" t="str">
        <f t="shared" si="296"/>
        <v/>
      </c>
      <c r="AL332" s="6" t="str">
        <f t="shared" si="297"/>
        <v/>
      </c>
      <c r="AM332" s="3" t="str">
        <f t="shared" si="298"/>
        <v/>
      </c>
      <c r="AN332" s="20" t="str">
        <f t="shared" si="299"/>
        <v/>
      </c>
      <c r="AO332" s="6" t="str">
        <f t="shared" si="300"/>
        <v/>
      </c>
      <c r="AP332" s="3" t="str">
        <f t="shared" si="301"/>
        <v/>
      </c>
      <c r="AQ332" s="20" t="str">
        <f t="shared" si="302"/>
        <v/>
      </c>
      <c r="AR332" s="6" t="str">
        <f t="shared" si="303"/>
        <v/>
      </c>
      <c r="AS332" s="3" t="str">
        <f t="shared" si="304"/>
        <v/>
      </c>
      <c r="AT332" s="20" t="str">
        <f t="shared" si="305"/>
        <v/>
      </c>
      <c r="AU332" s="6" t="str">
        <f t="shared" si="306"/>
        <v/>
      </c>
      <c r="AV332" s="3" t="str">
        <f t="shared" si="286"/>
        <v>NS</v>
      </c>
      <c r="AW332" s="20" t="str">
        <f t="shared" si="287"/>
        <v/>
      </c>
      <c r="AX332" s="6" t="str">
        <f t="shared" si="288"/>
        <v/>
      </c>
      <c r="AY332" s="3" t="str">
        <f t="shared" si="289"/>
        <v/>
      </c>
      <c r="AZ332" s="20" t="str">
        <f t="shared" si="290"/>
        <v/>
      </c>
      <c r="BA332" s="6" t="str">
        <f t="shared" si="291"/>
        <v/>
      </c>
    </row>
    <row r="333" spans="1:53" ht="13.5" thickBot="1" x14ac:dyDescent="0.25">
      <c r="A333" s="96">
        <v>41769</v>
      </c>
      <c r="B333" s="97" t="s">
        <v>64</v>
      </c>
      <c r="C333" s="97" t="s">
        <v>59</v>
      </c>
      <c r="D333" s="97">
        <v>17.600000000000001</v>
      </c>
      <c r="E333" s="97">
        <v>2.8</v>
      </c>
      <c r="F333" s="85">
        <f t="shared" si="263"/>
        <v>2</v>
      </c>
      <c r="G333" s="85">
        <f t="shared" si="264"/>
        <v>5</v>
      </c>
      <c r="H333" s="80">
        <f t="shared" si="260"/>
        <v>2014</v>
      </c>
      <c r="I333" s="2" t="str">
        <f t="shared" si="262"/>
        <v>Spring</v>
      </c>
      <c r="J333" s="80"/>
      <c r="K333" s="3" t="str">
        <f t="shared" si="265"/>
        <v/>
      </c>
      <c r="L333" s="20" t="str">
        <f t="shared" si="266"/>
        <v/>
      </c>
      <c r="M333" s="6" t="str">
        <f t="shared" si="267"/>
        <v/>
      </c>
      <c r="N333" s="3" t="str">
        <f t="shared" si="268"/>
        <v/>
      </c>
      <c r="O333" s="20" t="str">
        <f t="shared" si="269"/>
        <v/>
      </c>
      <c r="P333" s="6" t="str">
        <f t="shared" si="270"/>
        <v/>
      </c>
      <c r="Q333" s="3" t="str">
        <f t="shared" si="271"/>
        <v/>
      </c>
      <c r="R333" s="20" t="str">
        <f t="shared" si="272"/>
        <v/>
      </c>
      <c r="S333" s="6" t="str">
        <f t="shared" si="273"/>
        <v/>
      </c>
      <c r="T333" s="3" t="str">
        <f t="shared" si="274"/>
        <v/>
      </c>
      <c r="U333" s="20" t="str">
        <f t="shared" si="275"/>
        <v/>
      </c>
      <c r="V333" s="6" t="str">
        <f t="shared" si="276"/>
        <v/>
      </c>
      <c r="W333" s="3" t="str">
        <f t="shared" si="277"/>
        <v/>
      </c>
      <c r="X333" s="20" t="str">
        <f t="shared" si="278"/>
        <v/>
      </c>
      <c r="Y333" s="6" t="str">
        <f t="shared" si="279"/>
        <v/>
      </c>
      <c r="Z333" s="3">
        <f t="shared" si="280"/>
        <v>17.600000000000001</v>
      </c>
      <c r="AA333" s="20" t="str">
        <f t="shared" si="281"/>
        <v/>
      </c>
      <c r="AB333" s="6" t="str">
        <f t="shared" si="282"/>
        <v/>
      </c>
      <c r="AC333" s="3" t="str">
        <f t="shared" si="283"/>
        <v/>
      </c>
      <c r="AD333" s="20" t="str">
        <f t="shared" si="284"/>
        <v/>
      </c>
      <c r="AE333" s="6" t="str">
        <f t="shared" si="285"/>
        <v/>
      </c>
      <c r="AG333" s="3" t="str">
        <f t="shared" si="292"/>
        <v/>
      </c>
      <c r="AH333" s="20" t="str">
        <f t="shared" si="293"/>
        <v/>
      </c>
      <c r="AI333" s="6" t="str">
        <f t="shared" si="294"/>
        <v/>
      </c>
      <c r="AJ333" s="3" t="str">
        <f t="shared" si="295"/>
        <v/>
      </c>
      <c r="AK333" s="20" t="str">
        <f t="shared" si="296"/>
        <v/>
      </c>
      <c r="AL333" s="6" t="str">
        <f t="shared" si="297"/>
        <v/>
      </c>
      <c r="AM333" s="3" t="str">
        <f t="shared" si="298"/>
        <v/>
      </c>
      <c r="AN333" s="20" t="str">
        <f t="shared" si="299"/>
        <v/>
      </c>
      <c r="AO333" s="6" t="str">
        <f t="shared" si="300"/>
        <v/>
      </c>
      <c r="AP333" s="3" t="str">
        <f t="shared" si="301"/>
        <v/>
      </c>
      <c r="AQ333" s="20" t="str">
        <f t="shared" si="302"/>
        <v/>
      </c>
      <c r="AR333" s="6" t="str">
        <f t="shared" si="303"/>
        <v/>
      </c>
      <c r="AS333" s="3" t="str">
        <f t="shared" si="304"/>
        <v/>
      </c>
      <c r="AT333" s="20" t="str">
        <f t="shared" si="305"/>
        <v/>
      </c>
      <c r="AU333" s="6" t="str">
        <f t="shared" si="306"/>
        <v/>
      </c>
      <c r="AV333" s="3">
        <f t="shared" si="286"/>
        <v>2.8</v>
      </c>
      <c r="AW333" s="20" t="str">
        <f t="shared" si="287"/>
        <v/>
      </c>
      <c r="AX333" s="6" t="str">
        <f t="shared" si="288"/>
        <v/>
      </c>
      <c r="AY333" s="3" t="str">
        <f t="shared" si="289"/>
        <v/>
      </c>
      <c r="AZ333" s="20" t="str">
        <f t="shared" si="290"/>
        <v/>
      </c>
      <c r="BA333" s="6" t="str">
        <f t="shared" si="291"/>
        <v/>
      </c>
    </row>
    <row r="334" spans="1:53" ht="13.5" thickBot="1" x14ac:dyDescent="0.25">
      <c r="A334" s="96">
        <v>41559</v>
      </c>
      <c r="B334" s="97" t="s">
        <v>64</v>
      </c>
      <c r="C334" s="97" t="s">
        <v>59</v>
      </c>
      <c r="D334" s="97">
        <v>14.3</v>
      </c>
      <c r="E334" s="97">
        <v>0.8</v>
      </c>
      <c r="F334" s="85">
        <f t="shared" si="263"/>
        <v>2</v>
      </c>
      <c r="G334" s="85">
        <f t="shared" si="264"/>
        <v>10</v>
      </c>
      <c r="H334" s="80">
        <f t="shared" si="260"/>
        <v>2013</v>
      </c>
      <c r="I334" s="2" t="str">
        <f t="shared" si="262"/>
        <v>Fall</v>
      </c>
      <c r="J334" s="80"/>
      <c r="K334" s="3" t="str">
        <f t="shared" si="265"/>
        <v/>
      </c>
      <c r="L334" s="20" t="str">
        <f t="shared" si="266"/>
        <v/>
      </c>
      <c r="M334" s="6" t="str">
        <f t="shared" si="267"/>
        <v/>
      </c>
      <c r="N334" s="3" t="str">
        <f t="shared" si="268"/>
        <v/>
      </c>
      <c r="O334" s="20" t="str">
        <f t="shared" si="269"/>
        <v/>
      </c>
      <c r="P334" s="6" t="str">
        <f t="shared" si="270"/>
        <v/>
      </c>
      <c r="Q334" s="3" t="str">
        <f t="shared" si="271"/>
        <v/>
      </c>
      <c r="R334" s="20" t="str">
        <f t="shared" si="272"/>
        <v/>
      </c>
      <c r="S334" s="6" t="str">
        <f t="shared" si="273"/>
        <v/>
      </c>
      <c r="T334" s="3" t="str">
        <f t="shared" si="274"/>
        <v/>
      </c>
      <c r="U334" s="20" t="str">
        <f t="shared" si="275"/>
        <v/>
      </c>
      <c r="V334" s="6" t="str">
        <f t="shared" si="276"/>
        <v/>
      </c>
      <c r="W334" s="3" t="str">
        <f t="shared" si="277"/>
        <v/>
      </c>
      <c r="X334" s="20" t="str">
        <f t="shared" si="278"/>
        <v/>
      </c>
      <c r="Y334" s="6" t="str">
        <f t="shared" si="279"/>
        <v/>
      </c>
      <c r="Z334" s="3" t="str">
        <f t="shared" si="280"/>
        <v/>
      </c>
      <c r="AA334" s="20" t="str">
        <f t="shared" si="281"/>
        <v/>
      </c>
      <c r="AB334" s="6">
        <f t="shared" si="282"/>
        <v>14.3</v>
      </c>
      <c r="AC334" s="3" t="str">
        <f t="shared" si="283"/>
        <v/>
      </c>
      <c r="AD334" s="20" t="str">
        <f t="shared" si="284"/>
        <v/>
      </c>
      <c r="AE334" s="6" t="str">
        <f t="shared" si="285"/>
        <v/>
      </c>
      <c r="AG334" s="3" t="str">
        <f t="shared" si="292"/>
        <v/>
      </c>
      <c r="AH334" s="20" t="str">
        <f t="shared" si="293"/>
        <v/>
      </c>
      <c r="AI334" s="6" t="str">
        <f t="shared" si="294"/>
        <v/>
      </c>
      <c r="AJ334" s="3" t="str">
        <f t="shared" si="295"/>
        <v/>
      </c>
      <c r="AK334" s="20" t="str">
        <f t="shared" si="296"/>
        <v/>
      </c>
      <c r="AL334" s="6" t="str">
        <f t="shared" si="297"/>
        <v/>
      </c>
      <c r="AM334" s="3" t="str">
        <f t="shared" si="298"/>
        <v/>
      </c>
      <c r="AN334" s="20" t="str">
        <f t="shared" si="299"/>
        <v/>
      </c>
      <c r="AO334" s="6" t="str">
        <f t="shared" si="300"/>
        <v/>
      </c>
      <c r="AP334" s="3" t="str">
        <f t="shared" si="301"/>
        <v/>
      </c>
      <c r="AQ334" s="20" t="str">
        <f t="shared" si="302"/>
        <v/>
      </c>
      <c r="AR334" s="6" t="str">
        <f t="shared" si="303"/>
        <v/>
      </c>
      <c r="AS334" s="3" t="str">
        <f t="shared" si="304"/>
        <v/>
      </c>
      <c r="AT334" s="20" t="str">
        <f t="shared" si="305"/>
        <v/>
      </c>
      <c r="AU334" s="6" t="str">
        <f t="shared" si="306"/>
        <v/>
      </c>
      <c r="AV334" s="3" t="str">
        <f t="shared" si="286"/>
        <v/>
      </c>
      <c r="AW334" s="20" t="str">
        <f t="shared" si="287"/>
        <v/>
      </c>
      <c r="AX334" s="6">
        <f t="shared" si="288"/>
        <v>0.8</v>
      </c>
      <c r="AY334" s="3" t="str">
        <f t="shared" si="289"/>
        <v/>
      </c>
      <c r="AZ334" s="20" t="str">
        <f t="shared" si="290"/>
        <v/>
      </c>
      <c r="BA334" s="6" t="str">
        <f t="shared" si="291"/>
        <v/>
      </c>
    </row>
    <row r="335" spans="1:53" ht="13.5" thickBot="1" x14ac:dyDescent="0.25">
      <c r="A335" s="96">
        <v>41485</v>
      </c>
      <c r="B335" s="97" t="s">
        <v>64</v>
      </c>
      <c r="C335" s="97" t="s">
        <v>59</v>
      </c>
      <c r="D335" s="97" t="s">
        <v>3</v>
      </c>
      <c r="E335" s="97" t="s">
        <v>3</v>
      </c>
      <c r="F335" s="85">
        <f t="shared" si="263"/>
        <v>2</v>
      </c>
      <c r="G335" s="85">
        <f t="shared" si="264"/>
        <v>7</v>
      </c>
      <c r="H335" s="80">
        <f t="shared" si="260"/>
        <v>2013</v>
      </c>
      <c r="I335" s="2" t="str">
        <f t="shared" si="262"/>
        <v>Summer</v>
      </c>
      <c r="J335" s="80"/>
      <c r="K335" s="3" t="str">
        <f t="shared" si="265"/>
        <v/>
      </c>
      <c r="L335" s="20" t="str">
        <f t="shared" si="266"/>
        <v/>
      </c>
      <c r="M335" s="6" t="str">
        <f t="shared" si="267"/>
        <v/>
      </c>
      <c r="N335" s="3" t="str">
        <f t="shared" si="268"/>
        <v/>
      </c>
      <c r="O335" s="20" t="str">
        <f t="shared" si="269"/>
        <v/>
      </c>
      <c r="P335" s="6" t="str">
        <f t="shared" si="270"/>
        <v/>
      </c>
      <c r="Q335" s="3" t="str">
        <f t="shared" si="271"/>
        <v/>
      </c>
      <c r="R335" s="20" t="str">
        <f t="shared" si="272"/>
        <v/>
      </c>
      <c r="S335" s="6" t="str">
        <f t="shared" si="273"/>
        <v/>
      </c>
      <c r="T335" s="3" t="str">
        <f t="shared" si="274"/>
        <v/>
      </c>
      <c r="U335" s="20" t="str">
        <f t="shared" si="275"/>
        <v/>
      </c>
      <c r="V335" s="6" t="str">
        <f t="shared" si="276"/>
        <v/>
      </c>
      <c r="W335" s="3" t="str">
        <f t="shared" si="277"/>
        <v/>
      </c>
      <c r="X335" s="20" t="str">
        <f t="shared" si="278"/>
        <v/>
      </c>
      <c r="Y335" s="6" t="str">
        <f t="shared" si="279"/>
        <v/>
      </c>
      <c r="Z335" s="3" t="str">
        <f t="shared" si="280"/>
        <v/>
      </c>
      <c r="AA335" s="20" t="str">
        <f t="shared" si="281"/>
        <v>ns</v>
      </c>
      <c r="AB335" s="6" t="str">
        <f t="shared" si="282"/>
        <v/>
      </c>
      <c r="AC335" s="3" t="str">
        <f t="shared" si="283"/>
        <v/>
      </c>
      <c r="AD335" s="20" t="str">
        <f t="shared" si="284"/>
        <v/>
      </c>
      <c r="AE335" s="6" t="str">
        <f t="shared" si="285"/>
        <v/>
      </c>
      <c r="AG335" s="3" t="str">
        <f t="shared" si="292"/>
        <v/>
      </c>
      <c r="AH335" s="20" t="str">
        <f t="shared" si="293"/>
        <v/>
      </c>
      <c r="AI335" s="6" t="str">
        <f t="shared" si="294"/>
        <v/>
      </c>
      <c r="AJ335" s="3" t="str">
        <f t="shared" si="295"/>
        <v/>
      </c>
      <c r="AK335" s="20" t="str">
        <f t="shared" si="296"/>
        <v/>
      </c>
      <c r="AL335" s="6" t="str">
        <f t="shared" si="297"/>
        <v/>
      </c>
      <c r="AM335" s="3" t="str">
        <f t="shared" si="298"/>
        <v/>
      </c>
      <c r="AN335" s="20" t="str">
        <f t="shared" si="299"/>
        <v/>
      </c>
      <c r="AO335" s="6" t="str">
        <f t="shared" si="300"/>
        <v/>
      </c>
      <c r="AP335" s="3" t="str">
        <f t="shared" si="301"/>
        <v/>
      </c>
      <c r="AQ335" s="20" t="str">
        <f t="shared" si="302"/>
        <v/>
      </c>
      <c r="AR335" s="6" t="str">
        <f t="shared" si="303"/>
        <v/>
      </c>
      <c r="AS335" s="3" t="str">
        <f t="shared" si="304"/>
        <v/>
      </c>
      <c r="AT335" s="20" t="str">
        <f t="shared" si="305"/>
        <v/>
      </c>
      <c r="AU335" s="6" t="str">
        <f t="shared" si="306"/>
        <v/>
      </c>
      <c r="AV335" s="3" t="str">
        <f t="shared" si="286"/>
        <v/>
      </c>
      <c r="AW335" s="20" t="str">
        <f t="shared" si="287"/>
        <v>ns</v>
      </c>
      <c r="AX335" s="6" t="str">
        <f t="shared" si="288"/>
        <v/>
      </c>
      <c r="AY335" s="3" t="str">
        <f t="shared" si="289"/>
        <v/>
      </c>
      <c r="AZ335" s="20" t="str">
        <f t="shared" si="290"/>
        <v/>
      </c>
      <c r="BA335" s="6" t="str">
        <f t="shared" si="291"/>
        <v/>
      </c>
    </row>
    <row r="336" spans="1:53" ht="13.5" thickBot="1" x14ac:dyDescent="0.25">
      <c r="A336" s="96">
        <v>41412</v>
      </c>
      <c r="B336" s="97" t="s">
        <v>64</v>
      </c>
      <c r="C336" s="97" t="s">
        <v>59</v>
      </c>
      <c r="D336" s="97">
        <v>12.6</v>
      </c>
      <c r="E336" s="97">
        <v>17.100000000000001</v>
      </c>
      <c r="F336" s="85">
        <f t="shared" si="263"/>
        <v>2</v>
      </c>
      <c r="G336" s="85">
        <f t="shared" si="264"/>
        <v>5</v>
      </c>
      <c r="H336" s="80">
        <f t="shared" si="260"/>
        <v>2013</v>
      </c>
      <c r="I336" s="2" t="str">
        <f t="shared" si="262"/>
        <v>Spring</v>
      </c>
      <c r="J336" s="80"/>
      <c r="K336" s="3" t="str">
        <f t="shared" si="265"/>
        <v/>
      </c>
      <c r="L336" s="20" t="str">
        <f t="shared" si="266"/>
        <v/>
      </c>
      <c r="M336" s="6" t="str">
        <f t="shared" si="267"/>
        <v/>
      </c>
      <c r="N336" s="3" t="str">
        <f t="shared" si="268"/>
        <v/>
      </c>
      <c r="O336" s="20" t="str">
        <f t="shared" si="269"/>
        <v/>
      </c>
      <c r="P336" s="6" t="str">
        <f t="shared" si="270"/>
        <v/>
      </c>
      <c r="Q336" s="3" t="str">
        <f t="shared" si="271"/>
        <v/>
      </c>
      <c r="R336" s="20" t="str">
        <f t="shared" si="272"/>
        <v/>
      </c>
      <c r="S336" s="6" t="str">
        <f t="shared" si="273"/>
        <v/>
      </c>
      <c r="T336" s="3" t="str">
        <f t="shared" si="274"/>
        <v/>
      </c>
      <c r="U336" s="20" t="str">
        <f t="shared" si="275"/>
        <v/>
      </c>
      <c r="V336" s="6" t="str">
        <f t="shared" si="276"/>
        <v/>
      </c>
      <c r="W336" s="3" t="str">
        <f t="shared" si="277"/>
        <v/>
      </c>
      <c r="X336" s="20" t="str">
        <f t="shared" si="278"/>
        <v/>
      </c>
      <c r="Y336" s="6" t="str">
        <f t="shared" si="279"/>
        <v/>
      </c>
      <c r="Z336" s="3">
        <f t="shared" si="280"/>
        <v>12.6</v>
      </c>
      <c r="AA336" s="20" t="str">
        <f t="shared" si="281"/>
        <v/>
      </c>
      <c r="AB336" s="6" t="str">
        <f t="shared" si="282"/>
        <v/>
      </c>
      <c r="AC336" s="3" t="str">
        <f t="shared" si="283"/>
        <v/>
      </c>
      <c r="AD336" s="20" t="str">
        <f t="shared" si="284"/>
        <v/>
      </c>
      <c r="AE336" s="6" t="str">
        <f t="shared" si="285"/>
        <v/>
      </c>
      <c r="AG336" s="3" t="str">
        <f t="shared" si="292"/>
        <v/>
      </c>
      <c r="AH336" s="20" t="str">
        <f t="shared" si="293"/>
        <v/>
      </c>
      <c r="AI336" s="6" t="str">
        <f t="shared" si="294"/>
        <v/>
      </c>
      <c r="AJ336" s="3" t="str">
        <f t="shared" si="295"/>
        <v/>
      </c>
      <c r="AK336" s="20" t="str">
        <f t="shared" si="296"/>
        <v/>
      </c>
      <c r="AL336" s="6" t="str">
        <f t="shared" si="297"/>
        <v/>
      </c>
      <c r="AM336" s="3" t="str">
        <f t="shared" si="298"/>
        <v/>
      </c>
      <c r="AN336" s="20" t="str">
        <f t="shared" si="299"/>
        <v/>
      </c>
      <c r="AO336" s="6" t="str">
        <f t="shared" si="300"/>
        <v/>
      </c>
      <c r="AP336" s="3" t="str">
        <f t="shared" si="301"/>
        <v/>
      </c>
      <c r="AQ336" s="20" t="str">
        <f t="shared" si="302"/>
        <v/>
      </c>
      <c r="AR336" s="6" t="str">
        <f t="shared" si="303"/>
        <v/>
      </c>
      <c r="AS336" s="3" t="str">
        <f t="shared" si="304"/>
        <v/>
      </c>
      <c r="AT336" s="20" t="str">
        <f t="shared" si="305"/>
        <v/>
      </c>
      <c r="AU336" s="6" t="str">
        <f t="shared" si="306"/>
        <v/>
      </c>
      <c r="AV336" s="3">
        <f t="shared" si="286"/>
        <v>17.100000000000001</v>
      </c>
      <c r="AW336" s="20" t="str">
        <f t="shared" si="287"/>
        <v/>
      </c>
      <c r="AX336" s="6" t="str">
        <f t="shared" si="288"/>
        <v/>
      </c>
      <c r="AY336" s="3" t="str">
        <f t="shared" si="289"/>
        <v/>
      </c>
      <c r="AZ336" s="20" t="str">
        <f t="shared" si="290"/>
        <v/>
      </c>
      <c r="BA336" s="6" t="str">
        <f t="shared" si="291"/>
        <v/>
      </c>
    </row>
    <row r="337" spans="1:53" ht="13.5" thickBot="1" x14ac:dyDescent="0.25">
      <c r="A337" s="96">
        <v>41189</v>
      </c>
      <c r="B337" s="97" t="s">
        <v>64</v>
      </c>
      <c r="C337" s="97" t="s">
        <v>59</v>
      </c>
      <c r="D337" s="97" t="s">
        <v>3</v>
      </c>
      <c r="E337" s="97" t="s">
        <v>3</v>
      </c>
      <c r="F337" s="85">
        <f t="shared" si="263"/>
        <v>2</v>
      </c>
      <c r="G337" s="85">
        <f t="shared" si="264"/>
        <v>10</v>
      </c>
      <c r="H337" s="80">
        <f t="shared" si="260"/>
        <v>2012</v>
      </c>
      <c r="I337" s="2" t="str">
        <f t="shared" si="262"/>
        <v>Fall</v>
      </c>
      <c r="J337" s="80"/>
      <c r="K337" s="3" t="str">
        <f t="shared" si="265"/>
        <v/>
      </c>
      <c r="L337" s="20" t="str">
        <f t="shared" si="266"/>
        <v/>
      </c>
      <c r="M337" s="6" t="str">
        <f t="shared" si="267"/>
        <v/>
      </c>
      <c r="N337" s="3" t="str">
        <f t="shared" si="268"/>
        <v/>
      </c>
      <c r="O337" s="20" t="str">
        <f t="shared" si="269"/>
        <v/>
      </c>
      <c r="P337" s="6" t="str">
        <f t="shared" si="270"/>
        <v/>
      </c>
      <c r="Q337" s="3" t="str">
        <f t="shared" si="271"/>
        <v/>
      </c>
      <c r="R337" s="20" t="str">
        <f t="shared" si="272"/>
        <v/>
      </c>
      <c r="S337" s="6" t="str">
        <f t="shared" si="273"/>
        <v/>
      </c>
      <c r="T337" s="3" t="str">
        <f t="shared" si="274"/>
        <v/>
      </c>
      <c r="U337" s="20" t="str">
        <f t="shared" si="275"/>
        <v/>
      </c>
      <c r="V337" s="6" t="str">
        <f t="shared" si="276"/>
        <v/>
      </c>
      <c r="W337" s="3" t="str">
        <f t="shared" si="277"/>
        <v/>
      </c>
      <c r="X337" s="20" t="str">
        <f t="shared" si="278"/>
        <v/>
      </c>
      <c r="Y337" s="6" t="str">
        <f t="shared" si="279"/>
        <v/>
      </c>
      <c r="Z337" s="3" t="str">
        <f t="shared" si="280"/>
        <v/>
      </c>
      <c r="AA337" s="20" t="str">
        <f t="shared" si="281"/>
        <v/>
      </c>
      <c r="AB337" s="6" t="str">
        <f t="shared" si="282"/>
        <v>ns</v>
      </c>
      <c r="AC337" s="3" t="str">
        <f t="shared" si="283"/>
        <v/>
      </c>
      <c r="AD337" s="20" t="str">
        <f t="shared" si="284"/>
        <v/>
      </c>
      <c r="AE337" s="6" t="str">
        <f t="shared" si="285"/>
        <v/>
      </c>
      <c r="AG337" s="3" t="str">
        <f t="shared" si="292"/>
        <v/>
      </c>
      <c r="AH337" s="20" t="str">
        <f t="shared" si="293"/>
        <v/>
      </c>
      <c r="AI337" s="6" t="str">
        <f t="shared" si="294"/>
        <v/>
      </c>
      <c r="AJ337" s="3" t="str">
        <f t="shared" si="295"/>
        <v/>
      </c>
      <c r="AK337" s="20" t="str">
        <f t="shared" si="296"/>
        <v/>
      </c>
      <c r="AL337" s="6" t="str">
        <f t="shared" si="297"/>
        <v/>
      </c>
      <c r="AM337" s="3" t="str">
        <f t="shared" si="298"/>
        <v/>
      </c>
      <c r="AN337" s="20" t="str">
        <f t="shared" si="299"/>
        <v/>
      </c>
      <c r="AO337" s="6" t="str">
        <f t="shared" si="300"/>
        <v/>
      </c>
      <c r="AP337" s="3" t="str">
        <f t="shared" si="301"/>
        <v/>
      </c>
      <c r="AQ337" s="20" t="str">
        <f t="shared" si="302"/>
        <v/>
      </c>
      <c r="AR337" s="6" t="str">
        <f t="shared" si="303"/>
        <v/>
      </c>
      <c r="AS337" s="3" t="str">
        <f t="shared" si="304"/>
        <v/>
      </c>
      <c r="AT337" s="20" t="str">
        <f t="shared" si="305"/>
        <v/>
      </c>
      <c r="AU337" s="6" t="str">
        <f t="shared" si="306"/>
        <v/>
      </c>
      <c r="AV337" s="3" t="str">
        <f t="shared" si="286"/>
        <v/>
      </c>
      <c r="AW337" s="20" t="str">
        <f t="shared" si="287"/>
        <v/>
      </c>
      <c r="AX337" s="6" t="str">
        <f t="shared" si="288"/>
        <v>ns</v>
      </c>
      <c r="AY337" s="3" t="str">
        <f t="shared" si="289"/>
        <v/>
      </c>
      <c r="AZ337" s="20" t="str">
        <f t="shared" si="290"/>
        <v/>
      </c>
      <c r="BA337" s="6" t="str">
        <f t="shared" si="291"/>
        <v/>
      </c>
    </row>
    <row r="338" spans="1:53" ht="13.5" thickBot="1" x14ac:dyDescent="0.25">
      <c r="A338" s="96">
        <v>41188</v>
      </c>
      <c r="B338" s="97" t="s">
        <v>64</v>
      </c>
      <c r="C338" s="97" t="s">
        <v>59</v>
      </c>
      <c r="D338" s="97">
        <v>6.5</v>
      </c>
      <c r="E338" s="97">
        <v>0</v>
      </c>
      <c r="F338" s="85">
        <f t="shared" si="263"/>
        <v>2</v>
      </c>
      <c r="G338" s="85">
        <f t="shared" si="264"/>
        <v>10</v>
      </c>
      <c r="H338" s="80">
        <f t="shared" si="260"/>
        <v>2012</v>
      </c>
      <c r="I338" s="2" t="str">
        <f t="shared" si="262"/>
        <v>Fall</v>
      </c>
      <c r="J338" s="80"/>
      <c r="K338" s="3" t="str">
        <f t="shared" si="265"/>
        <v/>
      </c>
      <c r="L338" s="20" t="str">
        <f t="shared" si="266"/>
        <v/>
      </c>
      <c r="M338" s="6" t="str">
        <f t="shared" si="267"/>
        <v/>
      </c>
      <c r="N338" s="3" t="str">
        <f t="shared" si="268"/>
        <v/>
      </c>
      <c r="O338" s="20" t="str">
        <f t="shared" si="269"/>
        <v/>
      </c>
      <c r="P338" s="6" t="str">
        <f t="shared" si="270"/>
        <v/>
      </c>
      <c r="Q338" s="3" t="str">
        <f t="shared" si="271"/>
        <v/>
      </c>
      <c r="R338" s="20" t="str">
        <f t="shared" si="272"/>
        <v/>
      </c>
      <c r="S338" s="6" t="str">
        <f t="shared" si="273"/>
        <v/>
      </c>
      <c r="T338" s="3" t="str">
        <f t="shared" si="274"/>
        <v/>
      </c>
      <c r="U338" s="20" t="str">
        <f t="shared" si="275"/>
        <v/>
      </c>
      <c r="V338" s="6" t="str">
        <f t="shared" si="276"/>
        <v/>
      </c>
      <c r="W338" s="3" t="str">
        <f t="shared" si="277"/>
        <v/>
      </c>
      <c r="X338" s="20" t="str">
        <f t="shared" si="278"/>
        <v/>
      </c>
      <c r="Y338" s="6" t="str">
        <f t="shared" si="279"/>
        <v/>
      </c>
      <c r="Z338" s="3" t="str">
        <f t="shared" si="280"/>
        <v/>
      </c>
      <c r="AA338" s="20" t="str">
        <f t="shared" si="281"/>
        <v/>
      </c>
      <c r="AB338" s="6">
        <f t="shared" si="282"/>
        <v>6.5</v>
      </c>
      <c r="AC338" s="3" t="str">
        <f t="shared" si="283"/>
        <v/>
      </c>
      <c r="AD338" s="20" t="str">
        <f t="shared" si="284"/>
        <v/>
      </c>
      <c r="AE338" s="6" t="str">
        <f t="shared" si="285"/>
        <v/>
      </c>
      <c r="AG338" s="3" t="str">
        <f t="shared" si="292"/>
        <v/>
      </c>
      <c r="AH338" s="20" t="str">
        <f t="shared" si="293"/>
        <v/>
      </c>
      <c r="AI338" s="6" t="str">
        <f t="shared" si="294"/>
        <v/>
      </c>
      <c r="AJ338" s="3" t="str">
        <f t="shared" si="295"/>
        <v/>
      </c>
      <c r="AK338" s="20" t="str">
        <f t="shared" si="296"/>
        <v/>
      </c>
      <c r="AL338" s="6" t="str">
        <f t="shared" si="297"/>
        <v/>
      </c>
      <c r="AM338" s="3" t="str">
        <f t="shared" si="298"/>
        <v/>
      </c>
      <c r="AN338" s="20" t="str">
        <f t="shared" si="299"/>
        <v/>
      </c>
      <c r="AO338" s="6" t="str">
        <f t="shared" si="300"/>
        <v/>
      </c>
      <c r="AP338" s="3" t="str">
        <f t="shared" si="301"/>
        <v/>
      </c>
      <c r="AQ338" s="20" t="str">
        <f t="shared" si="302"/>
        <v/>
      </c>
      <c r="AR338" s="6" t="str">
        <f t="shared" si="303"/>
        <v/>
      </c>
      <c r="AS338" s="3" t="str">
        <f t="shared" si="304"/>
        <v/>
      </c>
      <c r="AT338" s="20" t="str">
        <f t="shared" si="305"/>
        <v/>
      </c>
      <c r="AU338" s="6" t="str">
        <f t="shared" si="306"/>
        <v/>
      </c>
      <c r="AV338" s="3" t="str">
        <f t="shared" si="286"/>
        <v/>
      </c>
      <c r="AW338" s="20" t="str">
        <f t="shared" si="287"/>
        <v/>
      </c>
      <c r="AX338" s="6">
        <f t="shared" si="288"/>
        <v>0</v>
      </c>
      <c r="AY338" s="3" t="str">
        <f t="shared" si="289"/>
        <v/>
      </c>
      <c r="AZ338" s="20" t="str">
        <f t="shared" si="290"/>
        <v/>
      </c>
      <c r="BA338" s="6" t="str">
        <f t="shared" si="291"/>
        <v/>
      </c>
    </row>
    <row r="339" spans="1:53" ht="13.5" thickBot="1" x14ac:dyDescent="0.25">
      <c r="A339" s="96">
        <v>41121</v>
      </c>
      <c r="B339" s="97" t="s">
        <v>64</v>
      </c>
      <c r="C339" s="97" t="s">
        <v>59</v>
      </c>
      <c r="D339" s="97" t="s">
        <v>3</v>
      </c>
      <c r="E339" s="97" t="s">
        <v>3</v>
      </c>
      <c r="F339" s="85">
        <f t="shared" si="263"/>
        <v>2</v>
      </c>
      <c r="G339" s="85">
        <f t="shared" si="264"/>
        <v>7</v>
      </c>
      <c r="H339" s="80">
        <f t="shared" si="260"/>
        <v>2012</v>
      </c>
      <c r="I339" s="2" t="str">
        <f t="shared" si="262"/>
        <v>Summer</v>
      </c>
      <c r="J339" s="80"/>
      <c r="K339" s="3" t="str">
        <f t="shared" si="265"/>
        <v/>
      </c>
      <c r="L339" s="20" t="str">
        <f t="shared" si="266"/>
        <v/>
      </c>
      <c r="M339" s="6" t="str">
        <f t="shared" si="267"/>
        <v/>
      </c>
      <c r="N339" s="3" t="str">
        <f t="shared" si="268"/>
        <v/>
      </c>
      <c r="O339" s="20" t="str">
        <f t="shared" si="269"/>
        <v/>
      </c>
      <c r="P339" s="6" t="str">
        <f t="shared" si="270"/>
        <v/>
      </c>
      <c r="Q339" s="3" t="str">
        <f t="shared" si="271"/>
        <v/>
      </c>
      <c r="R339" s="20" t="str">
        <f t="shared" si="272"/>
        <v/>
      </c>
      <c r="S339" s="6" t="str">
        <f t="shared" si="273"/>
        <v/>
      </c>
      <c r="T339" s="3" t="str">
        <f t="shared" si="274"/>
        <v/>
      </c>
      <c r="U339" s="20" t="str">
        <f t="shared" si="275"/>
        <v/>
      </c>
      <c r="V339" s="6" t="str">
        <f t="shared" si="276"/>
        <v/>
      </c>
      <c r="W339" s="3" t="str">
        <f t="shared" si="277"/>
        <v/>
      </c>
      <c r="X339" s="20" t="str">
        <f t="shared" si="278"/>
        <v/>
      </c>
      <c r="Y339" s="6" t="str">
        <f t="shared" si="279"/>
        <v/>
      </c>
      <c r="Z339" s="3" t="str">
        <f t="shared" si="280"/>
        <v/>
      </c>
      <c r="AA339" s="20" t="str">
        <f t="shared" si="281"/>
        <v>ns</v>
      </c>
      <c r="AB339" s="6" t="str">
        <f t="shared" si="282"/>
        <v/>
      </c>
      <c r="AC339" s="3" t="str">
        <f t="shared" si="283"/>
        <v/>
      </c>
      <c r="AD339" s="20" t="str">
        <f t="shared" si="284"/>
        <v/>
      </c>
      <c r="AE339" s="6" t="str">
        <f t="shared" si="285"/>
        <v/>
      </c>
      <c r="AG339" s="3" t="str">
        <f t="shared" si="292"/>
        <v/>
      </c>
      <c r="AH339" s="20" t="str">
        <f t="shared" si="293"/>
        <v/>
      </c>
      <c r="AI339" s="6" t="str">
        <f t="shared" si="294"/>
        <v/>
      </c>
      <c r="AJ339" s="3" t="str">
        <f t="shared" si="295"/>
        <v/>
      </c>
      <c r="AK339" s="20" t="str">
        <f t="shared" si="296"/>
        <v/>
      </c>
      <c r="AL339" s="6" t="str">
        <f t="shared" si="297"/>
        <v/>
      </c>
      <c r="AM339" s="3" t="str">
        <f t="shared" si="298"/>
        <v/>
      </c>
      <c r="AN339" s="20" t="str">
        <f t="shared" si="299"/>
        <v/>
      </c>
      <c r="AO339" s="6" t="str">
        <f t="shared" si="300"/>
        <v/>
      </c>
      <c r="AP339" s="3" t="str">
        <f t="shared" si="301"/>
        <v/>
      </c>
      <c r="AQ339" s="20" t="str">
        <f t="shared" si="302"/>
        <v/>
      </c>
      <c r="AR339" s="6" t="str">
        <f t="shared" si="303"/>
        <v/>
      </c>
      <c r="AS339" s="3" t="str">
        <f t="shared" si="304"/>
        <v/>
      </c>
      <c r="AT339" s="20" t="str">
        <f t="shared" si="305"/>
        <v/>
      </c>
      <c r="AU339" s="6" t="str">
        <f t="shared" si="306"/>
        <v/>
      </c>
      <c r="AV339" s="3" t="str">
        <f t="shared" si="286"/>
        <v/>
      </c>
      <c r="AW339" s="20" t="str">
        <f t="shared" si="287"/>
        <v>ns</v>
      </c>
      <c r="AX339" s="6" t="str">
        <f t="shared" si="288"/>
        <v/>
      </c>
      <c r="AY339" s="3" t="str">
        <f t="shared" si="289"/>
        <v/>
      </c>
      <c r="AZ339" s="20" t="str">
        <f t="shared" si="290"/>
        <v/>
      </c>
      <c r="BA339" s="6" t="str">
        <f t="shared" si="291"/>
        <v/>
      </c>
    </row>
    <row r="340" spans="1:53" ht="13.5" thickBot="1" x14ac:dyDescent="0.25">
      <c r="A340" s="96">
        <v>41117</v>
      </c>
      <c r="B340" s="97" t="s">
        <v>64</v>
      </c>
      <c r="C340" s="97" t="s">
        <v>59</v>
      </c>
      <c r="D340" s="97">
        <v>22.4</v>
      </c>
      <c r="E340" s="97">
        <v>14.4</v>
      </c>
      <c r="F340" s="85">
        <f t="shared" si="263"/>
        <v>2</v>
      </c>
      <c r="G340" s="85">
        <f t="shared" si="264"/>
        <v>7</v>
      </c>
      <c r="H340" s="80">
        <f t="shared" si="260"/>
        <v>2012</v>
      </c>
      <c r="I340" s="2" t="str">
        <f t="shared" si="262"/>
        <v>Summer</v>
      </c>
      <c r="J340" s="80"/>
      <c r="K340" s="3" t="str">
        <f t="shared" si="265"/>
        <v/>
      </c>
      <c r="L340" s="20" t="str">
        <f t="shared" si="266"/>
        <v/>
      </c>
      <c r="M340" s="6" t="str">
        <f t="shared" si="267"/>
        <v/>
      </c>
      <c r="N340" s="3" t="str">
        <f t="shared" si="268"/>
        <v/>
      </c>
      <c r="O340" s="20" t="str">
        <f t="shared" si="269"/>
        <v/>
      </c>
      <c r="P340" s="6" t="str">
        <f t="shared" si="270"/>
        <v/>
      </c>
      <c r="Q340" s="3" t="str">
        <f t="shared" si="271"/>
        <v/>
      </c>
      <c r="R340" s="20" t="str">
        <f t="shared" si="272"/>
        <v/>
      </c>
      <c r="S340" s="6" t="str">
        <f t="shared" si="273"/>
        <v/>
      </c>
      <c r="T340" s="3" t="str">
        <f t="shared" si="274"/>
        <v/>
      </c>
      <c r="U340" s="20" t="str">
        <f t="shared" si="275"/>
        <v/>
      </c>
      <c r="V340" s="6" t="str">
        <f t="shared" si="276"/>
        <v/>
      </c>
      <c r="W340" s="3" t="str">
        <f t="shared" si="277"/>
        <v/>
      </c>
      <c r="X340" s="20" t="str">
        <f t="shared" si="278"/>
        <v/>
      </c>
      <c r="Y340" s="6" t="str">
        <f t="shared" si="279"/>
        <v/>
      </c>
      <c r="Z340" s="3" t="str">
        <f t="shared" si="280"/>
        <v/>
      </c>
      <c r="AA340" s="20">
        <f t="shared" si="281"/>
        <v>22.4</v>
      </c>
      <c r="AB340" s="6" t="str">
        <f t="shared" si="282"/>
        <v/>
      </c>
      <c r="AC340" s="3" t="str">
        <f t="shared" si="283"/>
        <v/>
      </c>
      <c r="AD340" s="20" t="str">
        <f t="shared" si="284"/>
        <v/>
      </c>
      <c r="AE340" s="6" t="str">
        <f t="shared" si="285"/>
        <v/>
      </c>
      <c r="AG340" s="3" t="str">
        <f t="shared" si="292"/>
        <v/>
      </c>
      <c r="AH340" s="20" t="str">
        <f t="shared" si="293"/>
        <v/>
      </c>
      <c r="AI340" s="6" t="str">
        <f t="shared" si="294"/>
        <v/>
      </c>
      <c r="AJ340" s="3" t="str">
        <f t="shared" si="295"/>
        <v/>
      </c>
      <c r="AK340" s="20" t="str">
        <f t="shared" si="296"/>
        <v/>
      </c>
      <c r="AL340" s="6" t="str">
        <f t="shared" si="297"/>
        <v/>
      </c>
      <c r="AM340" s="3" t="str">
        <f t="shared" si="298"/>
        <v/>
      </c>
      <c r="AN340" s="20" t="str">
        <f t="shared" si="299"/>
        <v/>
      </c>
      <c r="AO340" s="6" t="str">
        <f t="shared" si="300"/>
        <v/>
      </c>
      <c r="AP340" s="3" t="str">
        <f t="shared" si="301"/>
        <v/>
      </c>
      <c r="AQ340" s="20" t="str">
        <f t="shared" si="302"/>
        <v/>
      </c>
      <c r="AR340" s="6" t="str">
        <f t="shared" si="303"/>
        <v/>
      </c>
      <c r="AS340" s="3" t="str">
        <f t="shared" si="304"/>
        <v/>
      </c>
      <c r="AT340" s="20" t="str">
        <f t="shared" si="305"/>
        <v/>
      </c>
      <c r="AU340" s="6" t="str">
        <f t="shared" si="306"/>
        <v/>
      </c>
      <c r="AV340" s="3" t="str">
        <f t="shared" si="286"/>
        <v/>
      </c>
      <c r="AW340" s="20">
        <f t="shared" si="287"/>
        <v>14.4</v>
      </c>
      <c r="AX340" s="6" t="str">
        <f t="shared" si="288"/>
        <v/>
      </c>
      <c r="AY340" s="3" t="str">
        <f t="shared" si="289"/>
        <v/>
      </c>
      <c r="AZ340" s="20" t="str">
        <f t="shared" si="290"/>
        <v/>
      </c>
      <c r="BA340" s="6" t="str">
        <f t="shared" si="291"/>
        <v/>
      </c>
    </row>
    <row r="341" spans="1:53" ht="13.5" thickBot="1" x14ac:dyDescent="0.25">
      <c r="A341" s="96">
        <v>41048</v>
      </c>
      <c r="B341" s="97" t="s">
        <v>64</v>
      </c>
      <c r="C341" s="97" t="s">
        <v>59</v>
      </c>
      <c r="D341" s="97" t="s">
        <v>3</v>
      </c>
      <c r="E341" s="97" t="s">
        <v>3</v>
      </c>
      <c r="F341" s="85">
        <f t="shared" si="263"/>
        <v>2</v>
      </c>
      <c r="G341" s="85">
        <f t="shared" si="264"/>
        <v>5</v>
      </c>
      <c r="H341" s="80">
        <f t="shared" si="260"/>
        <v>2012</v>
      </c>
      <c r="I341" s="2" t="str">
        <f t="shared" si="262"/>
        <v>Spring</v>
      </c>
      <c r="J341" s="80"/>
      <c r="K341" s="3" t="str">
        <f t="shared" si="265"/>
        <v/>
      </c>
      <c r="L341" s="20" t="str">
        <f t="shared" si="266"/>
        <v/>
      </c>
      <c r="M341" s="6" t="str">
        <f t="shared" si="267"/>
        <v/>
      </c>
      <c r="N341" s="3" t="str">
        <f t="shared" si="268"/>
        <v/>
      </c>
      <c r="O341" s="20" t="str">
        <f t="shared" si="269"/>
        <v/>
      </c>
      <c r="P341" s="6" t="str">
        <f t="shared" si="270"/>
        <v/>
      </c>
      <c r="Q341" s="3" t="str">
        <f t="shared" si="271"/>
        <v/>
      </c>
      <c r="R341" s="20" t="str">
        <f t="shared" si="272"/>
        <v/>
      </c>
      <c r="S341" s="6" t="str">
        <f t="shared" si="273"/>
        <v/>
      </c>
      <c r="T341" s="3" t="str">
        <f t="shared" si="274"/>
        <v/>
      </c>
      <c r="U341" s="20" t="str">
        <f t="shared" si="275"/>
        <v/>
      </c>
      <c r="V341" s="6" t="str">
        <f t="shared" si="276"/>
        <v/>
      </c>
      <c r="W341" s="3" t="str">
        <f t="shared" si="277"/>
        <v/>
      </c>
      <c r="X341" s="20" t="str">
        <f t="shared" si="278"/>
        <v/>
      </c>
      <c r="Y341" s="6" t="str">
        <f t="shared" si="279"/>
        <v/>
      </c>
      <c r="Z341" s="3" t="str">
        <f t="shared" si="280"/>
        <v>ns</v>
      </c>
      <c r="AA341" s="20" t="str">
        <f t="shared" si="281"/>
        <v/>
      </c>
      <c r="AB341" s="6" t="str">
        <f t="shared" si="282"/>
        <v/>
      </c>
      <c r="AC341" s="3" t="str">
        <f t="shared" si="283"/>
        <v/>
      </c>
      <c r="AD341" s="20" t="str">
        <f t="shared" si="284"/>
        <v/>
      </c>
      <c r="AE341" s="6" t="str">
        <f t="shared" si="285"/>
        <v/>
      </c>
      <c r="AG341" s="3" t="str">
        <f t="shared" si="292"/>
        <v/>
      </c>
      <c r="AH341" s="20" t="str">
        <f t="shared" si="293"/>
        <v/>
      </c>
      <c r="AI341" s="6" t="str">
        <f t="shared" si="294"/>
        <v/>
      </c>
      <c r="AJ341" s="3" t="str">
        <f t="shared" si="295"/>
        <v/>
      </c>
      <c r="AK341" s="20" t="str">
        <f t="shared" si="296"/>
        <v/>
      </c>
      <c r="AL341" s="6" t="str">
        <f t="shared" si="297"/>
        <v/>
      </c>
      <c r="AM341" s="3" t="str">
        <f t="shared" si="298"/>
        <v/>
      </c>
      <c r="AN341" s="20" t="str">
        <f t="shared" si="299"/>
        <v/>
      </c>
      <c r="AO341" s="6" t="str">
        <f t="shared" si="300"/>
        <v/>
      </c>
      <c r="AP341" s="3" t="str">
        <f t="shared" si="301"/>
        <v/>
      </c>
      <c r="AQ341" s="20" t="str">
        <f t="shared" si="302"/>
        <v/>
      </c>
      <c r="AR341" s="6" t="str">
        <f t="shared" si="303"/>
        <v/>
      </c>
      <c r="AS341" s="3" t="str">
        <f t="shared" si="304"/>
        <v/>
      </c>
      <c r="AT341" s="20" t="str">
        <f t="shared" si="305"/>
        <v/>
      </c>
      <c r="AU341" s="6" t="str">
        <f t="shared" si="306"/>
        <v/>
      </c>
      <c r="AV341" s="3" t="str">
        <f t="shared" si="286"/>
        <v>ns</v>
      </c>
      <c r="AW341" s="20" t="str">
        <f t="shared" si="287"/>
        <v/>
      </c>
      <c r="AX341" s="6" t="str">
        <f t="shared" si="288"/>
        <v/>
      </c>
      <c r="AY341" s="3" t="str">
        <f t="shared" si="289"/>
        <v/>
      </c>
      <c r="AZ341" s="20" t="str">
        <f t="shared" si="290"/>
        <v/>
      </c>
      <c r="BA341" s="6" t="str">
        <f t="shared" si="291"/>
        <v/>
      </c>
    </row>
    <row r="342" spans="1:53" ht="13.5" thickBot="1" x14ac:dyDescent="0.25">
      <c r="A342" s="96">
        <v>41034</v>
      </c>
      <c r="B342" s="97" t="s">
        <v>64</v>
      </c>
      <c r="C342" s="97" t="s">
        <v>59</v>
      </c>
      <c r="D342" s="97">
        <v>14.2</v>
      </c>
      <c r="E342" s="97">
        <v>58.37</v>
      </c>
      <c r="F342" s="85">
        <f t="shared" si="263"/>
        <v>2</v>
      </c>
      <c r="G342" s="85">
        <f t="shared" si="264"/>
        <v>5</v>
      </c>
      <c r="H342" s="80">
        <f t="shared" si="260"/>
        <v>2012</v>
      </c>
      <c r="I342" s="2" t="str">
        <f t="shared" si="262"/>
        <v>Spring</v>
      </c>
      <c r="J342" s="80"/>
      <c r="K342" s="3" t="str">
        <f t="shared" si="265"/>
        <v/>
      </c>
      <c r="L342" s="20" t="str">
        <f t="shared" si="266"/>
        <v/>
      </c>
      <c r="M342" s="6" t="str">
        <f t="shared" si="267"/>
        <v/>
      </c>
      <c r="N342" s="3" t="str">
        <f t="shared" si="268"/>
        <v/>
      </c>
      <c r="O342" s="20" t="str">
        <f t="shared" si="269"/>
        <v/>
      </c>
      <c r="P342" s="6" t="str">
        <f t="shared" si="270"/>
        <v/>
      </c>
      <c r="Q342" s="3" t="str">
        <f t="shared" si="271"/>
        <v/>
      </c>
      <c r="R342" s="20" t="str">
        <f t="shared" si="272"/>
        <v/>
      </c>
      <c r="S342" s="6" t="str">
        <f t="shared" si="273"/>
        <v/>
      </c>
      <c r="T342" s="3" t="str">
        <f t="shared" si="274"/>
        <v/>
      </c>
      <c r="U342" s="20" t="str">
        <f t="shared" si="275"/>
        <v/>
      </c>
      <c r="V342" s="6" t="str">
        <f t="shared" si="276"/>
        <v/>
      </c>
      <c r="W342" s="3" t="str">
        <f t="shared" si="277"/>
        <v/>
      </c>
      <c r="X342" s="20" t="str">
        <f t="shared" si="278"/>
        <v/>
      </c>
      <c r="Y342" s="6" t="str">
        <f t="shared" si="279"/>
        <v/>
      </c>
      <c r="Z342" s="3">
        <f t="shared" si="280"/>
        <v>14.2</v>
      </c>
      <c r="AA342" s="20" t="str">
        <f t="shared" si="281"/>
        <v/>
      </c>
      <c r="AB342" s="6" t="str">
        <f t="shared" si="282"/>
        <v/>
      </c>
      <c r="AC342" s="3" t="str">
        <f t="shared" si="283"/>
        <v/>
      </c>
      <c r="AD342" s="20" t="str">
        <f t="shared" si="284"/>
        <v/>
      </c>
      <c r="AE342" s="6" t="str">
        <f t="shared" si="285"/>
        <v/>
      </c>
      <c r="AG342" s="3" t="str">
        <f t="shared" si="292"/>
        <v/>
      </c>
      <c r="AH342" s="20" t="str">
        <f t="shared" si="293"/>
        <v/>
      </c>
      <c r="AI342" s="6" t="str">
        <f t="shared" si="294"/>
        <v/>
      </c>
      <c r="AJ342" s="3" t="str">
        <f t="shared" si="295"/>
        <v/>
      </c>
      <c r="AK342" s="20" t="str">
        <f t="shared" si="296"/>
        <v/>
      </c>
      <c r="AL342" s="6" t="str">
        <f t="shared" si="297"/>
        <v/>
      </c>
      <c r="AM342" s="3" t="str">
        <f t="shared" si="298"/>
        <v/>
      </c>
      <c r="AN342" s="20" t="str">
        <f t="shared" si="299"/>
        <v/>
      </c>
      <c r="AO342" s="6" t="str">
        <f t="shared" si="300"/>
        <v/>
      </c>
      <c r="AP342" s="3" t="str">
        <f t="shared" si="301"/>
        <v/>
      </c>
      <c r="AQ342" s="20" t="str">
        <f t="shared" si="302"/>
        <v/>
      </c>
      <c r="AR342" s="6" t="str">
        <f t="shared" si="303"/>
        <v/>
      </c>
      <c r="AS342" s="3" t="str">
        <f t="shared" si="304"/>
        <v/>
      </c>
      <c r="AT342" s="20" t="str">
        <f t="shared" si="305"/>
        <v/>
      </c>
      <c r="AU342" s="6" t="str">
        <f t="shared" si="306"/>
        <v/>
      </c>
      <c r="AV342" s="3">
        <f t="shared" si="286"/>
        <v>58.37</v>
      </c>
      <c r="AW342" s="20" t="str">
        <f t="shared" si="287"/>
        <v/>
      </c>
      <c r="AX342" s="6" t="str">
        <f t="shared" si="288"/>
        <v/>
      </c>
      <c r="AY342" s="3" t="str">
        <f t="shared" si="289"/>
        <v/>
      </c>
      <c r="AZ342" s="20" t="str">
        <f t="shared" si="290"/>
        <v/>
      </c>
      <c r="BA342" s="6" t="str">
        <f t="shared" si="291"/>
        <v/>
      </c>
    </row>
    <row r="343" spans="1:53" ht="13.5" thickBot="1" x14ac:dyDescent="0.25">
      <c r="A343" s="96">
        <v>41034</v>
      </c>
      <c r="B343" s="97" t="s">
        <v>64</v>
      </c>
      <c r="C343" s="97" t="s">
        <v>59</v>
      </c>
      <c r="D343" s="97" t="s">
        <v>3</v>
      </c>
      <c r="E343" s="97" t="s">
        <v>3</v>
      </c>
      <c r="F343" s="85">
        <f t="shared" si="263"/>
        <v>2</v>
      </c>
      <c r="G343" s="85">
        <f t="shared" si="264"/>
        <v>5</v>
      </c>
      <c r="H343" s="80">
        <f t="shared" si="260"/>
        <v>2012</v>
      </c>
      <c r="I343" s="2" t="str">
        <f t="shared" si="262"/>
        <v>Spring</v>
      </c>
      <c r="J343" s="80"/>
      <c r="K343" s="3" t="str">
        <f t="shared" si="265"/>
        <v/>
      </c>
      <c r="L343" s="20" t="str">
        <f t="shared" si="266"/>
        <v/>
      </c>
      <c r="M343" s="6" t="str">
        <f t="shared" si="267"/>
        <v/>
      </c>
      <c r="N343" s="3" t="str">
        <f t="shared" si="268"/>
        <v/>
      </c>
      <c r="O343" s="20" t="str">
        <f t="shared" si="269"/>
        <v/>
      </c>
      <c r="P343" s="6" t="str">
        <f t="shared" si="270"/>
        <v/>
      </c>
      <c r="Q343" s="3" t="str">
        <f t="shared" si="271"/>
        <v/>
      </c>
      <c r="R343" s="20" t="str">
        <f t="shared" si="272"/>
        <v/>
      </c>
      <c r="S343" s="6" t="str">
        <f t="shared" si="273"/>
        <v/>
      </c>
      <c r="T343" s="3" t="str">
        <f t="shared" si="274"/>
        <v/>
      </c>
      <c r="U343" s="20" t="str">
        <f t="shared" si="275"/>
        <v/>
      </c>
      <c r="V343" s="6" t="str">
        <f t="shared" si="276"/>
        <v/>
      </c>
      <c r="W343" s="3" t="str">
        <f t="shared" si="277"/>
        <v/>
      </c>
      <c r="X343" s="20" t="str">
        <f t="shared" si="278"/>
        <v/>
      </c>
      <c r="Y343" s="6" t="str">
        <f t="shared" si="279"/>
        <v/>
      </c>
      <c r="Z343" s="3" t="str">
        <f t="shared" si="280"/>
        <v>ns</v>
      </c>
      <c r="AA343" s="20" t="str">
        <f t="shared" si="281"/>
        <v/>
      </c>
      <c r="AB343" s="6" t="str">
        <f t="shared" si="282"/>
        <v/>
      </c>
      <c r="AC343" s="3" t="str">
        <f t="shared" si="283"/>
        <v/>
      </c>
      <c r="AD343" s="20" t="str">
        <f t="shared" si="284"/>
        <v/>
      </c>
      <c r="AE343" s="6" t="str">
        <f t="shared" si="285"/>
        <v/>
      </c>
      <c r="AG343" s="3" t="str">
        <f t="shared" si="292"/>
        <v/>
      </c>
      <c r="AH343" s="20" t="str">
        <f t="shared" si="293"/>
        <v/>
      </c>
      <c r="AI343" s="6" t="str">
        <f t="shared" si="294"/>
        <v/>
      </c>
      <c r="AJ343" s="3" t="str">
        <f t="shared" si="295"/>
        <v/>
      </c>
      <c r="AK343" s="20" t="str">
        <f t="shared" si="296"/>
        <v/>
      </c>
      <c r="AL343" s="6" t="str">
        <f t="shared" si="297"/>
        <v/>
      </c>
      <c r="AM343" s="3" t="str">
        <f t="shared" si="298"/>
        <v/>
      </c>
      <c r="AN343" s="20" t="str">
        <f t="shared" si="299"/>
        <v/>
      </c>
      <c r="AO343" s="6" t="str">
        <f t="shared" si="300"/>
        <v/>
      </c>
      <c r="AP343" s="3" t="str">
        <f t="shared" si="301"/>
        <v/>
      </c>
      <c r="AQ343" s="20" t="str">
        <f t="shared" si="302"/>
        <v/>
      </c>
      <c r="AR343" s="6" t="str">
        <f t="shared" si="303"/>
        <v/>
      </c>
      <c r="AS343" s="3" t="str">
        <f t="shared" si="304"/>
        <v/>
      </c>
      <c r="AT343" s="20" t="str">
        <f t="shared" si="305"/>
        <v/>
      </c>
      <c r="AU343" s="6" t="str">
        <f t="shared" si="306"/>
        <v/>
      </c>
      <c r="AV343" s="3" t="str">
        <f t="shared" si="286"/>
        <v>ns</v>
      </c>
      <c r="AW343" s="20" t="str">
        <f t="shared" si="287"/>
        <v/>
      </c>
      <c r="AX343" s="6" t="str">
        <f t="shared" si="288"/>
        <v/>
      </c>
      <c r="AY343" s="3" t="str">
        <f t="shared" si="289"/>
        <v/>
      </c>
      <c r="AZ343" s="20" t="str">
        <f t="shared" si="290"/>
        <v/>
      </c>
      <c r="BA343" s="6" t="str">
        <f t="shared" si="291"/>
        <v/>
      </c>
    </row>
    <row r="344" spans="1:53" ht="13.5" thickBot="1" x14ac:dyDescent="0.25">
      <c r="A344" s="96">
        <v>40831</v>
      </c>
      <c r="B344" s="97" t="s">
        <v>64</v>
      </c>
      <c r="C344" s="97" t="s">
        <v>59</v>
      </c>
      <c r="D344" s="97">
        <v>10.4</v>
      </c>
      <c r="E344" s="97">
        <v>7</v>
      </c>
      <c r="F344" s="85">
        <f t="shared" si="263"/>
        <v>2</v>
      </c>
      <c r="G344" s="85">
        <f t="shared" si="264"/>
        <v>10</v>
      </c>
      <c r="H344" s="80">
        <f t="shared" si="260"/>
        <v>2011</v>
      </c>
      <c r="I344" s="2" t="str">
        <f t="shared" si="262"/>
        <v>Fall</v>
      </c>
      <c r="J344" s="80"/>
      <c r="K344" s="3" t="str">
        <f t="shared" si="265"/>
        <v/>
      </c>
      <c r="L344" s="20" t="str">
        <f t="shared" si="266"/>
        <v/>
      </c>
      <c r="M344" s="6" t="str">
        <f t="shared" si="267"/>
        <v/>
      </c>
      <c r="N344" s="3" t="str">
        <f t="shared" si="268"/>
        <v/>
      </c>
      <c r="O344" s="20" t="str">
        <f t="shared" si="269"/>
        <v/>
      </c>
      <c r="P344" s="6" t="str">
        <f t="shared" si="270"/>
        <v/>
      </c>
      <c r="Q344" s="3" t="str">
        <f t="shared" si="271"/>
        <v/>
      </c>
      <c r="R344" s="20" t="str">
        <f t="shared" si="272"/>
        <v/>
      </c>
      <c r="S344" s="6" t="str">
        <f t="shared" si="273"/>
        <v/>
      </c>
      <c r="T344" s="3" t="str">
        <f t="shared" si="274"/>
        <v/>
      </c>
      <c r="U344" s="20" t="str">
        <f t="shared" si="275"/>
        <v/>
      </c>
      <c r="V344" s="6" t="str">
        <f t="shared" si="276"/>
        <v/>
      </c>
      <c r="W344" s="3" t="str">
        <f t="shared" si="277"/>
        <v/>
      </c>
      <c r="X344" s="20" t="str">
        <f t="shared" si="278"/>
        <v/>
      </c>
      <c r="Y344" s="6" t="str">
        <f t="shared" si="279"/>
        <v/>
      </c>
      <c r="Z344" s="3" t="str">
        <f t="shared" si="280"/>
        <v/>
      </c>
      <c r="AA344" s="20" t="str">
        <f t="shared" si="281"/>
        <v/>
      </c>
      <c r="AB344" s="6">
        <f t="shared" si="282"/>
        <v>10.4</v>
      </c>
      <c r="AC344" s="3" t="str">
        <f t="shared" si="283"/>
        <v/>
      </c>
      <c r="AD344" s="20" t="str">
        <f t="shared" si="284"/>
        <v/>
      </c>
      <c r="AE344" s="6" t="str">
        <f t="shared" si="285"/>
        <v/>
      </c>
      <c r="AG344" s="3" t="str">
        <f t="shared" si="292"/>
        <v/>
      </c>
      <c r="AH344" s="20" t="str">
        <f t="shared" si="293"/>
        <v/>
      </c>
      <c r="AI344" s="6" t="str">
        <f t="shared" si="294"/>
        <v/>
      </c>
      <c r="AJ344" s="3" t="str">
        <f t="shared" si="295"/>
        <v/>
      </c>
      <c r="AK344" s="20" t="str">
        <f t="shared" si="296"/>
        <v/>
      </c>
      <c r="AL344" s="6" t="str">
        <f t="shared" si="297"/>
        <v/>
      </c>
      <c r="AM344" s="3" t="str">
        <f t="shared" si="298"/>
        <v/>
      </c>
      <c r="AN344" s="20" t="str">
        <f t="shared" si="299"/>
        <v/>
      </c>
      <c r="AO344" s="6" t="str">
        <f t="shared" si="300"/>
        <v/>
      </c>
      <c r="AP344" s="3" t="str">
        <f t="shared" si="301"/>
        <v/>
      </c>
      <c r="AQ344" s="20" t="str">
        <f t="shared" si="302"/>
        <v/>
      </c>
      <c r="AR344" s="6" t="str">
        <f t="shared" si="303"/>
        <v/>
      </c>
      <c r="AS344" s="3" t="str">
        <f t="shared" si="304"/>
        <v/>
      </c>
      <c r="AT344" s="20" t="str">
        <f t="shared" si="305"/>
        <v/>
      </c>
      <c r="AU344" s="6" t="str">
        <f t="shared" si="306"/>
        <v/>
      </c>
      <c r="AV344" s="3" t="str">
        <f t="shared" si="286"/>
        <v/>
      </c>
      <c r="AW344" s="20" t="str">
        <f t="shared" si="287"/>
        <v/>
      </c>
      <c r="AX344" s="6">
        <f t="shared" si="288"/>
        <v>7</v>
      </c>
      <c r="AY344" s="3" t="str">
        <f t="shared" si="289"/>
        <v/>
      </c>
      <c r="AZ344" s="20" t="str">
        <f t="shared" si="290"/>
        <v/>
      </c>
      <c r="BA344" s="6" t="str">
        <f t="shared" si="291"/>
        <v/>
      </c>
    </row>
    <row r="345" spans="1:53" ht="13.5" thickBot="1" x14ac:dyDescent="0.25">
      <c r="A345" s="96">
        <v>40760</v>
      </c>
      <c r="B345" s="97" t="s">
        <v>64</v>
      </c>
      <c r="C345" s="97" t="s">
        <v>59</v>
      </c>
      <c r="D345" s="97">
        <v>17.2</v>
      </c>
      <c r="E345" s="97">
        <v>0.1</v>
      </c>
      <c r="F345" s="85">
        <f t="shared" si="263"/>
        <v>2</v>
      </c>
      <c r="G345" s="85">
        <f t="shared" si="264"/>
        <v>8</v>
      </c>
      <c r="H345" s="80">
        <f t="shared" si="260"/>
        <v>2011</v>
      </c>
      <c r="I345" s="2" t="str">
        <f t="shared" si="262"/>
        <v>Summer</v>
      </c>
      <c r="J345" s="80"/>
      <c r="K345" s="3" t="str">
        <f t="shared" si="265"/>
        <v/>
      </c>
      <c r="L345" s="20" t="str">
        <f t="shared" si="266"/>
        <v/>
      </c>
      <c r="M345" s="6" t="str">
        <f t="shared" si="267"/>
        <v/>
      </c>
      <c r="N345" s="3" t="str">
        <f t="shared" si="268"/>
        <v/>
      </c>
      <c r="O345" s="20" t="str">
        <f t="shared" si="269"/>
        <v/>
      </c>
      <c r="P345" s="6" t="str">
        <f t="shared" si="270"/>
        <v/>
      </c>
      <c r="Q345" s="3" t="str">
        <f t="shared" si="271"/>
        <v/>
      </c>
      <c r="R345" s="20" t="str">
        <f t="shared" si="272"/>
        <v/>
      </c>
      <c r="S345" s="6" t="str">
        <f t="shared" si="273"/>
        <v/>
      </c>
      <c r="T345" s="3" t="str">
        <f t="shared" si="274"/>
        <v/>
      </c>
      <c r="U345" s="20" t="str">
        <f t="shared" si="275"/>
        <v/>
      </c>
      <c r="V345" s="6" t="str">
        <f t="shared" si="276"/>
        <v/>
      </c>
      <c r="W345" s="3" t="str">
        <f t="shared" si="277"/>
        <v/>
      </c>
      <c r="X345" s="20" t="str">
        <f t="shared" si="278"/>
        <v/>
      </c>
      <c r="Y345" s="6" t="str">
        <f t="shared" si="279"/>
        <v/>
      </c>
      <c r="Z345" s="3" t="str">
        <f t="shared" si="280"/>
        <v/>
      </c>
      <c r="AA345" s="20">
        <f t="shared" si="281"/>
        <v>17.2</v>
      </c>
      <c r="AB345" s="6" t="str">
        <f t="shared" si="282"/>
        <v/>
      </c>
      <c r="AC345" s="3" t="str">
        <f t="shared" si="283"/>
        <v/>
      </c>
      <c r="AD345" s="20" t="str">
        <f t="shared" si="284"/>
        <v/>
      </c>
      <c r="AE345" s="6" t="str">
        <f t="shared" si="285"/>
        <v/>
      </c>
      <c r="AG345" s="3" t="str">
        <f t="shared" si="292"/>
        <v/>
      </c>
      <c r="AH345" s="20" t="str">
        <f t="shared" si="293"/>
        <v/>
      </c>
      <c r="AI345" s="6" t="str">
        <f t="shared" si="294"/>
        <v/>
      </c>
      <c r="AJ345" s="3" t="str">
        <f t="shared" si="295"/>
        <v/>
      </c>
      <c r="AK345" s="20" t="str">
        <f t="shared" si="296"/>
        <v/>
      </c>
      <c r="AL345" s="6" t="str">
        <f t="shared" si="297"/>
        <v/>
      </c>
      <c r="AM345" s="3" t="str">
        <f t="shared" si="298"/>
        <v/>
      </c>
      <c r="AN345" s="20" t="str">
        <f t="shared" si="299"/>
        <v/>
      </c>
      <c r="AO345" s="6" t="str">
        <f t="shared" si="300"/>
        <v/>
      </c>
      <c r="AP345" s="3" t="str">
        <f t="shared" si="301"/>
        <v/>
      </c>
      <c r="AQ345" s="20" t="str">
        <f t="shared" si="302"/>
        <v/>
      </c>
      <c r="AR345" s="6" t="str">
        <f t="shared" si="303"/>
        <v/>
      </c>
      <c r="AS345" s="3" t="str">
        <f t="shared" si="304"/>
        <v/>
      </c>
      <c r="AT345" s="20" t="str">
        <f t="shared" si="305"/>
        <v/>
      </c>
      <c r="AU345" s="6" t="str">
        <f t="shared" si="306"/>
        <v/>
      </c>
      <c r="AV345" s="3" t="str">
        <f t="shared" si="286"/>
        <v/>
      </c>
      <c r="AW345" s="20">
        <f t="shared" si="287"/>
        <v>0.1</v>
      </c>
      <c r="AX345" s="6" t="str">
        <f t="shared" si="288"/>
        <v/>
      </c>
      <c r="AY345" s="3" t="str">
        <f t="shared" si="289"/>
        <v/>
      </c>
      <c r="AZ345" s="20" t="str">
        <f t="shared" si="290"/>
        <v/>
      </c>
      <c r="BA345" s="6" t="str">
        <f t="shared" si="291"/>
        <v/>
      </c>
    </row>
    <row r="346" spans="1:53" ht="13.5" thickBot="1" x14ac:dyDescent="0.25">
      <c r="A346" s="96">
        <v>42274</v>
      </c>
      <c r="B346" s="97" t="s">
        <v>21</v>
      </c>
      <c r="C346" s="97" t="s">
        <v>22</v>
      </c>
      <c r="D346" s="97">
        <v>16.5</v>
      </c>
      <c r="E346" s="97" t="s">
        <v>24</v>
      </c>
      <c r="F346" s="85">
        <f t="shared" si="263"/>
        <v>1</v>
      </c>
      <c r="G346" s="85">
        <f t="shared" si="264"/>
        <v>9</v>
      </c>
      <c r="H346" s="80">
        <f t="shared" si="260"/>
        <v>2015</v>
      </c>
      <c r="I346" s="2" t="str">
        <f t="shared" si="262"/>
        <v>Fall</v>
      </c>
      <c r="J346" s="80"/>
      <c r="K346" s="3" t="str">
        <f t="shared" si="265"/>
        <v/>
      </c>
      <c r="L346" s="20" t="str">
        <f t="shared" si="266"/>
        <v/>
      </c>
      <c r="M346" s="6" t="str">
        <f t="shared" si="267"/>
        <v/>
      </c>
      <c r="N346" s="3" t="str">
        <f t="shared" si="268"/>
        <v/>
      </c>
      <c r="O346" s="20" t="str">
        <f t="shared" si="269"/>
        <v/>
      </c>
      <c r="P346" s="6" t="str">
        <f t="shared" si="270"/>
        <v/>
      </c>
      <c r="Q346" s="3" t="str">
        <f t="shared" si="271"/>
        <v/>
      </c>
      <c r="R346" s="20" t="str">
        <f t="shared" si="272"/>
        <v/>
      </c>
      <c r="S346" s="6" t="str">
        <f t="shared" si="273"/>
        <v/>
      </c>
      <c r="T346" s="3" t="str">
        <f t="shared" si="274"/>
        <v/>
      </c>
      <c r="U346" s="20" t="str">
        <f t="shared" si="275"/>
        <v/>
      </c>
      <c r="V346" s="6" t="str">
        <f t="shared" si="276"/>
        <v/>
      </c>
      <c r="W346" s="3" t="str">
        <f t="shared" si="277"/>
        <v/>
      </c>
      <c r="X346" s="20" t="str">
        <f t="shared" si="278"/>
        <v/>
      </c>
      <c r="Y346" s="6">
        <f t="shared" si="279"/>
        <v>16.5</v>
      </c>
      <c r="Z346" s="3" t="str">
        <f t="shared" si="280"/>
        <v/>
      </c>
      <c r="AA346" s="20" t="str">
        <f t="shared" si="281"/>
        <v/>
      </c>
      <c r="AB346" s="6" t="str">
        <f t="shared" si="282"/>
        <v/>
      </c>
      <c r="AC346" s="3" t="str">
        <f t="shared" si="283"/>
        <v/>
      </c>
      <c r="AD346" s="20" t="str">
        <f t="shared" si="284"/>
        <v/>
      </c>
      <c r="AE346" s="6" t="str">
        <f t="shared" si="285"/>
        <v/>
      </c>
      <c r="AG346" s="3" t="str">
        <f t="shared" si="292"/>
        <v/>
      </c>
      <c r="AH346" s="20" t="str">
        <f t="shared" si="293"/>
        <v/>
      </c>
      <c r="AI346" s="6" t="str">
        <f t="shared" si="294"/>
        <v/>
      </c>
      <c r="AJ346" s="3" t="str">
        <f t="shared" si="295"/>
        <v/>
      </c>
      <c r="AK346" s="20" t="str">
        <f t="shared" si="296"/>
        <v/>
      </c>
      <c r="AL346" s="6" t="str">
        <f t="shared" si="297"/>
        <v/>
      </c>
      <c r="AM346" s="3" t="str">
        <f t="shared" si="298"/>
        <v/>
      </c>
      <c r="AN346" s="20" t="str">
        <f t="shared" si="299"/>
        <v/>
      </c>
      <c r="AO346" s="6" t="str">
        <f t="shared" si="300"/>
        <v/>
      </c>
      <c r="AP346" s="3" t="str">
        <f t="shared" si="301"/>
        <v/>
      </c>
      <c r="AQ346" s="20" t="str">
        <f t="shared" si="302"/>
        <v/>
      </c>
      <c r="AR346" s="6" t="str">
        <f t="shared" si="303"/>
        <v/>
      </c>
      <c r="AS346" s="3" t="str">
        <f t="shared" si="304"/>
        <v/>
      </c>
      <c r="AT346" s="20" t="str">
        <f t="shared" si="305"/>
        <v/>
      </c>
      <c r="AU346" s="6" t="str">
        <f t="shared" si="306"/>
        <v>NS</v>
      </c>
      <c r="AV346" s="3" t="str">
        <f t="shared" si="286"/>
        <v/>
      </c>
      <c r="AW346" s="20" t="str">
        <f t="shared" si="287"/>
        <v/>
      </c>
      <c r="AX346" s="6" t="str">
        <f t="shared" si="288"/>
        <v/>
      </c>
      <c r="AY346" s="3" t="str">
        <f t="shared" si="289"/>
        <v/>
      </c>
      <c r="AZ346" s="20" t="str">
        <f t="shared" si="290"/>
        <v/>
      </c>
      <c r="BA346" s="6" t="str">
        <f t="shared" si="291"/>
        <v/>
      </c>
    </row>
    <row r="347" spans="1:53" ht="13.5" thickBot="1" x14ac:dyDescent="0.25">
      <c r="A347" s="96">
        <v>42191</v>
      </c>
      <c r="B347" s="97" t="s">
        <v>21</v>
      </c>
      <c r="C347" s="97" t="s">
        <v>22</v>
      </c>
      <c r="D347" s="97">
        <v>19.600000000000001</v>
      </c>
      <c r="E347" s="97" t="s">
        <v>24</v>
      </c>
      <c r="F347" s="85">
        <f t="shared" si="263"/>
        <v>1</v>
      </c>
      <c r="G347" s="85">
        <f t="shared" si="264"/>
        <v>7</v>
      </c>
      <c r="H347" s="80">
        <f t="shared" si="260"/>
        <v>2015</v>
      </c>
      <c r="I347" s="2" t="str">
        <f t="shared" si="262"/>
        <v>Summer</v>
      </c>
      <c r="J347" s="80"/>
      <c r="K347" s="3" t="str">
        <f t="shared" si="265"/>
        <v/>
      </c>
      <c r="L347" s="20" t="str">
        <f t="shared" si="266"/>
        <v/>
      </c>
      <c r="M347" s="6" t="str">
        <f t="shared" si="267"/>
        <v/>
      </c>
      <c r="N347" s="3" t="str">
        <f t="shared" si="268"/>
        <v/>
      </c>
      <c r="O347" s="20" t="str">
        <f t="shared" si="269"/>
        <v/>
      </c>
      <c r="P347" s="6" t="str">
        <f t="shared" si="270"/>
        <v/>
      </c>
      <c r="Q347" s="3" t="str">
        <f t="shared" si="271"/>
        <v/>
      </c>
      <c r="R347" s="20" t="str">
        <f t="shared" si="272"/>
        <v/>
      </c>
      <c r="S347" s="6" t="str">
        <f t="shared" si="273"/>
        <v/>
      </c>
      <c r="T347" s="3" t="str">
        <f t="shared" si="274"/>
        <v/>
      </c>
      <c r="U347" s="20" t="str">
        <f t="shared" si="275"/>
        <v/>
      </c>
      <c r="V347" s="6" t="str">
        <f t="shared" si="276"/>
        <v/>
      </c>
      <c r="W347" s="3" t="str">
        <f t="shared" si="277"/>
        <v/>
      </c>
      <c r="X347" s="20">
        <f t="shared" si="278"/>
        <v>19.600000000000001</v>
      </c>
      <c r="Y347" s="6" t="str">
        <f t="shared" si="279"/>
        <v/>
      </c>
      <c r="Z347" s="3" t="str">
        <f t="shared" si="280"/>
        <v/>
      </c>
      <c r="AA347" s="20" t="str">
        <f t="shared" si="281"/>
        <v/>
      </c>
      <c r="AB347" s="6" t="str">
        <f t="shared" si="282"/>
        <v/>
      </c>
      <c r="AC347" s="3" t="str">
        <f t="shared" si="283"/>
        <v/>
      </c>
      <c r="AD347" s="20" t="str">
        <f t="shared" si="284"/>
        <v/>
      </c>
      <c r="AE347" s="6" t="str">
        <f t="shared" si="285"/>
        <v/>
      </c>
      <c r="AG347" s="3" t="str">
        <f t="shared" si="292"/>
        <v/>
      </c>
      <c r="AH347" s="20" t="str">
        <f t="shared" si="293"/>
        <v/>
      </c>
      <c r="AI347" s="6" t="str">
        <f t="shared" si="294"/>
        <v/>
      </c>
      <c r="AJ347" s="3" t="str">
        <f t="shared" si="295"/>
        <v/>
      </c>
      <c r="AK347" s="20" t="str">
        <f t="shared" si="296"/>
        <v/>
      </c>
      <c r="AL347" s="6" t="str">
        <f t="shared" si="297"/>
        <v/>
      </c>
      <c r="AM347" s="3" t="str">
        <f t="shared" si="298"/>
        <v/>
      </c>
      <c r="AN347" s="20" t="str">
        <f t="shared" si="299"/>
        <v/>
      </c>
      <c r="AO347" s="6" t="str">
        <f t="shared" si="300"/>
        <v/>
      </c>
      <c r="AP347" s="3" t="str">
        <f t="shared" si="301"/>
        <v/>
      </c>
      <c r="AQ347" s="20" t="str">
        <f t="shared" si="302"/>
        <v/>
      </c>
      <c r="AR347" s="6" t="str">
        <f t="shared" si="303"/>
        <v/>
      </c>
      <c r="AS347" s="3" t="str">
        <f t="shared" si="304"/>
        <v/>
      </c>
      <c r="AT347" s="20" t="str">
        <f t="shared" si="305"/>
        <v>NS</v>
      </c>
      <c r="AU347" s="6" t="str">
        <f t="shared" si="306"/>
        <v/>
      </c>
      <c r="AV347" s="3" t="str">
        <f t="shared" si="286"/>
        <v/>
      </c>
      <c r="AW347" s="20" t="str">
        <f t="shared" si="287"/>
        <v/>
      </c>
      <c r="AX347" s="6" t="str">
        <f t="shared" si="288"/>
        <v/>
      </c>
      <c r="AY347" s="3" t="str">
        <f t="shared" si="289"/>
        <v/>
      </c>
      <c r="AZ347" s="20" t="str">
        <f t="shared" si="290"/>
        <v/>
      </c>
      <c r="BA347" s="6" t="str">
        <f t="shared" si="291"/>
        <v/>
      </c>
    </row>
    <row r="348" spans="1:53" ht="13.5" thickBot="1" x14ac:dyDescent="0.25">
      <c r="A348" s="96">
        <v>42127</v>
      </c>
      <c r="B348" s="97" t="s">
        <v>21</v>
      </c>
      <c r="C348" s="97" t="s">
        <v>22</v>
      </c>
      <c r="D348" s="97">
        <v>14.54</v>
      </c>
      <c r="E348" s="97" t="s">
        <v>24</v>
      </c>
      <c r="F348" s="86">
        <f t="shared" ref="F348:F411" si="307">IF(A348="","",VLOOKUP(B348,$CY$2:$CZ$16,2,FALSE))</f>
        <v>1</v>
      </c>
      <c r="G348" s="86">
        <f t="shared" ref="G348:G411" si="308">IF(A348="","",MONTH(A348))</f>
        <v>5</v>
      </c>
      <c r="H348" s="86">
        <f t="shared" ref="H348:H411" si="309">IF(A348="","",YEAR(A348))</f>
        <v>2015</v>
      </c>
      <c r="I348" s="2" t="str">
        <f t="shared" si="262"/>
        <v>Spring</v>
      </c>
      <c r="J348" s="86"/>
      <c r="K348" s="3" t="str">
        <f t="shared" si="265"/>
        <v/>
      </c>
      <c r="L348" s="20" t="str">
        <f t="shared" si="266"/>
        <v/>
      </c>
      <c r="M348" s="6" t="str">
        <f t="shared" si="267"/>
        <v/>
      </c>
      <c r="N348" s="3" t="str">
        <f t="shared" si="268"/>
        <v/>
      </c>
      <c r="O348" s="20" t="str">
        <f t="shared" si="269"/>
        <v/>
      </c>
      <c r="P348" s="6" t="str">
        <f t="shared" si="270"/>
        <v/>
      </c>
      <c r="Q348" s="3" t="str">
        <f t="shared" si="271"/>
        <v/>
      </c>
      <c r="R348" s="20" t="str">
        <f t="shared" si="272"/>
        <v/>
      </c>
      <c r="S348" s="6" t="str">
        <f t="shared" si="273"/>
        <v/>
      </c>
      <c r="T348" s="3" t="str">
        <f t="shared" si="274"/>
        <v/>
      </c>
      <c r="U348" s="20" t="str">
        <f t="shared" si="275"/>
        <v/>
      </c>
      <c r="V348" s="6" t="str">
        <f t="shared" si="276"/>
        <v/>
      </c>
      <c r="W348" s="3">
        <f t="shared" si="277"/>
        <v>14.54</v>
      </c>
      <c r="X348" s="20" t="str">
        <f t="shared" si="278"/>
        <v/>
      </c>
      <c r="Y348" s="6" t="str">
        <f t="shared" si="279"/>
        <v/>
      </c>
      <c r="Z348" s="3" t="str">
        <f t="shared" si="280"/>
        <v/>
      </c>
      <c r="AA348" s="20" t="str">
        <f t="shared" si="281"/>
        <v/>
      </c>
      <c r="AB348" s="6" t="str">
        <f t="shared" si="282"/>
        <v/>
      </c>
      <c r="AC348" s="3" t="str">
        <f t="shared" si="283"/>
        <v/>
      </c>
      <c r="AD348" s="20" t="str">
        <f t="shared" si="284"/>
        <v/>
      </c>
      <c r="AE348" s="6" t="str">
        <f t="shared" si="285"/>
        <v/>
      </c>
      <c r="AG348" s="3" t="str">
        <f t="shared" si="292"/>
        <v/>
      </c>
      <c r="AH348" s="20" t="str">
        <f t="shared" si="293"/>
        <v/>
      </c>
      <c r="AI348" s="6" t="str">
        <f t="shared" si="294"/>
        <v/>
      </c>
      <c r="AJ348" s="3" t="str">
        <f t="shared" si="295"/>
        <v/>
      </c>
      <c r="AK348" s="20" t="str">
        <f t="shared" si="296"/>
        <v/>
      </c>
      <c r="AL348" s="6" t="str">
        <f t="shared" si="297"/>
        <v/>
      </c>
      <c r="AM348" s="3" t="str">
        <f t="shared" si="298"/>
        <v/>
      </c>
      <c r="AN348" s="20" t="str">
        <f t="shared" si="299"/>
        <v/>
      </c>
      <c r="AO348" s="6" t="str">
        <f t="shared" si="300"/>
        <v/>
      </c>
      <c r="AP348" s="3" t="str">
        <f t="shared" si="301"/>
        <v/>
      </c>
      <c r="AQ348" s="20" t="str">
        <f t="shared" si="302"/>
        <v/>
      </c>
      <c r="AR348" s="6" t="str">
        <f t="shared" si="303"/>
        <v/>
      </c>
      <c r="AS348" s="3" t="str">
        <f t="shared" si="304"/>
        <v>NS</v>
      </c>
      <c r="AT348" s="20" t="str">
        <f t="shared" si="305"/>
        <v/>
      </c>
      <c r="AU348" s="6" t="str">
        <f t="shared" si="306"/>
        <v/>
      </c>
      <c r="AV348" s="3" t="str">
        <f t="shared" si="286"/>
        <v/>
      </c>
      <c r="AW348" s="20" t="str">
        <f t="shared" si="287"/>
        <v/>
      </c>
      <c r="AX348" s="6" t="str">
        <f t="shared" si="288"/>
        <v/>
      </c>
      <c r="AY348" s="3" t="str">
        <f t="shared" si="289"/>
        <v/>
      </c>
      <c r="AZ348" s="20" t="str">
        <f t="shared" si="290"/>
        <v/>
      </c>
      <c r="BA348" s="6" t="str">
        <f t="shared" si="291"/>
        <v/>
      </c>
    </row>
    <row r="349" spans="1:53" ht="13.5" thickBot="1" x14ac:dyDescent="0.25">
      <c r="A349" s="96">
        <v>41904</v>
      </c>
      <c r="B349" s="97" t="s">
        <v>21</v>
      </c>
      <c r="C349" s="97" t="s">
        <v>22</v>
      </c>
      <c r="D349" s="97">
        <v>15.6</v>
      </c>
      <c r="E349" s="97">
        <v>0</v>
      </c>
      <c r="F349" s="86">
        <f t="shared" si="307"/>
        <v>1</v>
      </c>
      <c r="G349" s="86">
        <f t="shared" si="308"/>
        <v>9</v>
      </c>
      <c r="H349" s="86">
        <f t="shared" si="309"/>
        <v>2014</v>
      </c>
      <c r="I349" s="2" t="str">
        <f t="shared" si="262"/>
        <v>Fall</v>
      </c>
      <c r="J349" s="86"/>
      <c r="K349" s="3" t="str">
        <f t="shared" si="265"/>
        <v/>
      </c>
      <c r="L349" s="20" t="str">
        <f t="shared" si="266"/>
        <v/>
      </c>
      <c r="M349" s="6" t="str">
        <f t="shared" si="267"/>
        <v/>
      </c>
      <c r="N349" s="3" t="str">
        <f t="shared" si="268"/>
        <v/>
      </c>
      <c r="O349" s="20" t="str">
        <f t="shared" si="269"/>
        <v/>
      </c>
      <c r="P349" s="6" t="str">
        <f t="shared" si="270"/>
        <v/>
      </c>
      <c r="Q349" s="3" t="str">
        <f t="shared" si="271"/>
        <v/>
      </c>
      <c r="R349" s="20" t="str">
        <f t="shared" si="272"/>
        <v/>
      </c>
      <c r="S349" s="6" t="str">
        <f t="shared" si="273"/>
        <v/>
      </c>
      <c r="T349" s="3" t="str">
        <f t="shared" si="274"/>
        <v/>
      </c>
      <c r="U349" s="20" t="str">
        <f t="shared" si="275"/>
        <v/>
      </c>
      <c r="V349" s="6" t="str">
        <f t="shared" si="276"/>
        <v/>
      </c>
      <c r="W349" s="3" t="str">
        <f t="shared" si="277"/>
        <v/>
      </c>
      <c r="X349" s="20" t="str">
        <f t="shared" si="278"/>
        <v/>
      </c>
      <c r="Y349" s="6">
        <f t="shared" si="279"/>
        <v>15.6</v>
      </c>
      <c r="Z349" s="3" t="str">
        <f t="shared" si="280"/>
        <v/>
      </c>
      <c r="AA349" s="20" t="str">
        <f t="shared" si="281"/>
        <v/>
      </c>
      <c r="AB349" s="6" t="str">
        <f t="shared" si="282"/>
        <v/>
      </c>
      <c r="AC349" s="3" t="str">
        <f t="shared" si="283"/>
        <v/>
      </c>
      <c r="AD349" s="20" t="str">
        <f t="shared" si="284"/>
        <v/>
      </c>
      <c r="AE349" s="6" t="str">
        <f t="shared" si="285"/>
        <v/>
      </c>
      <c r="AG349" s="3" t="str">
        <f t="shared" si="292"/>
        <v/>
      </c>
      <c r="AH349" s="20" t="str">
        <f t="shared" si="293"/>
        <v/>
      </c>
      <c r="AI349" s="6" t="str">
        <f t="shared" si="294"/>
        <v/>
      </c>
      <c r="AJ349" s="3" t="str">
        <f t="shared" si="295"/>
        <v/>
      </c>
      <c r="AK349" s="20" t="str">
        <f t="shared" si="296"/>
        <v/>
      </c>
      <c r="AL349" s="6" t="str">
        <f t="shared" si="297"/>
        <v/>
      </c>
      <c r="AM349" s="3" t="str">
        <f t="shared" si="298"/>
        <v/>
      </c>
      <c r="AN349" s="20" t="str">
        <f t="shared" si="299"/>
        <v/>
      </c>
      <c r="AO349" s="6" t="str">
        <f t="shared" si="300"/>
        <v/>
      </c>
      <c r="AP349" s="3" t="str">
        <f t="shared" si="301"/>
        <v/>
      </c>
      <c r="AQ349" s="20" t="str">
        <f t="shared" si="302"/>
        <v/>
      </c>
      <c r="AR349" s="6" t="str">
        <f t="shared" si="303"/>
        <v/>
      </c>
      <c r="AS349" s="3" t="str">
        <f t="shared" si="304"/>
        <v/>
      </c>
      <c r="AT349" s="20" t="str">
        <f t="shared" si="305"/>
        <v/>
      </c>
      <c r="AU349" s="6">
        <f t="shared" si="306"/>
        <v>0</v>
      </c>
      <c r="AV349" s="3" t="str">
        <f t="shared" si="286"/>
        <v/>
      </c>
      <c r="AW349" s="20" t="str">
        <f t="shared" si="287"/>
        <v/>
      </c>
      <c r="AX349" s="6" t="str">
        <f t="shared" si="288"/>
        <v/>
      </c>
      <c r="AY349" s="3" t="str">
        <f t="shared" si="289"/>
        <v/>
      </c>
      <c r="AZ349" s="20" t="str">
        <f t="shared" si="290"/>
        <v/>
      </c>
      <c r="BA349" s="6" t="str">
        <f t="shared" si="291"/>
        <v/>
      </c>
    </row>
    <row r="350" spans="1:53" ht="13.5" thickBot="1" x14ac:dyDescent="0.25">
      <c r="A350" s="96">
        <v>41835</v>
      </c>
      <c r="B350" s="97" t="s">
        <v>21</v>
      </c>
      <c r="C350" s="97" t="s">
        <v>22</v>
      </c>
      <c r="D350" s="97">
        <v>16.5</v>
      </c>
      <c r="E350" s="97" t="s">
        <v>24</v>
      </c>
      <c r="F350" s="86">
        <f t="shared" si="307"/>
        <v>1</v>
      </c>
      <c r="G350" s="86">
        <f t="shared" si="308"/>
        <v>7</v>
      </c>
      <c r="H350" s="86">
        <f t="shared" si="309"/>
        <v>2014</v>
      </c>
      <c r="I350" s="2" t="str">
        <f t="shared" si="262"/>
        <v>Summer</v>
      </c>
      <c r="J350" s="86"/>
      <c r="K350" s="3" t="str">
        <f t="shared" si="265"/>
        <v/>
      </c>
      <c r="L350" s="20" t="str">
        <f t="shared" si="266"/>
        <v/>
      </c>
      <c r="M350" s="6" t="str">
        <f t="shared" si="267"/>
        <v/>
      </c>
      <c r="N350" s="3" t="str">
        <f t="shared" si="268"/>
        <v/>
      </c>
      <c r="O350" s="20" t="str">
        <f t="shared" si="269"/>
        <v/>
      </c>
      <c r="P350" s="6" t="str">
        <f t="shared" si="270"/>
        <v/>
      </c>
      <c r="Q350" s="3" t="str">
        <f t="shared" si="271"/>
        <v/>
      </c>
      <c r="R350" s="20" t="str">
        <f t="shared" si="272"/>
        <v/>
      </c>
      <c r="S350" s="6" t="str">
        <f t="shared" si="273"/>
        <v/>
      </c>
      <c r="T350" s="3" t="str">
        <f t="shared" si="274"/>
        <v/>
      </c>
      <c r="U350" s="20" t="str">
        <f t="shared" si="275"/>
        <v/>
      </c>
      <c r="V350" s="6" t="str">
        <f t="shared" si="276"/>
        <v/>
      </c>
      <c r="W350" s="3" t="str">
        <f t="shared" si="277"/>
        <v/>
      </c>
      <c r="X350" s="20">
        <f t="shared" si="278"/>
        <v>16.5</v>
      </c>
      <c r="Y350" s="6" t="str">
        <f t="shared" si="279"/>
        <v/>
      </c>
      <c r="Z350" s="3" t="str">
        <f t="shared" si="280"/>
        <v/>
      </c>
      <c r="AA350" s="20" t="str">
        <f t="shared" si="281"/>
        <v/>
      </c>
      <c r="AB350" s="6" t="str">
        <f t="shared" si="282"/>
        <v/>
      </c>
      <c r="AC350" s="3" t="str">
        <f t="shared" si="283"/>
        <v/>
      </c>
      <c r="AD350" s="20" t="str">
        <f t="shared" si="284"/>
        <v/>
      </c>
      <c r="AE350" s="6" t="str">
        <f t="shared" si="285"/>
        <v/>
      </c>
      <c r="AG350" s="3" t="str">
        <f t="shared" si="292"/>
        <v/>
      </c>
      <c r="AH350" s="20" t="str">
        <f t="shared" si="293"/>
        <v/>
      </c>
      <c r="AI350" s="6" t="str">
        <f t="shared" si="294"/>
        <v/>
      </c>
      <c r="AJ350" s="3" t="str">
        <f t="shared" si="295"/>
        <v/>
      </c>
      <c r="AK350" s="20" t="str">
        <f t="shared" si="296"/>
        <v/>
      </c>
      <c r="AL350" s="6" t="str">
        <f t="shared" si="297"/>
        <v/>
      </c>
      <c r="AM350" s="3" t="str">
        <f t="shared" si="298"/>
        <v/>
      </c>
      <c r="AN350" s="20" t="str">
        <f t="shared" si="299"/>
        <v/>
      </c>
      <c r="AO350" s="6" t="str">
        <f t="shared" si="300"/>
        <v/>
      </c>
      <c r="AP350" s="3" t="str">
        <f t="shared" si="301"/>
        <v/>
      </c>
      <c r="AQ350" s="20" t="str">
        <f t="shared" si="302"/>
        <v/>
      </c>
      <c r="AR350" s="6" t="str">
        <f t="shared" si="303"/>
        <v/>
      </c>
      <c r="AS350" s="3" t="str">
        <f t="shared" si="304"/>
        <v/>
      </c>
      <c r="AT350" s="20" t="str">
        <f t="shared" si="305"/>
        <v>NS</v>
      </c>
      <c r="AU350" s="6" t="str">
        <f t="shared" si="306"/>
        <v/>
      </c>
      <c r="AV350" s="3" t="str">
        <f t="shared" si="286"/>
        <v/>
      </c>
      <c r="AW350" s="20" t="str">
        <f t="shared" si="287"/>
        <v/>
      </c>
      <c r="AX350" s="6" t="str">
        <f t="shared" si="288"/>
        <v/>
      </c>
      <c r="AY350" s="3" t="str">
        <f t="shared" si="289"/>
        <v/>
      </c>
      <c r="AZ350" s="20" t="str">
        <f t="shared" si="290"/>
        <v/>
      </c>
      <c r="BA350" s="6" t="str">
        <f t="shared" si="291"/>
        <v/>
      </c>
    </row>
    <row r="351" spans="1:53" ht="13.5" thickBot="1" x14ac:dyDescent="0.25">
      <c r="A351" s="96">
        <v>41756</v>
      </c>
      <c r="B351" s="97" t="s">
        <v>21</v>
      </c>
      <c r="C351" s="97" t="s">
        <v>22</v>
      </c>
      <c r="D351" s="97">
        <v>6</v>
      </c>
      <c r="E351" s="97" t="s">
        <v>77</v>
      </c>
      <c r="F351" s="86">
        <f t="shared" si="307"/>
        <v>1</v>
      </c>
      <c r="G351" s="86">
        <f t="shared" si="308"/>
        <v>4</v>
      </c>
      <c r="H351" s="86">
        <f t="shared" si="309"/>
        <v>2014</v>
      </c>
      <c r="I351" s="2" t="str">
        <f t="shared" si="262"/>
        <v>Spring</v>
      </c>
      <c r="J351" s="86"/>
      <c r="K351" s="3" t="str">
        <f t="shared" si="265"/>
        <v/>
      </c>
      <c r="L351" s="20" t="str">
        <f t="shared" si="266"/>
        <v/>
      </c>
      <c r="M351" s="6" t="str">
        <f t="shared" si="267"/>
        <v/>
      </c>
      <c r="N351" s="3" t="str">
        <f t="shared" si="268"/>
        <v/>
      </c>
      <c r="O351" s="20" t="str">
        <f t="shared" si="269"/>
        <v/>
      </c>
      <c r="P351" s="6" t="str">
        <f t="shared" si="270"/>
        <v/>
      </c>
      <c r="Q351" s="3" t="str">
        <f t="shared" si="271"/>
        <v/>
      </c>
      <c r="R351" s="20" t="str">
        <f t="shared" si="272"/>
        <v/>
      </c>
      <c r="S351" s="6" t="str">
        <f t="shared" si="273"/>
        <v/>
      </c>
      <c r="T351" s="3" t="str">
        <f t="shared" si="274"/>
        <v/>
      </c>
      <c r="U351" s="20" t="str">
        <f t="shared" si="275"/>
        <v/>
      </c>
      <c r="V351" s="6" t="str">
        <f t="shared" si="276"/>
        <v/>
      </c>
      <c r="W351" s="3">
        <f t="shared" si="277"/>
        <v>6</v>
      </c>
      <c r="X351" s="20" t="str">
        <f t="shared" si="278"/>
        <v/>
      </c>
      <c r="Y351" s="6" t="str">
        <f t="shared" si="279"/>
        <v/>
      </c>
      <c r="Z351" s="3" t="str">
        <f t="shared" si="280"/>
        <v/>
      </c>
      <c r="AA351" s="20" t="str">
        <f t="shared" si="281"/>
        <v/>
      </c>
      <c r="AB351" s="6" t="str">
        <f t="shared" si="282"/>
        <v/>
      </c>
      <c r="AC351" s="3" t="str">
        <f t="shared" si="283"/>
        <v/>
      </c>
      <c r="AD351" s="20" t="str">
        <f t="shared" si="284"/>
        <v/>
      </c>
      <c r="AE351" s="6" t="str">
        <f t="shared" si="285"/>
        <v/>
      </c>
      <c r="AG351" s="3" t="str">
        <f t="shared" si="292"/>
        <v/>
      </c>
      <c r="AH351" s="20" t="str">
        <f t="shared" si="293"/>
        <v/>
      </c>
      <c r="AI351" s="6" t="str">
        <f t="shared" si="294"/>
        <v/>
      </c>
      <c r="AJ351" s="3" t="str">
        <f t="shared" si="295"/>
        <v/>
      </c>
      <c r="AK351" s="20" t="str">
        <f t="shared" si="296"/>
        <v/>
      </c>
      <c r="AL351" s="6" t="str">
        <f t="shared" si="297"/>
        <v/>
      </c>
      <c r="AM351" s="3" t="str">
        <f t="shared" si="298"/>
        <v/>
      </c>
      <c r="AN351" s="20" t="str">
        <f t="shared" si="299"/>
        <v/>
      </c>
      <c r="AO351" s="6" t="str">
        <f t="shared" si="300"/>
        <v/>
      </c>
      <c r="AP351" s="3" t="str">
        <f t="shared" si="301"/>
        <v/>
      </c>
      <c r="AQ351" s="20" t="str">
        <f t="shared" si="302"/>
        <v/>
      </c>
      <c r="AR351" s="6" t="str">
        <f t="shared" si="303"/>
        <v/>
      </c>
      <c r="AS351" s="3" t="str">
        <f t="shared" si="304"/>
        <v>AD</v>
      </c>
      <c r="AT351" s="20" t="str">
        <f t="shared" si="305"/>
        <v/>
      </c>
      <c r="AU351" s="6" t="str">
        <f t="shared" si="306"/>
        <v/>
      </c>
      <c r="AV351" s="3" t="str">
        <f t="shared" si="286"/>
        <v/>
      </c>
      <c r="AW351" s="20" t="str">
        <f t="shared" si="287"/>
        <v/>
      </c>
      <c r="AX351" s="6" t="str">
        <f t="shared" si="288"/>
        <v/>
      </c>
      <c r="AY351" s="3" t="str">
        <f t="shared" si="289"/>
        <v/>
      </c>
      <c r="AZ351" s="20" t="str">
        <f t="shared" si="290"/>
        <v/>
      </c>
      <c r="BA351" s="6" t="str">
        <f t="shared" si="291"/>
        <v/>
      </c>
    </row>
    <row r="352" spans="1:53" ht="13.5" thickBot="1" x14ac:dyDescent="0.25">
      <c r="A352" s="96">
        <v>41539</v>
      </c>
      <c r="B352" s="97" t="s">
        <v>21</v>
      </c>
      <c r="C352" s="97" t="s">
        <v>22</v>
      </c>
      <c r="D352" s="97">
        <v>13</v>
      </c>
      <c r="E352" s="97" t="s">
        <v>3</v>
      </c>
      <c r="F352" s="86">
        <f t="shared" si="307"/>
        <v>1</v>
      </c>
      <c r="G352" s="86">
        <f t="shared" si="308"/>
        <v>9</v>
      </c>
      <c r="H352" s="86">
        <f t="shared" si="309"/>
        <v>2013</v>
      </c>
      <c r="I352" s="2" t="str">
        <f t="shared" si="262"/>
        <v>Fall</v>
      </c>
      <c r="J352" s="86"/>
      <c r="K352" s="3" t="str">
        <f t="shared" si="265"/>
        <v/>
      </c>
      <c r="L352" s="20" t="str">
        <f t="shared" si="266"/>
        <v/>
      </c>
      <c r="M352" s="6" t="str">
        <f t="shared" si="267"/>
        <v/>
      </c>
      <c r="N352" s="3" t="str">
        <f t="shared" si="268"/>
        <v/>
      </c>
      <c r="O352" s="20" t="str">
        <f t="shared" si="269"/>
        <v/>
      </c>
      <c r="P352" s="6" t="str">
        <f t="shared" si="270"/>
        <v/>
      </c>
      <c r="Q352" s="3" t="str">
        <f t="shared" si="271"/>
        <v/>
      </c>
      <c r="R352" s="20" t="str">
        <f t="shared" si="272"/>
        <v/>
      </c>
      <c r="S352" s="6" t="str">
        <f t="shared" si="273"/>
        <v/>
      </c>
      <c r="T352" s="3" t="str">
        <f t="shared" si="274"/>
        <v/>
      </c>
      <c r="U352" s="20" t="str">
        <f t="shared" si="275"/>
        <v/>
      </c>
      <c r="V352" s="6" t="str">
        <f t="shared" si="276"/>
        <v/>
      </c>
      <c r="W352" s="3" t="str">
        <f t="shared" si="277"/>
        <v/>
      </c>
      <c r="X352" s="20" t="str">
        <f t="shared" si="278"/>
        <v/>
      </c>
      <c r="Y352" s="6">
        <f t="shared" si="279"/>
        <v>13</v>
      </c>
      <c r="Z352" s="3" t="str">
        <f t="shared" si="280"/>
        <v/>
      </c>
      <c r="AA352" s="20" t="str">
        <f t="shared" si="281"/>
        <v/>
      </c>
      <c r="AB352" s="6" t="str">
        <f t="shared" si="282"/>
        <v/>
      </c>
      <c r="AC352" s="3" t="str">
        <f t="shared" si="283"/>
        <v/>
      </c>
      <c r="AD352" s="20" t="str">
        <f t="shared" si="284"/>
        <v/>
      </c>
      <c r="AE352" s="6" t="str">
        <f t="shared" si="285"/>
        <v/>
      </c>
      <c r="AG352" s="3" t="str">
        <f t="shared" si="292"/>
        <v/>
      </c>
      <c r="AH352" s="20" t="str">
        <f t="shared" si="293"/>
        <v/>
      </c>
      <c r="AI352" s="6" t="str">
        <f t="shared" si="294"/>
        <v/>
      </c>
      <c r="AJ352" s="3" t="str">
        <f t="shared" si="295"/>
        <v/>
      </c>
      <c r="AK352" s="20" t="str">
        <f t="shared" si="296"/>
        <v/>
      </c>
      <c r="AL352" s="6" t="str">
        <f t="shared" si="297"/>
        <v/>
      </c>
      <c r="AM352" s="3" t="str">
        <f t="shared" si="298"/>
        <v/>
      </c>
      <c r="AN352" s="20" t="str">
        <f t="shared" si="299"/>
        <v/>
      </c>
      <c r="AO352" s="6" t="str">
        <f t="shared" si="300"/>
        <v/>
      </c>
      <c r="AP352" s="3" t="str">
        <f t="shared" si="301"/>
        <v/>
      </c>
      <c r="AQ352" s="20" t="str">
        <f t="shared" si="302"/>
        <v/>
      </c>
      <c r="AR352" s="6" t="str">
        <f t="shared" si="303"/>
        <v/>
      </c>
      <c r="AS352" s="3" t="str">
        <f t="shared" si="304"/>
        <v/>
      </c>
      <c r="AT352" s="20" t="str">
        <f t="shared" si="305"/>
        <v/>
      </c>
      <c r="AU352" s="6" t="str">
        <f t="shared" si="306"/>
        <v>ns</v>
      </c>
      <c r="AV352" s="3" t="str">
        <f t="shared" si="286"/>
        <v/>
      </c>
      <c r="AW352" s="20" t="str">
        <f t="shared" si="287"/>
        <v/>
      </c>
      <c r="AX352" s="6" t="str">
        <f t="shared" si="288"/>
        <v/>
      </c>
      <c r="AY352" s="3" t="str">
        <f t="shared" si="289"/>
        <v/>
      </c>
      <c r="AZ352" s="20" t="str">
        <f t="shared" si="290"/>
        <v/>
      </c>
      <c r="BA352" s="6" t="str">
        <f t="shared" si="291"/>
        <v/>
      </c>
    </row>
    <row r="353" spans="1:53" ht="13.5" thickBot="1" x14ac:dyDescent="0.25">
      <c r="A353" s="96">
        <v>41398</v>
      </c>
      <c r="B353" s="97" t="s">
        <v>21</v>
      </c>
      <c r="C353" s="97" t="s">
        <v>22</v>
      </c>
      <c r="D353" s="97">
        <v>8</v>
      </c>
      <c r="E353" s="97" t="s">
        <v>3</v>
      </c>
      <c r="F353" s="86">
        <f t="shared" si="307"/>
        <v>1</v>
      </c>
      <c r="G353" s="86">
        <f t="shared" si="308"/>
        <v>5</v>
      </c>
      <c r="H353" s="86">
        <f t="shared" si="309"/>
        <v>2013</v>
      </c>
      <c r="I353" s="2" t="str">
        <f t="shared" si="262"/>
        <v>Spring</v>
      </c>
      <c r="J353" s="86"/>
      <c r="K353" s="3" t="str">
        <f t="shared" si="265"/>
        <v/>
      </c>
      <c r="L353" s="20" t="str">
        <f t="shared" si="266"/>
        <v/>
      </c>
      <c r="M353" s="6" t="str">
        <f t="shared" si="267"/>
        <v/>
      </c>
      <c r="N353" s="3" t="str">
        <f t="shared" si="268"/>
        <v/>
      </c>
      <c r="O353" s="20" t="str">
        <f t="shared" si="269"/>
        <v/>
      </c>
      <c r="P353" s="6" t="str">
        <f t="shared" si="270"/>
        <v/>
      </c>
      <c r="Q353" s="3" t="str">
        <f t="shared" si="271"/>
        <v/>
      </c>
      <c r="R353" s="20" t="str">
        <f t="shared" si="272"/>
        <v/>
      </c>
      <c r="S353" s="6" t="str">
        <f t="shared" si="273"/>
        <v/>
      </c>
      <c r="T353" s="3" t="str">
        <f t="shared" si="274"/>
        <v/>
      </c>
      <c r="U353" s="20" t="str">
        <f t="shared" si="275"/>
        <v/>
      </c>
      <c r="V353" s="6" t="str">
        <f t="shared" si="276"/>
        <v/>
      </c>
      <c r="W353" s="3">
        <f t="shared" si="277"/>
        <v>8</v>
      </c>
      <c r="X353" s="20" t="str">
        <f t="shared" si="278"/>
        <v/>
      </c>
      <c r="Y353" s="6" t="str">
        <f t="shared" si="279"/>
        <v/>
      </c>
      <c r="Z353" s="3" t="str">
        <f t="shared" si="280"/>
        <v/>
      </c>
      <c r="AA353" s="20" t="str">
        <f t="shared" si="281"/>
        <v/>
      </c>
      <c r="AB353" s="6" t="str">
        <f t="shared" si="282"/>
        <v/>
      </c>
      <c r="AC353" s="3" t="str">
        <f t="shared" si="283"/>
        <v/>
      </c>
      <c r="AD353" s="20" t="str">
        <f t="shared" si="284"/>
        <v/>
      </c>
      <c r="AE353" s="6" t="str">
        <f t="shared" si="285"/>
        <v/>
      </c>
      <c r="AG353" s="3" t="str">
        <f t="shared" si="292"/>
        <v/>
      </c>
      <c r="AH353" s="20" t="str">
        <f t="shared" si="293"/>
        <v/>
      </c>
      <c r="AI353" s="6" t="str">
        <f t="shared" si="294"/>
        <v/>
      </c>
      <c r="AJ353" s="3" t="str">
        <f t="shared" si="295"/>
        <v/>
      </c>
      <c r="AK353" s="20" t="str">
        <f t="shared" si="296"/>
        <v/>
      </c>
      <c r="AL353" s="6" t="str">
        <f t="shared" si="297"/>
        <v/>
      </c>
      <c r="AM353" s="3" t="str">
        <f t="shared" si="298"/>
        <v/>
      </c>
      <c r="AN353" s="20" t="str">
        <f t="shared" si="299"/>
        <v/>
      </c>
      <c r="AO353" s="6" t="str">
        <f t="shared" si="300"/>
        <v/>
      </c>
      <c r="AP353" s="3" t="str">
        <f t="shared" si="301"/>
        <v/>
      </c>
      <c r="AQ353" s="20" t="str">
        <f t="shared" si="302"/>
        <v/>
      </c>
      <c r="AR353" s="6" t="str">
        <f t="shared" si="303"/>
        <v/>
      </c>
      <c r="AS353" s="3" t="str">
        <f t="shared" si="304"/>
        <v>ns</v>
      </c>
      <c r="AT353" s="20" t="str">
        <f t="shared" si="305"/>
        <v/>
      </c>
      <c r="AU353" s="6" t="str">
        <f t="shared" si="306"/>
        <v/>
      </c>
      <c r="AV353" s="3" t="str">
        <f t="shared" si="286"/>
        <v/>
      </c>
      <c r="AW353" s="20" t="str">
        <f t="shared" si="287"/>
        <v/>
      </c>
      <c r="AX353" s="6" t="str">
        <f t="shared" si="288"/>
        <v/>
      </c>
      <c r="AY353" s="3" t="str">
        <f t="shared" si="289"/>
        <v/>
      </c>
      <c r="AZ353" s="20" t="str">
        <f t="shared" si="290"/>
        <v/>
      </c>
      <c r="BA353" s="6" t="str">
        <f t="shared" si="291"/>
        <v/>
      </c>
    </row>
    <row r="354" spans="1:53" ht="13.5" thickBot="1" x14ac:dyDescent="0.25">
      <c r="A354" s="96">
        <v>41182</v>
      </c>
      <c r="B354" s="97" t="s">
        <v>21</v>
      </c>
      <c r="C354" s="97" t="s">
        <v>22</v>
      </c>
      <c r="D354" s="97">
        <v>12</v>
      </c>
      <c r="E354" s="97" t="s">
        <v>3</v>
      </c>
      <c r="F354" s="86">
        <f t="shared" si="307"/>
        <v>1</v>
      </c>
      <c r="G354" s="86">
        <f t="shared" si="308"/>
        <v>9</v>
      </c>
      <c r="H354" s="86">
        <f t="shared" si="309"/>
        <v>2012</v>
      </c>
      <c r="I354" s="2" t="str">
        <f t="shared" si="262"/>
        <v>Fall</v>
      </c>
      <c r="J354" s="86"/>
      <c r="K354" s="3" t="str">
        <f t="shared" si="265"/>
        <v/>
      </c>
      <c r="L354" s="20" t="str">
        <f t="shared" si="266"/>
        <v/>
      </c>
      <c r="M354" s="6" t="str">
        <f t="shared" si="267"/>
        <v/>
      </c>
      <c r="N354" s="3" t="str">
        <f t="shared" si="268"/>
        <v/>
      </c>
      <c r="O354" s="20" t="str">
        <f t="shared" si="269"/>
        <v/>
      </c>
      <c r="P354" s="6" t="str">
        <f t="shared" si="270"/>
        <v/>
      </c>
      <c r="Q354" s="3" t="str">
        <f t="shared" si="271"/>
        <v/>
      </c>
      <c r="R354" s="20" t="str">
        <f t="shared" si="272"/>
        <v/>
      </c>
      <c r="S354" s="6" t="str">
        <f t="shared" si="273"/>
        <v/>
      </c>
      <c r="T354" s="3" t="str">
        <f t="shared" si="274"/>
        <v/>
      </c>
      <c r="U354" s="20" t="str">
        <f t="shared" si="275"/>
        <v/>
      </c>
      <c r="V354" s="6" t="str">
        <f t="shared" si="276"/>
        <v/>
      </c>
      <c r="W354" s="3" t="str">
        <f t="shared" si="277"/>
        <v/>
      </c>
      <c r="X354" s="20" t="str">
        <f t="shared" si="278"/>
        <v/>
      </c>
      <c r="Y354" s="6">
        <f t="shared" si="279"/>
        <v>12</v>
      </c>
      <c r="Z354" s="3" t="str">
        <f t="shared" si="280"/>
        <v/>
      </c>
      <c r="AA354" s="20" t="str">
        <f t="shared" si="281"/>
        <v/>
      </c>
      <c r="AB354" s="6" t="str">
        <f t="shared" si="282"/>
        <v/>
      </c>
      <c r="AC354" s="3" t="str">
        <f t="shared" si="283"/>
        <v/>
      </c>
      <c r="AD354" s="20" t="str">
        <f t="shared" si="284"/>
        <v/>
      </c>
      <c r="AE354" s="6" t="str">
        <f t="shared" si="285"/>
        <v/>
      </c>
      <c r="AG354" s="3" t="str">
        <f t="shared" si="292"/>
        <v/>
      </c>
      <c r="AH354" s="20" t="str">
        <f t="shared" si="293"/>
        <v/>
      </c>
      <c r="AI354" s="6" t="str">
        <f t="shared" si="294"/>
        <v/>
      </c>
      <c r="AJ354" s="3" t="str">
        <f t="shared" si="295"/>
        <v/>
      </c>
      <c r="AK354" s="20" t="str">
        <f t="shared" si="296"/>
        <v/>
      </c>
      <c r="AL354" s="6" t="str">
        <f t="shared" si="297"/>
        <v/>
      </c>
      <c r="AM354" s="3" t="str">
        <f t="shared" si="298"/>
        <v/>
      </c>
      <c r="AN354" s="20" t="str">
        <f t="shared" si="299"/>
        <v/>
      </c>
      <c r="AO354" s="6" t="str">
        <f t="shared" si="300"/>
        <v/>
      </c>
      <c r="AP354" s="3" t="str">
        <f t="shared" si="301"/>
        <v/>
      </c>
      <c r="AQ354" s="20" t="str">
        <f t="shared" si="302"/>
        <v/>
      </c>
      <c r="AR354" s="6" t="str">
        <f t="shared" si="303"/>
        <v/>
      </c>
      <c r="AS354" s="3" t="str">
        <f t="shared" si="304"/>
        <v/>
      </c>
      <c r="AT354" s="20" t="str">
        <f t="shared" si="305"/>
        <v/>
      </c>
      <c r="AU354" s="6" t="str">
        <f t="shared" si="306"/>
        <v>ns</v>
      </c>
      <c r="AV354" s="3" t="str">
        <f t="shared" si="286"/>
        <v/>
      </c>
      <c r="AW354" s="20" t="str">
        <f t="shared" si="287"/>
        <v/>
      </c>
      <c r="AX354" s="6" t="str">
        <f t="shared" si="288"/>
        <v/>
      </c>
      <c r="AY354" s="3" t="str">
        <f t="shared" si="289"/>
        <v/>
      </c>
      <c r="AZ354" s="20" t="str">
        <f t="shared" si="290"/>
        <v/>
      </c>
      <c r="BA354" s="6" t="str">
        <f t="shared" si="291"/>
        <v/>
      </c>
    </row>
    <row r="355" spans="1:53" ht="13.5" thickBot="1" x14ac:dyDescent="0.25">
      <c r="A355" s="96">
        <v>41182</v>
      </c>
      <c r="B355" s="97" t="s">
        <v>21</v>
      </c>
      <c r="C355" s="97" t="s">
        <v>22</v>
      </c>
      <c r="D355" s="97">
        <v>12.04</v>
      </c>
      <c r="E355" s="97">
        <v>0</v>
      </c>
      <c r="F355" s="86">
        <f t="shared" si="307"/>
        <v>1</v>
      </c>
      <c r="G355" s="86">
        <f t="shared" si="308"/>
        <v>9</v>
      </c>
      <c r="H355" s="86">
        <f t="shared" si="309"/>
        <v>2012</v>
      </c>
      <c r="I355" s="2" t="str">
        <f t="shared" si="262"/>
        <v>Fall</v>
      </c>
      <c r="J355" s="86"/>
      <c r="K355" s="3" t="str">
        <f t="shared" si="265"/>
        <v/>
      </c>
      <c r="L355" s="20" t="str">
        <f t="shared" si="266"/>
        <v/>
      </c>
      <c r="M355" s="6" t="str">
        <f t="shared" si="267"/>
        <v/>
      </c>
      <c r="N355" s="3" t="str">
        <f t="shared" si="268"/>
        <v/>
      </c>
      <c r="O355" s="20" t="str">
        <f t="shared" si="269"/>
        <v/>
      </c>
      <c r="P355" s="6" t="str">
        <f t="shared" si="270"/>
        <v/>
      </c>
      <c r="Q355" s="3" t="str">
        <f t="shared" si="271"/>
        <v/>
      </c>
      <c r="R355" s="20" t="str">
        <f t="shared" si="272"/>
        <v/>
      </c>
      <c r="S355" s="6" t="str">
        <f t="shared" si="273"/>
        <v/>
      </c>
      <c r="T355" s="3" t="str">
        <f t="shared" si="274"/>
        <v/>
      </c>
      <c r="U355" s="20" t="str">
        <f t="shared" si="275"/>
        <v/>
      </c>
      <c r="V355" s="6" t="str">
        <f t="shared" si="276"/>
        <v/>
      </c>
      <c r="W355" s="3" t="str">
        <f t="shared" si="277"/>
        <v/>
      </c>
      <c r="X355" s="20" t="str">
        <f t="shared" si="278"/>
        <v/>
      </c>
      <c r="Y355" s="6">
        <f t="shared" si="279"/>
        <v>12.04</v>
      </c>
      <c r="Z355" s="3" t="str">
        <f t="shared" si="280"/>
        <v/>
      </c>
      <c r="AA355" s="20" t="str">
        <f t="shared" si="281"/>
        <v/>
      </c>
      <c r="AB355" s="6" t="str">
        <f t="shared" si="282"/>
        <v/>
      </c>
      <c r="AC355" s="3" t="str">
        <f t="shared" si="283"/>
        <v/>
      </c>
      <c r="AD355" s="20" t="str">
        <f t="shared" si="284"/>
        <v/>
      </c>
      <c r="AE355" s="6" t="str">
        <f t="shared" si="285"/>
        <v/>
      </c>
      <c r="AG355" s="3" t="str">
        <f t="shared" si="292"/>
        <v/>
      </c>
      <c r="AH355" s="20" t="str">
        <f t="shared" si="293"/>
        <v/>
      </c>
      <c r="AI355" s="6" t="str">
        <f t="shared" si="294"/>
        <v/>
      </c>
      <c r="AJ355" s="3" t="str">
        <f t="shared" si="295"/>
        <v/>
      </c>
      <c r="AK355" s="20" t="str">
        <f t="shared" si="296"/>
        <v/>
      </c>
      <c r="AL355" s="6" t="str">
        <f t="shared" si="297"/>
        <v/>
      </c>
      <c r="AM355" s="3" t="str">
        <f t="shared" si="298"/>
        <v/>
      </c>
      <c r="AN355" s="20" t="str">
        <f t="shared" si="299"/>
        <v/>
      </c>
      <c r="AO355" s="6" t="str">
        <f t="shared" si="300"/>
        <v/>
      </c>
      <c r="AP355" s="3" t="str">
        <f t="shared" si="301"/>
        <v/>
      </c>
      <c r="AQ355" s="20" t="str">
        <f t="shared" si="302"/>
        <v/>
      </c>
      <c r="AR355" s="6" t="str">
        <f t="shared" si="303"/>
        <v/>
      </c>
      <c r="AS355" s="3" t="str">
        <f t="shared" si="304"/>
        <v/>
      </c>
      <c r="AT355" s="20" t="str">
        <f t="shared" si="305"/>
        <v/>
      </c>
      <c r="AU355" s="6">
        <f t="shared" si="306"/>
        <v>0</v>
      </c>
      <c r="AV355" s="3" t="str">
        <f t="shared" si="286"/>
        <v/>
      </c>
      <c r="AW355" s="20" t="str">
        <f t="shared" si="287"/>
        <v/>
      </c>
      <c r="AX355" s="6" t="str">
        <f t="shared" si="288"/>
        <v/>
      </c>
      <c r="AY355" s="3" t="str">
        <f t="shared" si="289"/>
        <v/>
      </c>
      <c r="AZ355" s="20" t="str">
        <f t="shared" si="290"/>
        <v/>
      </c>
      <c r="BA355" s="6" t="str">
        <f t="shared" si="291"/>
        <v/>
      </c>
    </row>
    <row r="356" spans="1:53" ht="13.5" thickBot="1" x14ac:dyDescent="0.25">
      <c r="A356" s="96">
        <v>41120</v>
      </c>
      <c r="B356" s="97" t="s">
        <v>21</v>
      </c>
      <c r="C356" s="97" t="s">
        <v>22</v>
      </c>
      <c r="D356" s="97">
        <v>24.5</v>
      </c>
      <c r="E356" s="97" t="s">
        <v>3</v>
      </c>
      <c r="F356" s="86">
        <f t="shared" si="307"/>
        <v>1</v>
      </c>
      <c r="G356" s="86">
        <f t="shared" si="308"/>
        <v>7</v>
      </c>
      <c r="H356" s="86">
        <f t="shared" si="309"/>
        <v>2012</v>
      </c>
      <c r="I356" s="2" t="str">
        <f t="shared" si="262"/>
        <v>Summer</v>
      </c>
      <c r="J356" s="86"/>
      <c r="K356" s="3" t="str">
        <f t="shared" si="265"/>
        <v/>
      </c>
      <c r="L356" s="20" t="str">
        <f t="shared" si="266"/>
        <v/>
      </c>
      <c r="M356" s="6" t="str">
        <f t="shared" si="267"/>
        <v/>
      </c>
      <c r="N356" s="3" t="str">
        <f t="shared" si="268"/>
        <v/>
      </c>
      <c r="O356" s="20" t="str">
        <f t="shared" si="269"/>
        <v/>
      </c>
      <c r="P356" s="6" t="str">
        <f t="shared" si="270"/>
        <v/>
      </c>
      <c r="Q356" s="3" t="str">
        <f t="shared" si="271"/>
        <v/>
      </c>
      <c r="R356" s="20" t="str">
        <f t="shared" si="272"/>
        <v/>
      </c>
      <c r="S356" s="6" t="str">
        <f t="shared" si="273"/>
        <v/>
      </c>
      <c r="T356" s="3" t="str">
        <f t="shared" si="274"/>
        <v/>
      </c>
      <c r="U356" s="20" t="str">
        <f t="shared" si="275"/>
        <v/>
      </c>
      <c r="V356" s="6" t="str">
        <f t="shared" si="276"/>
        <v/>
      </c>
      <c r="W356" s="3" t="str">
        <f t="shared" si="277"/>
        <v/>
      </c>
      <c r="X356" s="20">
        <f t="shared" si="278"/>
        <v>24.5</v>
      </c>
      <c r="Y356" s="6" t="str">
        <f t="shared" si="279"/>
        <v/>
      </c>
      <c r="Z356" s="3" t="str">
        <f t="shared" si="280"/>
        <v/>
      </c>
      <c r="AA356" s="20" t="str">
        <f t="shared" si="281"/>
        <v/>
      </c>
      <c r="AB356" s="6" t="str">
        <f t="shared" si="282"/>
        <v/>
      </c>
      <c r="AC356" s="3" t="str">
        <f t="shared" si="283"/>
        <v/>
      </c>
      <c r="AD356" s="20" t="str">
        <f t="shared" si="284"/>
        <v/>
      </c>
      <c r="AE356" s="6" t="str">
        <f t="shared" si="285"/>
        <v/>
      </c>
      <c r="AG356" s="3" t="str">
        <f t="shared" si="292"/>
        <v/>
      </c>
      <c r="AH356" s="20" t="str">
        <f t="shared" si="293"/>
        <v/>
      </c>
      <c r="AI356" s="6" t="str">
        <f t="shared" si="294"/>
        <v/>
      </c>
      <c r="AJ356" s="3" t="str">
        <f t="shared" si="295"/>
        <v/>
      </c>
      <c r="AK356" s="20" t="str">
        <f t="shared" si="296"/>
        <v/>
      </c>
      <c r="AL356" s="6" t="str">
        <f t="shared" si="297"/>
        <v/>
      </c>
      <c r="AM356" s="3" t="str">
        <f t="shared" si="298"/>
        <v/>
      </c>
      <c r="AN356" s="20" t="str">
        <f t="shared" si="299"/>
        <v/>
      </c>
      <c r="AO356" s="6" t="str">
        <f t="shared" si="300"/>
        <v/>
      </c>
      <c r="AP356" s="3" t="str">
        <f t="shared" si="301"/>
        <v/>
      </c>
      <c r="AQ356" s="20" t="str">
        <f t="shared" si="302"/>
        <v/>
      </c>
      <c r="AR356" s="6" t="str">
        <f t="shared" si="303"/>
        <v/>
      </c>
      <c r="AS356" s="3" t="str">
        <f t="shared" si="304"/>
        <v/>
      </c>
      <c r="AT356" s="20" t="str">
        <f t="shared" si="305"/>
        <v>ns</v>
      </c>
      <c r="AU356" s="6" t="str">
        <f t="shared" si="306"/>
        <v/>
      </c>
      <c r="AV356" s="3" t="str">
        <f t="shared" si="286"/>
        <v/>
      </c>
      <c r="AW356" s="20" t="str">
        <f t="shared" si="287"/>
        <v/>
      </c>
      <c r="AX356" s="6" t="str">
        <f t="shared" si="288"/>
        <v/>
      </c>
      <c r="AY356" s="3" t="str">
        <f t="shared" si="289"/>
        <v/>
      </c>
      <c r="AZ356" s="20" t="str">
        <f t="shared" si="290"/>
        <v/>
      </c>
      <c r="BA356" s="6" t="str">
        <f t="shared" si="291"/>
        <v/>
      </c>
    </row>
    <row r="357" spans="1:53" ht="13.5" thickBot="1" x14ac:dyDescent="0.25">
      <c r="A357" s="96">
        <v>41034</v>
      </c>
      <c r="B357" s="97" t="s">
        <v>21</v>
      </c>
      <c r="C357" s="97" t="s">
        <v>22</v>
      </c>
      <c r="D357" s="97">
        <v>13.6</v>
      </c>
      <c r="E357" s="97" t="s">
        <v>77</v>
      </c>
      <c r="F357" s="86">
        <f t="shared" si="307"/>
        <v>1</v>
      </c>
      <c r="G357" s="86">
        <f t="shared" si="308"/>
        <v>5</v>
      </c>
      <c r="H357" s="86">
        <f t="shared" si="309"/>
        <v>2012</v>
      </c>
      <c r="I357" s="2" t="str">
        <f t="shared" si="262"/>
        <v>Spring</v>
      </c>
      <c r="J357" s="86"/>
      <c r="K357" s="3" t="str">
        <f t="shared" si="265"/>
        <v/>
      </c>
      <c r="L357" s="20" t="str">
        <f t="shared" si="266"/>
        <v/>
      </c>
      <c r="M357" s="6" t="str">
        <f t="shared" si="267"/>
        <v/>
      </c>
      <c r="N357" s="3" t="str">
        <f t="shared" si="268"/>
        <v/>
      </c>
      <c r="O357" s="20" t="str">
        <f t="shared" si="269"/>
        <v/>
      </c>
      <c r="P357" s="6" t="str">
        <f t="shared" si="270"/>
        <v/>
      </c>
      <c r="Q357" s="3" t="str">
        <f t="shared" si="271"/>
        <v/>
      </c>
      <c r="R357" s="20" t="str">
        <f t="shared" si="272"/>
        <v/>
      </c>
      <c r="S357" s="6" t="str">
        <f t="shared" si="273"/>
        <v/>
      </c>
      <c r="T357" s="3" t="str">
        <f t="shared" si="274"/>
        <v/>
      </c>
      <c r="U357" s="20" t="str">
        <f t="shared" si="275"/>
        <v/>
      </c>
      <c r="V357" s="6" t="str">
        <f t="shared" si="276"/>
        <v/>
      </c>
      <c r="W357" s="3">
        <f t="shared" si="277"/>
        <v>13.6</v>
      </c>
      <c r="X357" s="20" t="str">
        <f t="shared" si="278"/>
        <v/>
      </c>
      <c r="Y357" s="6" t="str">
        <f t="shared" si="279"/>
        <v/>
      </c>
      <c r="Z357" s="3" t="str">
        <f t="shared" si="280"/>
        <v/>
      </c>
      <c r="AA357" s="20" t="str">
        <f t="shared" si="281"/>
        <v/>
      </c>
      <c r="AB357" s="6" t="str">
        <f t="shared" si="282"/>
        <v/>
      </c>
      <c r="AC357" s="3" t="str">
        <f t="shared" si="283"/>
        <v/>
      </c>
      <c r="AD357" s="20" t="str">
        <f t="shared" si="284"/>
        <v/>
      </c>
      <c r="AE357" s="6" t="str">
        <f t="shared" si="285"/>
        <v/>
      </c>
      <c r="AG357" s="3" t="str">
        <f t="shared" si="292"/>
        <v/>
      </c>
      <c r="AH357" s="20" t="str">
        <f t="shared" si="293"/>
        <v/>
      </c>
      <c r="AI357" s="6" t="str">
        <f t="shared" si="294"/>
        <v/>
      </c>
      <c r="AJ357" s="3" t="str">
        <f t="shared" si="295"/>
        <v/>
      </c>
      <c r="AK357" s="20" t="str">
        <f t="shared" si="296"/>
        <v/>
      </c>
      <c r="AL357" s="6" t="str">
        <f t="shared" si="297"/>
        <v/>
      </c>
      <c r="AM357" s="3" t="str">
        <f t="shared" si="298"/>
        <v/>
      </c>
      <c r="AN357" s="20" t="str">
        <f t="shared" si="299"/>
        <v/>
      </c>
      <c r="AO357" s="6" t="str">
        <f t="shared" si="300"/>
        <v/>
      </c>
      <c r="AP357" s="3" t="str">
        <f t="shared" si="301"/>
        <v/>
      </c>
      <c r="AQ357" s="20" t="str">
        <f t="shared" si="302"/>
        <v/>
      </c>
      <c r="AR357" s="6" t="str">
        <f t="shared" si="303"/>
        <v/>
      </c>
      <c r="AS357" s="3" t="str">
        <f t="shared" si="304"/>
        <v>AD</v>
      </c>
      <c r="AT357" s="20" t="str">
        <f t="shared" si="305"/>
        <v/>
      </c>
      <c r="AU357" s="6" t="str">
        <f t="shared" si="306"/>
        <v/>
      </c>
      <c r="AV357" s="3" t="str">
        <f t="shared" si="286"/>
        <v/>
      </c>
      <c r="AW357" s="20" t="str">
        <f t="shared" si="287"/>
        <v/>
      </c>
      <c r="AX357" s="6" t="str">
        <f t="shared" si="288"/>
        <v/>
      </c>
      <c r="AY357" s="3" t="str">
        <f t="shared" si="289"/>
        <v/>
      </c>
      <c r="AZ357" s="20" t="str">
        <f t="shared" si="290"/>
        <v/>
      </c>
      <c r="BA357" s="6" t="str">
        <f t="shared" si="291"/>
        <v/>
      </c>
    </row>
    <row r="358" spans="1:53" ht="13.5" thickBot="1" x14ac:dyDescent="0.25">
      <c r="A358" s="96">
        <v>40811</v>
      </c>
      <c r="B358" s="97" t="s">
        <v>21</v>
      </c>
      <c r="C358" s="97" t="s">
        <v>22</v>
      </c>
      <c r="D358" s="97">
        <v>13.2</v>
      </c>
      <c r="E358" s="97" t="s">
        <v>3</v>
      </c>
      <c r="F358" s="86">
        <f t="shared" si="307"/>
        <v>1</v>
      </c>
      <c r="G358" s="86">
        <f t="shared" si="308"/>
        <v>9</v>
      </c>
      <c r="H358" s="86">
        <f t="shared" si="309"/>
        <v>2011</v>
      </c>
      <c r="I358" s="2" t="str">
        <f t="shared" si="262"/>
        <v>Fall</v>
      </c>
      <c r="J358" s="86"/>
      <c r="K358" s="3" t="str">
        <f t="shared" si="265"/>
        <v/>
      </c>
      <c r="L358" s="20" t="str">
        <f t="shared" si="266"/>
        <v/>
      </c>
      <c r="M358" s="6" t="str">
        <f t="shared" si="267"/>
        <v/>
      </c>
      <c r="N358" s="3" t="str">
        <f t="shared" si="268"/>
        <v/>
      </c>
      <c r="O358" s="20" t="str">
        <f t="shared" si="269"/>
        <v/>
      </c>
      <c r="P358" s="6" t="str">
        <f t="shared" si="270"/>
        <v/>
      </c>
      <c r="Q358" s="3" t="str">
        <f t="shared" si="271"/>
        <v/>
      </c>
      <c r="R358" s="20" t="str">
        <f t="shared" si="272"/>
        <v/>
      </c>
      <c r="S358" s="6" t="str">
        <f t="shared" si="273"/>
        <v/>
      </c>
      <c r="T358" s="3" t="str">
        <f t="shared" si="274"/>
        <v/>
      </c>
      <c r="U358" s="20" t="str">
        <f t="shared" si="275"/>
        <v/>
      </c>
      <c r="V358" s="6" t="str">
        <f t="shared" si="276"/>
        <v/>
      </c>
      <c r="W358" s="3" t="str">
        <f t="shared" si="277"/>
        <v/>
      </c>
      <c r="X358" s="20" t="str">
        <f t="shared" si="278"/>
        <v/>
      </c>
      <c r="Y358" s="6">
        <f t="shared" si="279"/>
        <v>13.2</v>
      </c>
      <c r="Z358" s="3" t="str">
        <f t="shared" si="280"/>
        <v/>
      </c>
      <c r="AA358" s="20" t="str">
        <f t="shared" si="281"/>
        <v/>
      </c>
      <c r="AB358" s="6" t="str">
        <f t="shared" si="282"/>
        <v/>
      </c>
      <c r="AC358" s="3" t="str">
        <f t="shared" si="283"/>
        <v/>
      </c>
      <c r="AD358" s="20" t="str">
        <f t="shared" si="284"/>
        <v/>
      </c>
      <c r="AE358" s="6" t="str">
        <f t="shared" si="285"/>
        <v/>
      </c>
      <c r="AG358" s="3" t="str">
        <f t="shared" si="292"/>
        <v/>
      </c>
      <c r="AH358" s="20" t="str">
        <f t="shared" si="293"/>
        <v/>
      </c>
      <c r="AI358" s="6" t="str">
        <f t="shared" si="294"/>
        <v/>
      </c>
      <c r="AJ358" s="3" t="str">
        <f t="shared" si="295"/>
        <v/>
      </c>
      <c r="AK358" s="20" t="str">
        <f t="shared" si="296"/>
        <v/>
      </c>
      <c r="AL358" s="6" t="str">
        <f t="shared" si="297"/>
        <v/>
      </c>
      <c r="AM358" s="3" t="str">
        <f t="shared" si="298"/>
        <v/>
      </c>
      <c r="AN358" s="20" t="str">
        <f t="shared" si="299"/>
        <v/>
      </c>
      <c r="AO358" s="6" t="str">
        <f t="shared" si="300"/>
        <v/>
      </c>
      <c r="AP358" s="3" t="str">
        <f t="shared" si="301"/>
        <v/>
      </c>
      <c r="AQ358" s="20" t="str">
        <f t="shared" si="302"/>
        <v/>
      </c>
      <c r="AR358" s="6" t="str">
        <f t="shared" si="303"/>
        <v/>
      </c>
      <c r="AS358" s="3" t="str">
        <f t="shared" si="304"/>
        <v/>
      </c>
      <c r="AT358" s="20" t="str">
        <f t="shared" si="305"/>
        <v/>
      </c>
      <c r="AU358" s="6" t="str">
        <f t="shared" si="306"/>
        <v>ns</v>
      </c>
      <c r="AV358" s="3" t="str">
        <f t="shared" si="286"/>
        <v/>
      </c>
      <c r="AW358" s="20" t="str">
        <f t="shared" si="287"/>
        <v/>
      </c>
      <c r="AX358" s="6" t="str">
        <f t="shared" si="288"/>
        <v/>
      </c>
      <c r="AY358" s="3" t="str">
        <f t="shared" si="289"/>
        <v/>
      </c>
      <c r="AZ358" s="20" t="str">
        <f t="shared" si="290"/>
        <v/>
      </c>
      <c r="BA358" s="6" t="str">
        <f t="shared" si="291"/>
        <v/>
      </c>
    </row>
    <row r="359" spans="1:53" ht="13.5" thickBot="1" x14ac:dyDescent="0.25">
      <c r="A359" s="96">
        <v>40758</v>
      </c>
      <c r="B359" s="97" t="s">
        <v>21</v>
      </c>
      <c r="C359" s="97" t="s">
        <v>22</v>
      </c>
      <c r="D359" s="97" t="s">
        <v>3</v>
      </c>
      <c r="E359" s="97" t="s">
        <v>3</v>
      </c>
      <c r="F359" s="86">
        <f t="shared" si="307"/>
        <v>1</v>
      </c>
      <c r="G359" s="86">
        <f t="shared" si="308"/>
        <v>8</v>
      </c>
      <c r="H359" s="86">
        <f t="shared" si="309"/>
        <v>2011</v>
      </c>
      <c r="I359" s="2" t="str">
        <f t="shared" si="262"/>
        <v>Summer</v>
      </c>
      <c r="J359" s="86"/>
      <c r="K359" s="3" t="str">
        <f t="shared" si="265"/>
        <v/>
      </c>
      <c r="L359" s="20" t="str">
        <f t="shared" si="266"/>
        <v/>
      </c>
      <c r="M359" s="6" t="str">
        <f t="shared" si="267"/>
        <v/>
      </c>
      <c r="N359" s="3" t="str">
        <f t="shared" si="268"/>
        <v/>
      </c>
      <c r="O359" s="20" t="str">
        <f t="shared" si="269"/>
        <v/>
      </c>
      <c r="P359" s="6" t="str">
        <f t="shared" si="270"/>
        <v/>
      </c>
      <c r="Q359" s="3" t="str">
        <f t="shared" si="271"/>
        <v/>
      </c>
      <c r="R359" s="20" t="str">
        <f t="shared" si="272"/>
        <v/>
      </c>
      <c r="S359" s="6" t="str">
        <f t="shared" si="273"/>
        <v/>
      </c>
      <c r="T359" s="3" t="str">
        <f t="shared" si="274"/>
        <v/>
      </c>
      <c r="U359" s="20" t="str">
        <f t="shared" si="275"/>
        <v/>
      </c>
      <c r="V359" s="6" t="str">
        <f t="shared" si="276"/>
        <v/>
      </c>
      <c r="W359" s="3" t="str">
        <f t="shared" si="277"/>
        <v/>
      </c>
      <c r="X359" s="20" t="str">
        <f t="shared" si="278"/>
        <v>ns</v>
      </c>
      <c r="Y359" s="6" t="str">
        <f t="shared" si="279"/>
        <v/>
      </c>
      <c r="Z359" s="3" t="str">
        <f t="shared" si="280"/>
        <v/>
      </c>
      <c r="AA359" s="20" t="str">
        <f t="shared" si="281"/>
        <v/>
      </c>
      <c r="AB359" s="6" t="str">
        <f t="shared" si="282"/>
        <v/>
      </c>
      <c r="AC359" s="3" t="str">
        <f t="shared" si="283"/>
        <v/>
      </c>
      <c r="AD359" s="20" t="str">
        <f t="shared" si="284"/>
        <v/>
      </c>
      <c r="AE359" s="6" t="str">
        <f t="shared" si="285"/>
        <v/>
      </c>
      <c r="AG359" s="3" t="str">
        <f t="shared" si="292"/>
        <v/>
      </c>
      <c r="AH359" s="20" t="str">
        <f t="shared" si="293"/>
        <v/>
      </c>
      <c r="AI359" s="6" t="str">
        <f t="shared" si="294"/>
        <v/>
      </c>
      <c r="AJ359" s="3" t="str">
        <f t="shared" si="295"/>
        <v/>
      </c>
      <c r="AK359" s="20" t="str">
        <f t="shared" si="296"/>
        <v/>
      </c>
      <c r="AL359" s="6" t="str">
        <f t="shared" si="297"/>
        <v/>
      </c>
      <c r="AM359" s="3" t="str">
        <f t="shared" si="298"/>
        <v/>
      </c>
      <c r="AN359" s="20" t="str">
        <f t="shared" si="299"/>
        <v/>
      </c>
      <c r="AO359" s="6" t="str">
        <f t="shared" si="300"/>
        <v/>
      </c>
      <c r="AP359" s="3" t="str">
        <f t="shared" si="301"/>
        <v/>
      </c>
      <c r="AQ359" s="20" t="str">
        <f t="shared" si="302"/>
        <v/>
      </c>
      <c r="AR359" s="6" t="str">
        <f t="shared" si="303"/>
        <v/>
      </c>
      <c r="AS359" s="3" t="str">
        <f t="shared" si="304"/>
        <v/>
      </c>
      <c r="AT359" s="20" t="str">
        <f t="shared" si="305"/>
        <v>ns</v>
      </c>
      <c r="AU359" s="6" t="str">
        <f t="shared" si="306"/>
        <v/>
      </c>
      <c r="AV359" s="3" t="str">
        <f t="shared" si="286"/>
        <v/>
      </c>
      <c r="AW359" s="20" t="str">
        <f t="shared" si="287"/>
        <v/>
      </c>
      <c r="AX359" s="6" t="str">
        <f t="shared" si="288"/>
        <v/>
      </c>
      <c r="AY359" s="3" t="str">
        <f t="shared" si="289"/>
        <v/>
      </c>
      <c r="AZ359" s="20" t="str">
        <f t="shared" si="290"/>
        <v/>
      </c>
      <c r="BA359" s="6" t="str">
        <f t="shared" si="291"/>
        <v/>
      </c>
    </row>
    <row r="360" spans="1:53" ht="13.5" thickBot="1" x14ac:dyDescent="0.25">
      <c r="A360" s="96">
        <v>40758</v>
      </c>
      <c r="B360" s="97" t="s">
        <v>21</v>
      </c>
      <c r="C360" s="97" t="s">
        <v>22</v>
      </c>
      <c r="D360" s="97">
        <v>26.3</v>
      </c>
      <c r="E360" s="97" t="s">
        <v>3</v>
      </c>
      <c r="F360" s="86">
        <f t="shared" si="307"/>
        <v>1</v>
      </c>
      <c r="G360" s="86">
        <f t="shared" si="308"/>
        <v>8</v>
      </c>
      <c r="H360" s="86">
        <f t="shared" si="309"/>
        <v>2011</v>
      </c>
      <c r="I360" s="2" t="str">
        <f t="shared" si="262"/>
        <v>Summer</v>
      </c>
      <c r="J360" s="86"/>
      <c r="K360" s="3" t="str">
        <f t="shared" si="265"/>
        <v/>
      </c>
      <c r="L360" s="20" t="str">
        <f t="shared" si="266"/>
        <v/>
      </c>
      <c r="M360" s="6" t="str">
        <f t="shared" si="267"/>
        <v/>
      </c>
      <c r="N360" s="3" t="str">
        <f t="shared" si="268"/>
        <v/>
      </c>
      <c r="O360" s="20" t="str">
        <f t="shared" si="269"/>
        <v/>
      </c>
      <c r="P360" s="6" t="str">
        <f t="shared" si="270"/>
        <v/>
      </c>
      <c r="Q360" s="3" t="str">
        <f t="shared" si="271"/>
        <v/>
      </c>
      <c r="R360" s="20" t="str">
        <f t="shared" si="272"/>
        <v/>
      </c>
      <c r="S360" s="6" t="str">
        <f t="shared" si="273"/>
        <v/>
      </c>
      <c r="T360" s="3" t="str">
        <f t="shared" si="274"/>
        <v/>
      </c>
      <c r="U360" s="20" t="str">
        <f t="shared" si="275"/>
        <v/>
      </c>
      <c r="V360" s="6" t="str">
        <f t="shared" si="276"/>
        <v/>
      </c>
      <c r="W360" s="3" t="str">
        <f t="shared" si="277"/>
        <v/>
      </c>
      <c r="X360" s="20">
        <f t="shared" si="278"/>
        <v>26.3</v>
      </c>
      <c r="Y360" s="6" t="str">
        <f t="shared" si="279"/>
        <v/>
      </c>
      <c r="Z360" s="3" t="str">
        <f t="shared" si="280"/>
        <v/>
      </c>
      <c r="AA360" s="20" t="str">
        <f t="shared" si="281"/>
        <v/>
      </c>
      <c r="AB360" s="6" t="str">
        <f t="shared" si="282"/>
        <v/>
      </c>
      <c r="AC360" s="3" t="str">
        <f t="shared" si="283"/>
        <v/>
      </c>
      <c r="AD360" s="20" t="str">
        <f t="shared" si="284"/>
        <v/>
      </c>
      <c r="AE360" s="6" t="str">
        <f t="shared" si="285"/>
        <v/>
      </c>
      <c r="AG360" s="3" t="str">
        <f t="shared" si="292"/>
        <v/>
      </c>
      <c r="AH360" s="20" t="str">
        <f t="shared" si="293"/>
        <v/>
      </c>
      <c r="AI360" s="6" t="str">
        <f t="shared" si="294"/>
        <v/>
      </c>
      <c r="AJ360" s="3" t="str">
        <f t="shared" si="295"/>
        <v/>
      </c>
      <c r="AK360" s="20" t="str">
        <f t="shared" si="296"/>
        <v/>
      </c>
      <c r="AL360" s="6" t="str">
        <f t="shared" si="297"/>
        <v/>
      </c>
      <c r="AM360" s="3" t="str">
        <f t="shared" si="298"/>
        <v/>
      </c>
      <c r="AN360" s="20" t="str">
        <f t="shared" si="299"/>
        <v/>
      </c>
      <c r="AO360" s="6" t="str">
        <f t="shared" si="300"/>
        <v/>
      </c>
      <c r="AP360" s="3" t="str">
        <f t="shared" si="301"/>
        <v/>
      </c>
      <c r="AQ360" s="20" t="str">
        <f t="shared" si="302"/>
        <v/>
      </c>
      <c r="AR360" s="6" t="str">
        <f t="shared" si="303"/>
        <v/>
      </c>
      <c r="AS360" s="3" t="str">
        <f t="shared" si="304"/>
        <v/>
      </c>
      <c r="AT360" s="20" t="str">
        <f t="shared" si="305"/>
        <v>ns</v>
      </c>
      <c r="AU360" s="6" t="str">
        <f t="shared" si="306"/>
        <v/>
      </c>
      <c r="AV360" s="3" t="str">
        <f t="shared" si="286"/>
        <v/>
      </c>
      <c r="AW360" s="20" t="str">
        <f t="shared" si="287"/>
        <v/>
      </c>
      <c r="AX360" s="6" t="str">
        <f t="shared" si="288"/>
        <v/>
      </c>
      <c r="AY360" s="3" t="str">
        <f t="shared" si="289"/>
        <v/>
      </c>
      <c r="AZ360" s="20" t="str">
        <f t="shared" si="290"/>
        <v/>
      </c>
      <c r="BA360" s="6" t="str">
        <f t="shared" si="291"/>
        <v/>
      </c>
    </row>
    <row r="361" spans="1:53" ht="13.5" thickBot="1" x14ac:dyDescent="0.25">
      <c r="A361" s="96">
        <v>40392</v>
      </c>
      <c r="B361" s="97" t="s">
        <v>21</v>
      </c>
      <c r="C361" s="97" t="s">
        <v>22</v>
      </c>
      <c r="D361" s="97">
        <v>21.9</v>
      </c>
      <c r="E361" s="97" t="s">
        <v>3</v>
      </c>
      <c r="F361" s="86">
        <f t="shared" si="307"/>
        <v>1</v>
      </c>
      <c r="G361" s="86">
        <f t="shared" si="308"/>
        <v>8</v>
      </c>
      <c r="H361" s="86">
        <f t="shared" si="309"/>
        <v>2010</v>
      </c>
      <c r="I361" s="2" t="str">
        <f t="shared" si="262"/>
        <v>Summer</v>
      </c>
      <c r="J361" s="86"/>
      <c r="K361" s="3" t="str">
        <f t="shared" si="265"/>
        <v/>
      </c>
      <c r="L361" s="20" t="str">
        <f t="shared" si="266"/>
        <v/>
      </c>
      <c r="M361" s="6" t="str">
        <f t="shared" si="267"/>
        <v/>
      </c>
      <c r="N361" s="3" t="str">
        <f t="shared" si="268"/>
        <v/>
      </c>
      <c r="O361" s="20" t="str">
        <f t="shared" si="269"/>
        <v/>
      </c>
      <c r="P361" s="6" t="str">
        <f t="shared" si="270"/>
        <v/>
      </c>
      <c r="Q361" s="3" t="str">
        <f t="shared" si="271"/>
        <v/>
      </c>
      <c r="R361" s="20" t="str">
        <f t="shared" si="272"/>
        <v/>
      </c>
      <c r="S361" s="6" t="str">
        <f t="shared" si="273"/>
        <v/>
      </c>
      <c r="T361" s="3" t="str">
        <f t="shared" si="274"/>
        <v/>
      </c>
      <c r="U361" s="20" t="str">
        <f t="shared" si="275"/>
        <v/>
      </c>
      <c r="V361" s="6" t="str">
        <f t="shared" si="276"/>
        <v/>
      </c>
      <c r="W361" s="3" t="str">
        <f t="shared" si="277"/>
        <v/>
      </c>
      <c r="X361" s="20">
        <f t="shared" si="278"/>
        <v>21.9</v>
      </c>
      <c r="Y361" s="6" t="str">
        <f t="shared" si="279"/>
        <v/>
      </c>
      <c r="Z361" s="3" t="str">
        <f t="shared" si="280"/>
        <v/>
      </c>
      <c r="AA361" s="20" t="str">
        <f t="shared" si="281"/>
        <v/>
      </c>
      <c r="AB361" s="6" t="str">
        <f t="shared" si="282"/>
        <v/>
      </c>
      <c r="AC361" s="3" t="str">
        <f t="shared" si="283"/>
        <v/>
      </c>
      <c r="AD361" s="20" t="str">
        <f t="shared" si="284"/>
        <v/>
      </c>
      <c r="AE361" s="6" t="str">
        <f t="shared" si="285"/>
        <v/>
      </c>
      <c r="AG361" s="3" t="str">
        <f t="shared" si="292"/>
        <v/>
      </c>
      <c r="AH361" s="20" t="str">
        <f t="shared" si="293"/>
        <v/>
      </c>
      <c r="AI361" s="6" t="str">
        <f t="shared" si="294"/>
        <v/>
      </c>
      <c r="AJ361" s="3" t="str">
        <f t="shared" si="295"/>
        <v/>
      </c>
      <c r="AK361" s="20" t="str">
        <f t="shared" si="296"/>
        <v/>
      </c>
      <c r="AL361" s="6" t="str">
        <f t="shared" si="297"/>
        <v/>
      </c>
      <c r="AM361" s="3" t="str">
        <f t="shared" si="298"/>
        <v/>
      </c>
      <c r="AN361" s="20" t="str">
        <f t="shared" si="299"/>
        <v/>
      </c>
      <c r="AO361" s="6" t="str">
        <f t="shared" si="300"/>
        <v/>
      </c>
      <c r="AP361" s="3" t="str">
        <f t="shared" si="301"/>
        <v/>
      </c>
      <c r="AQ361" s="20" t="str">
        <f t="shared" si="302"/>
        <v/>
      </c>
      <c r="AR361" s="6" t="str">
        <f t="shared" si="303"/>
        <v/>
      </c>
      <c r="AS361" s="3" t="str">
        <f t="shared" si="304"/>
        <v/>
      </c>
      <c r="AT361" s="20" t="str">
        <f t="shared" si="305"/>
        <v>ns</v>
      </c>
      <c r="AU361" s="6" t="str">
        <f t="shared" si="306"/>
        <v/>
      </c>
      <c r="AV361" s="3" t="str">
        <f t="shared" si="286"/>
        <v/>
      </c>
      <c r="AW361" s="20" t="str">
        <f t="shared" si="287"/>
        <v/>
      </c>
      <c r="AX361" s="6" t="str">
        <f t="shared" si="288"/>
        <v/>
      </c>
      <c r="AY361" s="3" t="str">
        <f t="shared" si="289"/>
        <v/>
      </c>
      <c r="AZ361" s="20" t="str">
        <f t="shared" si="290"/>
        <v/>
      </c>
      <c r="BA361" s="6" t="str">
        <f t="shared" si="291"/>
        <v/>
      </c>
    </row>
    <row r="362" spans="1:53" ht="13.5" thickBot="1" x14ac:dyDescent="0.25">
      <c r="A362" s="96">
        <v>40304</v>
      </c>
      <c r="B362" s="97" t="s">
        <v>21</v>
      </c>
      <c r="C362" s="97" t="s">
        <v>22</v>
      </c>
      <c r="D362" s="97">
        <v>14.6</v>
      </c>
      <c r="E362" s="97" t="s">
        <v>77</v>
      </c>
      <c r="F362" s="86">
        <f t="shared" si="307"/>
        <v>1</v>
      </c>
      <c r="G362" s="86">
        <f t="shared" si="308"/>
        <v>5</v>
      </c>
      <c r="H362" s="86">
        <f t="shared" si="309"/>
        <v>2010</v>
      </c>
      <c r="I362" s="2" t="str">
        <f t="shared" si="262"/>
        <v>Spring</v>
      </c>
      <c r="J362" s="86"/>
      <c r="K362" s="3" t="str">
        <f t="shared" si="265"/>
        <v/>
      </c>
      <c r="L362" s="20" t="str">
        <f t="shared" si="266"/>
        <v/>
      </c>
      <c r="M362" s="6" t="str">
        <f t="shared" si="267"/>
        <v/>
      </c>
      <c r="N362" s="3" t="str">
        <f t="shared" si="268"/>
        <v/>
      </c>
      <c r="O362" s="20" t="str">
        <f t="shared" si="269"/>
        <v/>
      </c>
      <c r="P362" s="6" t="str">
        <f t="shared" si="270"/>
        <v/>
      </c>
      <c r="Q362" s="3" t="str">
        <f t="shared" si="271"/>
        <v/>
      </c>
      <c r="R362" s="20" t="str">
        <f t="shared" si="272"/>
        <v/>
      </c>
      <c r="S362" s="6" t="str">
        <f t="shared" si="273"/>
        <v/>
      </c>
      <c r="T362" s="3" t="str">
        <f t="shared" si="274"/>
        <v/>
      </c>
      <c r="U362" s="20" t="str">
        <f t="shared" si="275"/>
        <v/>
      </c>
      <c r="V362" s="6" t="str">
        <f t="shared" si="276"/>
        <v/>
      </c>
      <c r="W362" s="3">
        <f t="shared" si="277"/>
        <v>14.6</v>
      </c>
      <c r="X362" s="20" t="str">
        <f t="shared" si="278"/>
        <v/>
      </c>
      <c r="Y362" s="6" t="str">
        <f t="shared" si="279"/>
        <v/>
      </c>
      <c r="Z362" s="3" t="str">
        <f t="shared" si="280"/>
        <v/>
      </c>
      <c r="AA362" s="20" t="str">
        <f t="shared" si="281"/>
        <v/>
      </c>
      <c r="AB362" s="6" t="str">
        <f t="shared" si="282"/>
        <v/>
      </c>
      <c r="AC362" s="3" t="str">
        <f t="shared" si="283"/>
        <v/>
      </c>
      <c r="AD362" s="20" t="str">
        <f t="shared" si="284"/>
        <v/>
      </c>
      <c r="AE362" s="6" t="str">
        <f t="shared" si="285"/>
        <v/>
      </c>
      <c r="AG362" s="3" t="str">
        <f t="shared" si="292"/>
        <v/>
      </c>
      <c r="AH362" s="20" t="str">
        <f t="shared" si="293"/>
        <v/>
      </c>
      <c r="AI362" s="6" t="str">
        <f t="shared" si="294"/>
        <v/>
      </c>
      <c r="AJ362" s="3" t="str">
        <f t="shared" si="295"/>
        <v/>
      </c>
      <c r="AK362" s="20" t="str">
        <f t="shared" si="296"/>
        <v/>
      </c>
      <c r="AL362" s="6" t="str">
        <f t="shared" si="297"/>
        <v/>
      </c>
      <c r="AM362" s="3" t="str">
        <f t="shared" si="298"/>
        <v/>
      </c>
      <c r="AN362" s="20" t="str">
        <f t="shared" si="299"/>
        <v/>
      </c>
      <c r="AO362" s="6" t="str">
        <f t="shared" si="300"/>
        <v/>
      </c>
      <c r="AP362" s="3" t="str">
        <f t="shared" si="301"/>
        <v/>
      </c>
      <c r="AQ362" s="20" t="str">
        <f t="shared" si="302"/>
        <v/>
      </c>
      <c r="AR362" s="6" t="str">
        <f t="shared" si="303"/>
        <v/>
      </c>
      <c r="AS362" s="3" t="str">
        <f t="shared" si="304"/>
        <v>AD</v>
      </c>
      <c r="AT362" s="20" t="str">
        <f t="shared" si="305"/>
        <v/>
      </c>
      <c r="AU362" s="6" t="str">
        <f t="shared" si="306"/>
        <v/>
      </c>
      <c r="AV362" s="3" t="str">
        <f t="shared" si="286"/>
        <v/>
      </c>
      <c r="AW362" s="20" t="str">
        <f t="shared" si="287"/>
        <v/>
      </c>
      <c r="AX362" s="6" t="str">
        <f t="shared" si="288"/>
        <v/>
      </c>
      <c r="AY362" s="3" t="str">
        <f t="shared" si="289"/>
        <v/>
      </c>
      <c r="AZ362" s="20" t="str">
        <f t="shared" si="290"/>
        <v/>
      </c>
      <c r="BA362" s="6" t="str">
        <f t="shared" si="291"/>
        <v/>
      </c>
    </row>
    <row r="363" spans="1:53" ht="13.5" thickBot="1" x14ac:dyDescent="0.25">
      <c r="A363" s="96">
        <v>40038</v>
      </c>
      <c r="B363" s="97" t="s">
        <v>21</v>
      </c>
      <c r="C363" s="97" t="s">
        <v>22</v>
      </c>
      <c r="D363" s="97">
        <v>21.8</v>
      </c>
      <c r="E363" s="97" t="s">
        <v>77</v>
      </c>
      <c r="F363" s="86">
        <f t="shared" si="307"/>
        <v>1</v>
      </c>
      <c r="G363" s="86">
        <f t="shared" si="308"/>
        <v>8</v>
      </c>
      <c r="H363" s="86">
        <f t="shared" si="309"/>
        <v>2009</v>
      </c>
      <c r="I363" s="2" t="str">
        <f t="shared" si="262"/>
        <v>Summer</v>
      </c>
      <c r="J363" s="86"/>
      <c r="K363" s="3" t="str">
        <f t="shared" si="265"/>
        <v/>
      </c>
      <c r="L363" s="20" t="str">
        <f t="shared" si="266"/>
        <v/>
      </c>
      <c r="M363" s="6" t="str">
        <f t="shared" si="267"/>
        <v/>
      </c>
      <c r="N363" s="3" t="str">
        <f t="shared" si="268"/>
        <v/>
      </c>
      <c r="O363" s="20" t="str">
        <f t="shared" si="269"/>
        <v/>
      </c>
      <c r="P363" s="6" t="str">
        <f t="shared" si="270"/>
        <v/>
      </c>
      <c r="Q363" s="3" t="str">
        <f t="shared" si="271"/>
        <v/>
      </c>
      <c r="R363" s="20" t="str">
        <f t="shared" si="272"/>
        <v/>
      </c>
      <c r="S363" s="6" t="str">
        <f t="shared" si="273"/>
        <v/>
      </c>
      <c r="T363" s="3" t="str">
        <f t="shared" si="274"/>
        <v/>
      </c>
      <c r="U363" s="20" t="str">
        <f t="shared" si="275"/>
        <v/>
      </c>
      <c r="V363" s="6" t="str">
        <f t="shared" si="276"/>
        <v/>
      </c>
      <c r="W363" s="3" t="str">
        <f t="shared" si="277"/>
        <v/>
      </c>
      <c r="X363" s="20">
        <f t="shared" si="278"/>
        <v>21.8</v>
      </c>
      <c r="Y363" s="6" t="str">
        <f t="shared" si="279"/>
        <v/>
      </c>
      <c r="Z363" s="3" t="str">
        <f t="shared" si="280"/>
        <v/>
      </c>
      <c r="AA363" s="20" t="str">
        <f t="shared" si="281"/>
        <v/>
      </c>
      <c r="AB363" s="6" t="str">
        <f t="shared" si="282"/>
        <v/>
      </c>
      <c r="AC363" s="3" t="str">
        <f t="shared" si="283"/>
        <v/>
      </c>
      <c r="AD363" s="20" t="str">
        <f t="shared" si="284"/>
        <v/>
      </c>
      <c r="AE363" s="6" t="str">
        <f t="shared" si="285"/>
        <v/>
      </c>
      <c r="AG363" s="3" t="str">
        <f t="shared" si="292"/>
        <v/>
      </c>
      <c r="AH363" s="20" t="str">
        <f t="shared" si="293"/>
        <v/>
      </c>
      <c r="AI363" s="6" t="str">
        <f t="shared" si="294"/>
        <v/>
      </c>
      <c r="AJ363" s="3" t="str">
        <f t="shared" si="295"/>
        <v/>
      </c>
      <c r="AK363" s="20" t="str">
        <f t="shared" si="296"/>
        <v/>
      </c>
      <c r="AL363" s="6" t="str">
        <f t="shared" si="297"/>
        <v/>
      </c>
      <c r="AM363" s="3" t="str">
        <f t="shared" si="298"/>
        <v/>
      </c>
      <c r="AN363" s="20" t="str">
        <f t="shared" si="299"/>
        <v/>
      </c>
      <c r="AO363" s="6" t="str">
        <f t="shared" si="300"/>
        <v/>
      </c>
      <c r="AP363" s="3" t="str">
        <f t="shared" si="301"/>
        <v/>
      </c>
      <c r="AQ363" s="20" t="str">
        <f t="shared" si="302"/>
        <v/>
      </c>
      <c r="AR363" s="6" t="str">
        <f t="shared" si="303"/>
        <v/>
      </c>
      <c r="AS363" s="3" t="str">
        <f t="shared" si="304"/>
        <v/>
      </c>
      <c r="AT363" s="20" t="str">
        <f t="shared" si="305"/>
        <v>AD</v>
      </c>
      <c r="AU363" s="6" t="str">
        <f t="shared" si="306"/>
        <v/>
      </c>
      <c r="AV363" s="3" t="str">
        <f t="shared" si="286"/>
        <v/>
      </c>
      <c r="AW363" s="20" t="str">
        <f t="shared" si="287"/>
        <v/>
      </c>
      <c r="AX363" s="6" t="str">
        <f t="shared" si="288"/>
        <v/>
      </c>
      <c r="AY363" s="3" t="str">
        <f t="shared" si="289"/>
        <v/>
      </c>
      <c r="AZ363" s="20" t="str">
        <f t="shared" si="290"/>
        <v/>
      </c>
      <c r="BA363" s="6" t="str">
        <f t="shared" si="291"/>
        <v/>
      </c>
    </row>
    <row r="364" spans="1:53" ht="13.5" thickBot="1" x14ac:dyDescent="0.25">
      <c r="A364" s="96">
        <v>39947</v>
      </c>
      <c r="B364" s="97" t="s">
        <v>21</v>
      </c>
      <c r="C364" s="97" t="s">
        <v>22</v>
      </c>
      <c r="D364" s="97">
        <v>14.5</v>
      </c>
      <c r="E364" s="97" t="s">
        <v>3</v>
      </c>
      <c r="F364" s="86">
        <f t="shared" si="307"/>
        <v>1</v>
      </c>
      <c r="G364" s="86">
        <f t="shared" si="308"/>
        <v>5</v>
      </c>
      <c r="H364" s="86">
        <f t="shared" si="309"/>
        <v>2009</v>
      </c>
      <c r="I364" s="2" t="str">
        <f t="shared" si="262"/>
        <v>Spring</v>
      </c>
      <c r="J364" s="86"/>
      <c r="K364" s="3" t="str">
        <f t="shared" si="265"/>
        <v/>
      </c>
      <c r="L364" s="20" t="str">
        <f t="shared" si="266"/>
        <v/>
      </c>
      <c r="M364" s="6" t="str">
        <f t="shared" si="267"/>
        <v/>
      </c>
      <c r="N364" s="3" t="str">
        <f t="shared" si="268"/>
        <v/>
      </c>
      <c r="O364" s="20" t="str">
        <f t="shared" si="269"/>
        <v/>
      </c>
      <c r="P364" s="6" t="str">
        <f t="shared" si="270"/>
        <v/>
      </c>
      <c r="Q364" s="3" t="str">
        <f t="shared" si="271"/>
        <v/>
      </c>
      <c r="R364" s="20" t="str">
        <f t="shared" si="272"/>
        <v/>
      </c>
      <c r="S364" s="6" t="str">
        <f t="shared" si="273"/>
        <v/>
      </c>
      <c r="T364" s="3" t="str">
        <f t="shared" si="274"/>
        <v/>
      </c>
      <c r="U364" s="20" t="str">
        <f t="shared" si="275"/>
        <v/>
      </c>
      <c r="V364" s="6" t="str">
        <f t="shared" si="276"/>
        <v/>
      </c>
      <c r="W364" s="3">
        <f t="shared" si="277"/>
        <v>14.5</v>
      </c>
      <c r="X364" s="20" t="str">
        <f t="shared" si="278"/>
        <v/>
      </c>
      <c r="Y364" s="6" t="str">
        <f t="shared" si="279"/>
        <v/>
      </c>
      <c r="Z364" s="3" t="str">
        <f t="shared" si="280"/>
        <v/>
      </c>
      <c r="AA364" s="20" t="str">
        <f t="shared" si="281"/>
        <v/>
      </c>
      <c r="AB364" s="6" t="str">
        <f t="shared" si="282"/>
        <v/>
      </c>
      <c r="AC364" s="3" t="str">
        <f t="shared" si="283"/>
        <v/>
      </c>
      <c r="AD364" s="20" t="str">
        <f t="shared" si="284"/>
        <v/>
      </c>
      <c r="AE364" s="6" t="str">
        <f t="shared" si="285"/>
        <v/>
      </c>
      <c r="AG364" s="3" t="str">
        <f t="shared" si="292"/>
        <v/>
      </c>
      <c r="AH364" s="20" t="str">
        <f t="shared" si="293"/>
        <v/>
      </c>
      <c r="AI364" s="6" t="str">
        <f t="shared" si="294"/>
        <v/>
      </c>
      <c r="AJ364" s="3" t="str">
        <f t="shared" si="295"/>
        <v/>
      </c>
      <c r="AK364" s="20" t="str">
        <f t="shared" si="296"/>
        <v/>
      </c>
      <c r="AL364" s="6" t="str">
        <f t="shared" si="297"/>
        <v/>
      </c>
      <c r="AM364" s="3" t="str">
        <f t="shared" si="298"/>
        <v/>
      </c>
      <c r="AN364" s="20" t="str">
        <f t="shared" si="299"/>
        <v/>
      </c>
      <c r="AO364" s="6" t="str">
        <f t="shared" si="300"/>
        <v/>
      </c>
      <c r="AP364" s="3" t="str">
        <f t="shared" si="301"/>
        <v/>
      </c>
      <c r="AQ364" s="20" t="str">
        <f t="shared" si="302"/>
        <v/>
      </c>
      <c r="AR364" s="6" t="str">
        <f t="shared" si="303"/>
        <v/>
      </c>
      <c r="AS364" s="3" t="str">
        <f t="shared" si="304"/>
        <v>ns</v>
      </c>
      <c r="AT364" s="20" t="str">
        <f t="shared" si="305"/>
        <v/>
      </c>
      <c r="AU364" s="6" t="str">
        <f t="shared" si="306"/>
        <v/>
      </c>
      <c r="AV364" s="3" t="str">
        <f t="shared" si="286"/>
        <v/>
      </c>
      <c r="AW364" s="20" t="str">
        <f t="shared" si="287"/>
        <v/>
      </c>
      <c r="AX364" s="6" t="str">
        <f t="shared" si="288"/>
        <v/>
      </c>
      <c r="AY364" s="3" t="str">
        <f t="shared" si="289"/>
        <v/>
      </c>
      <c r="AZ364" s="20" t="str">
        <f t="shared" si="290"/>
        <v/>
      </c>
      <c r="BA364" s="6" t="str">
        <f t="shared" si="291"/>
        <v/>
      </c>
    </row>
    <row r="365" spans="1:53" ht="13.5" thickBot="1" x14ac:dyDescent="0.25">
      <c r="A365" s="96">
        <v>39726</v>
      </c>
      <c r="B365" s="97" t="s">
        <v>21</v>
      </c>
      <c r="C365" s="97" t="s">
        <v>22</v>
      </c>
      <c r="D365" s="97">
        <v>10.38</v>
      </c>
      <c r="E365" s="97">
        <v>0</v>
      </c>
      <c r="F365" s="86">
        <f t="shared" si="307"/>
        <v>1</v>
      </c>
      <c r="G365" s="86">
        <f t="shared" si="308"/>
        <v>10</v>
      </c>
      <c r="H365" s="86">
        <f t="shared" si="309"/>
        <v>2008</v>
      </c>
      <c r="I365" s="2" t="str">
        <f t="shared" si="262"/>
        <v>Fall</v>
      </c>
      <c r="J365" s="86"/>
      <c r="K365" s="3" t="str">
        <f t="shared" si="265"/>
        <v/>
      </c>
      <c r="L365" s="20" t="str">
        <f t="shared" si="266"/>
        <v/>
      </c>
      <c r="M365" s="6" t="str">
        <f t="shared" si="267"/>
        <v/>
      </c>
      <c r="N365" s="3" t="str">
        <f t="shared" si="268"/>
        <v/>
      </c>
      <c r="O365" s="20" t="str">
        <f t="shared" si="269"/>
        <v/>
      </c>
      <c r="P365" s="6" t="str">
        <f t="shared" si="270"/>
        <v/>
      </c>
      <c r="Q365" s="3" t="str">
        <f t="shared" si="271"/>
        <v/>
      </c>
      <c r="R365" s="20" t="str">
        <f t="shared" si="272"/>
        <v/>
      </c>
      <c r="S365" s="6" t="str">
        <f t="shared" si="273"/>
        <v/>
      </c>
      <c r="T365" s="3" t="str">
        <f t="shared" si="274"/>
        <v/>
      </c>
      <c r="U365" s="20" t="str">
        <f t="shared" si="275"/>
        <v/>
      </c>
      <c r="V365" s="6" t="str">
        <f t="shared" si="276"/>
        <v/>
      </c>
      <c r="W365" s="3" t="str">
        <f t="shared" si="277"/>
        <v/>
      </c>
      <c r="X365" s="20" t="str">
        <f t="shared" si="278"/>
        <v/>
      </c>
      <c r="Y365" s="6">
        <f t="shared" si="279"/>
        <v>10.38</v>
      </c>
      <c r="Z365" s="3" t="str">
        <f t="shared" si="280"/>
        <v/>
      </c>
      <c r="AA365" s="20" t="str">
        <f t="shared" si="281"/>
        <v/>
      </c>
      <c r="AB365" s="6" t="str">
        <f t="shared" si="282"/>
        <v/>
      </c>
      <c r="AC365" s="3" t="str">
        <f t="shared" si="283"/>
        <v/>
      </c>
      <c r="AD365" s="20" t="str">
        <f t="shared" si="284"/>
        <v/>
      </c>
      <c r="AE365" s="6" t="str">
        <f t="shared" si="285"/>
        <v/>
      </c>
      <c r="AG365" s="3" t="str">
        <f t="shared" si="292"/>
        <v/>
      </c>
      <c r="AH365" s="20" t="str">
        <f t="shared" si="293"/>
        <v/>
      </c>
      <c r="AI365" s="6" t="str">
        <f t="shared" si="294"/>
        <v/>
      </c>
      <c r="AJ365" s="3" t="str">
        <f t="shared" si="295"/>
        <v/>
      </c>
      <c r="AK365" s="20" t="str">
        <f t="shared" si="296"/>
        <v/>
      </c>
      <c r="AL365" s="6" t="str">
        <f t="shared" si="297"/>
        <v/>
      </c>
      <c r="AM365" s="3" t="str">
        <f t="shared" si="298"/>
        <v/>
      </c>
      <c r="AN365" s="20" t="str">
        <f t="shared" si="299"/>
        <v/>
      </c>
      <c r="AO365" s="6" t="str">
        <f t="shared" si="300"/>
        <v/>
      </c>
      <c r="AP365" s="3" t="str">
        <f t="shared" si="301"/>
        <v/>
      </c>
      <c r="AQ365" s="20" t="str">
        <f t="shared" si="302"/>
        <v/>
      </c>
      <c r="AR365" s="6" t="str">
        <f t="shared" si="303"/>
        <v/>
      </c>
      <c r="AS365" s="3" t="str">
        <f t="shared" si="304"/>
        <v/>
      </c>
      <c r="AT365" s="20" t="str">
        <f t="shared" si="305"/>
        <v/>
      </c>
      <c r="AU365" s="6">
        <f t="shared" si="306"/>
        <v>0</v>
      </c>
      <c r="AV365" s="3" t="str">
        <f t="shared" si="286"/>
        <v/>
      </c>
      <c r="AW365" s="20" t="str">
        <f t="shared" si="287"/>
        <v/>
      </c>
      <c r="AX365" s="6" t="str">
        <f t="shared" si="288"/>
        <v/>
      </c>
      <c r="AY365" s="3" t="str">
        <f t="shared" si="289"/>
        <v/>
      </c>
      <c r="AZ365" s="20" t="str">
        <f t="shared" si="290"/>
        <v/>
      </c>
      <c r="BA365" s="6" t="str">
        <f t="shared" si="291"/>
        <v/>
      </c>
    </row>
    <row r="366" spans="1:53" ht="13.5" thickBot="1" x14ac:dyDescent="0.25">
      <c r="A366" s="96">
        <v>39643</v>
      </c>
      <c r="B366" s="97" t="s">
        <v>21</v>
      </c>
      <c r="C366" s="97" t="s">
        <v>22</v>
      </c>
      <c r="D366" s="97" t="s">
        <v>80</v>
      </c>
      <c r="E366" s="97" t="s">
        <v>3</v>
      </c>
      <c r="F366" s="86">
        <f t="shared" si="307"/>
        <v>1</v>
      </c>
      <c r="G366" s="86">
        <f t="shared" si="308"/>
        <v>7</v>
      </c>
      <c r="H366" s="86">
        <f t="shared" si="309"/>
        <v>2008</v>
      </c>
      <c r="I366" s="2" t="str">
        <f t="shared" si="262"/>
        <v>Summer</v>
      </c>
      <c r="J366" s="86"/>
      <c r="K366" s="3" t="str">
        <f t="shared" si="265"/>
        <v/>
      </c>
      <c r="L366" s="20" t="str">
        <f t="shared" si="266"/>
        <v/>
      </c>
      <c r="M366" s="6" t="str">
        <f t="shared" si="267"/>
        <v/>
      </c>
      <c r="N366" s="3" t="str">
        <f t="shared" si="268"/>
        <v/>
      </c>
      <c r="O366" s="20" t="str">
        <f t="shared" si="269"/>
        <v/>
      </c>
      <c r="P366" s="6" t="str">
        <f t="shared" si="270"/>
        <v/>
      </c>
      <c r="Q366" s="3" t="str">
        <f t="shared" si="271"/>
        <v/>
      </c>
      <c r="R366" s="20" t="str">
        <f t="shared" si="272"/>
        <v/>
      </c>
      <c r="S366" s="6" t="str">
        <f t="shared" si="273"/>
        <v/>
      </c>
      <c r="T366" s="3" t="str">
        <f t="shared" si="274"/>
        <v/>
      </c>
      <c r="U366" s="20" t="str">
        <f t="shared" si="275"/>
        <v/>
      </c>
      <c r="V366" s="6" t="str">
        <f t="shared" si="276"/>
        <v/>
      </c>
      <c r="W366" s="3" t="str">
        <f t="shared" si="277"/>
        <v/>
      </c>
      <c r="X366" s="20" t="str">
        <f t="shared" si="278"/>
        <v>ad</v>
      </c>
      <c r="Y366" s="6" t="str">
        <f t="shared" si="279"/>
        <v/>
      </c>
      <c r="Z366" s="3" t="str">
        <f t="shared" si="280"/>
        <v/>
      </c>
      <c r="AA366" s="20" t="str">
        <f t="shared" si="281"/>
        <v/>
      </c>
      <c r="AB366" s="6" t="str">
        <f t="shared" si="282"/>
        <v/>
      </c>
      <c r="AC366" s="3" t="str">
        <f t="shared" si="283"/>
        <v/>
      </c>
      <c r="AD366" s="20" t="str">
        <f t="shared" si="284"/>
        <v/>
      </c>
      <c r="AE366" s="6" t="str">
        <f t="shared" si="285"/>
        <v/>
      </c>
      <c r="AG366" s="3" t="str">
        <f t="shared" si="292"/>
        <v/>
      </c>
      <c r="AH366" s="20" t="str">
        <f t="shared" si="293"/>
        <v/>
      </c>
      <c r="AI366" s="6" t="str">
        <f t="shared" si="294"/>
        <v/>
      </c>
      <c r="AJ366" s="3" t="str">
        <f t="shared" si="295"/>
        <v/>
      </c>
      <c r="AK366" s="20" t="str">
        <f t="shared" si="296"/>
        <v/>
      </c>
      <c r="AL366" s="6" t="str">
        <f t="shared" si="297"/>
        <v/>
      </c>
      <c r="AM366" s="3" t="str">
        <f t="shared" si="298"/>
        <v/>
      </c>
      <c r="AN366" s="20" t="str">
        <f t="shared" si="299"/>
        <v/>
      </c>
      <c r="AO366" s="6" t="str">
        <f t="shared" si="300"/>
        <v/>
      </c>
      <c r="AP366" s="3" t="str">
        <f t="shared" si="301"/>
        <v/>
      </c>
      <c r="AQ366" s="20" t="str">
        <f t="shared" si="302"/>
        <v/>
      </c>
      <c r="AR366" s="6" t="str">
        <f t="shared" si="303"/>
        <v/>
      </c>
      <c r="AS366" s="3" t="str">
        <f t="shared" si="304"/>
        <v/>
      </c>
      <c r="AT366" s="20" t="str">
        <f t="shared" si="305"/>
        <v>ns</v>
      </c>
      <c r="AU366" s="6" t="str">
        <f t="shared" si="306"/>
        <v/>
      </c>
      <c r="AV366" s="3" t="str">
        <f t="shared" si="286"/>
        <v/>
      </c>
      <c r="AW366" s="20" t="str">
        <f t="shared" si="287"/>
        <v/>
      </c>
      <c r="AX366" s="6" t="str">
        <f t="shared" si="288"/>
        <v/>
      </c>
      <c r="AY366" s="3" t="str">
        <f t="shared" si="289"/>
        <v/>
      </c>
      <c r="AZ366" s="20" t="str">
        <f t="shared" si="290"/>
        <v/>
      </c>
      <c r="BA366" s="6" t="str">
        <f t="shared" si="291"/>
        <v/>
      </c>
    </row>
    <row r="367" spans="1:53" ht="13.5" thickBot="1" x14ac:dyDescent="0.25">
      <c r="A367" s="96">
        <v>39353</v>
      </c>
      <c r="B367" s="97" t="s">
        <v>21</v>
      </c>
      <c r="C367" s="97" t="s">
        <v>22</v>
      </c>
      <c r="D367" s="97">
        <v>16.399999999999999</v>
      </c>
      <c r="E367" s="97" t="s">
        <v>3</v>
      </c>
      <c r="F367" s="86">
        <f t="shared" si="307"/>
        <v>1</v>
      </c>
      <c r="G367" s="86">
        <f t="shared" si="308"/>
        <v>9</v>
      </c>
      <c r="H367" s="86">
        <f t="shared" si="309"/>
        <v>2007</v>
      </c>
      <c r="I367" s="2" t="str">
        <f t="shared" si="262"/>
        <v>Fall</v>
      </c>
      <c r="J367" s="86"/>
      <c r="K367" s="3" t="str">
        <f t="shared" si="265"/>
        <v/>
      </c>
      <c r="L367" s="20" t="str">
        <f t="shared" si="266"/>
        <v/>
      </c>
      <c r="M367" s="6" t="str">
        <f t="shared" si="267"/>
        <v/>
      </c>
      <c r="N367" s="3" t="str">
        <f t="shared" si="268"/>
        <v/>
      </c>
      <c r="O367" s="20" t="str">
        <f t="shared" si="269"/>
        <v/>
      </c>
      <c r="P367" s="6" t="str">
        <f t="shared" si="270"/>
        <v/>
      </c>
      <c r="Q367" s="3" t="str">
        <f t="shared" si="271"/>
        <v/>
      </c>
      <c r="R367" s="20" t="str">
        <f t="shared" si="272"/>
        <v/>
      </c>
      <c r="S367" s="6" t="str">
        <f t="shared" si="273"/>
        <v/>
      </c>
      <c r="T367" s="3" t="str">
        <f t="shared" si="274"/>
        <v/>
      </c>
      <c r="U367" s="20" t="str">
        <f t="shared" si="275"/>
        <v/>
      </c>
      <c r="V367" s="6" t="str">
        <f t="shared" si="276"/>
        <v/>
      </c>
      <c r="W367" s="3" t="str">
        <f t="shared" si="277"/>
        <v/>
      </c>
      <c r="X367" s="20" t="str">
        <f t="shared" si="278"/>
        <v/>
      </c>
      <c r="Y367" s="6">
        <f t="shared" si="279"/>
        <v>16.399999999999999</v>
      </c>
      <c r="Z367" s="3" t="str">
        <f t="shared" si="280"/>
        <v/>
      </c>
      <c r="AA367" s="20" t="str">
        <f t="shared" si="281"/>
        <v/>
      </c>
      <c r="AB367" s="6" t="str">
        <f t="shared" si="282"/>
        <v/>
      </c>
      <c r="AC367" s="3" t="str">
        <f t="shared" si="283"/>
        <v/>
      </c>
      <c r="AD367" s="20" t="str">
        <f t="shared" si="284"/>
        <v/>
      </c>
      <c r="AE367" s="6" t="str">
        <f t="shared" si="285"/>
        <v/>
      </c>
      <c r="AG367" s="3" t="str">
        <f t="shared" si="292"/>
        <v/>
      </c>
      <c r="AH367" s="20" t="str">
        <f t="shared" si="293"/>
        <v/>
      </c>
      <c r="AI367" s="6" t="str">
        <f t="shared" si="294"/>
        <v/>
      </c>
      <c r="AJ367" s="3" t="str">
        <f t="shared" si="295"/>
        <v/>
      </c>
      <c r="AK367" s="20" t="str">
        <f t="shared" si="296"/>
        <v/>
      </c>
      <c r="AL367" s="6" t="str">
        <f t="shared" si="297"/>
        <v/>
      </c>
      <c r="AM367" s="3" t="str">
        <f t="shared" si="298"/>
        <v/>
      </c>
      <c r="AN367" s="20" t="str">
        <f t="shared" si="299"/>
        <v/>
      </c>
      <c r="AO367" s="6" t="str">
        <f t="shared" si="300"/>
        <v/>
      </c>
      <c r="AP367" s="3" t="str">
        <f t="shared" si="301"/>
        <v/>
      </c>
      <c r="AQ367" s="20" t="str">
        <f t="shared" si="302"/>
        <v/>
      </c>
      <c r="AR367" s="6" t="str">
        <f t="shared" si="303"/>
        <v/>
      </c>
      <c r="AS367" s="3" t="str">
        <f t="shared" si="304"/>
        <v/>
      </c>
      <c r="AT367" s="20" t="str">
        <f t="shared" si="305"/>
        <v/>
      </c>
      <c r="AU367" s="6" t="str">
        <f t="shared" si="306"/>
        <v>ns</v>
      </c>
      <c r="AV367" s="3" t="str">
        <f t="shared" si="286"/>
        <v/>
      </c>
      <c r="AW367" s="20" t="str">
        <f t="shared" si="287"/>
        <v/>
      </c>
      <c r="AX367" s="6" t="str">
        <f t="shared" si="288"/>
        <v/>
      </c>
      <c r="AY367" s="3" t="str">
        <f t="shared" si="289"/>
        <v/>
      </c>
      <c r="AZ367" s="20" t="str">
        <f t="shared" si="290"/>
        <v/>
      </c>
      <c r="BA367" s="6" t="str">
        <f t="shared" si="291"/>
        <v/>
      </c>
    </row>
    <row r="368" spans="1:53" ht="13.5" thickBot="1" x14ac:dyDescent="0.25">
      <c r="A368" s="96">
        <v>39219</v>
      </c>
      <c r="B368" s="97" t="s">
        <v>21</v>
      </c>
      <c r="C368" s="97" t="s">
        <v>22</v>
      </c>
      <c r="D368" s="97">
        <v>21.14</v>
      </c>
      <c r="E368" s="97">
        <v>0</v>
      </c>
      <c r="F368" s="86">
        <f t="shared" si="307"/>
        <v>1</v>
      </c>
      <c r="G368" s="86">
        <f t="shared" si="308"/>
        <v>5</v>
      </c>
      <c r="H368" s="86">
        <f t="shared" si="309"/>
        <v>2007</v>
      </c>
      <c r="I368" s="2" t="str">
        <f t="shared" si="262"/>
        <v>Spring</v>
      </c>
      <c r="J368" s="86"/>
      <c r="K368" s="3" t="str">
        <f t="shared" si="265"/>
        <v/>
      </c>
      <c r="L368" s="20" t="str">
        <f t="shared" si="266"/>
        <v/>
      </c>
      <c r="M368" s="6" t="str">
        <f t="shared" si="267"/>
        <v/>
      </c>
      <c r="N368" s="3" t="str">
        <f t="shared" si="268"/>
        <v/>
      </c>
      <c r="O368" s="20" t="str">
        <f t="shared" si="269"/>
        <v/>
      </c>
      <c r="P368" s="6" t="str">
        <f t="shared" si="270"/>
        <v/>
      </c>
      <c r="Q368" s="3" t="str">
        <f t="shared" si="271"/>
        <v/>
      </c>
      <c r="R368" s="20" t="str">
        <f t="shared" si="272"/>
        <v/>
      </c>
      <c r="S368" s="6" t="str">
        <f t="shared" si="273"/>
        <v/>
      </c>
      <c r="T368" s="3" t="str">
        <f t="shared" si="274"/>
        <v/>
      </c>
      <c r="U368" s="20" t="str">
        <f t="shared" si="275"/>
        <v/>
      </c>
      <c r="V368" s="6" t="str">
        <f t="shared" si="276"/>
        <v/>
      </c>
      <c r="W368" s="3">
        <f t="shared" si="277"/>
        <v>21.14</v>
      </c>
      <c r="X368" s="20" t="str">
        <f t="shared" si="278"/>
        <v/>
      </c>
      <c r="Y368" s="6" t="str">
        <f t="shared" si="279"/>
        <v/>
      </c>
      <c r="Z368" s="3" t="str">
        <f t="shared" si="280"/>
        <v/>
      </c>
      <c r="AA368" s="20" t="str">
        <f t="shared" si="281"/>
        <v/>
      </c>
      <c r="AB368" s="6" t="str">
        <f t="shared" si="282"/>
        <v/>
      </c>
      <c r="AC368" s="3" t="str">
        <f t="shared" si="283"/>
        <v/>
      </c>
      <c r="AD368" s="20" t="str">
        <f t="shared" si="284"/>
        <v/>
      </c>
      <c r="AE368" s="6" t="str">
        <f t="shared" si="285"/>
        <v/>
      </c>
      <c r="AG368" s="3" t="str">
        <f t="shared" si="292"/>
        <v/>
      </c>
      <c r="AH368" s="20" t="str">
        <f t="shared" si="293"/>
        <v/>
      </c>
      <c r="AI368" s="6" t="str">
        <f t="shared" si="294"/>
        <v/>
      </c>
      <c r="AJ368" s="3" t="str">
        <f t="shared" si="295"/>
        <v/>
      </c>
      <c r="AK368" s="20" t="str">
        <f t="shared" si="296"/>
        <v/>
      </c>
      <c r="AL368" s="6" t="str">
        <f t="shared" si="297"/>
        <v/>
      </c>
      <c r="AM368" s="3" t="str">
        <f t="shared" si="298"/>
        <v/>
      </c>
      <c r="AN368" s="20" t="str">
        <f t="shared" si="299"/>
        <v/>
      </c>
      <c r="AO368" s="6" t="str">
        <f t="shared" si="300"/>
        <v/>
      </c>
      <c r="AP368" s="3" t="str">
        <f t="shared" si="301"/>
        <v/>
      </c>
      <c r="AQ368" s="20" t="str">
        <f t="shared" si="302"/>
        <v/>
      </c>
      <c r="AR368" s="6" t="str">
        <f t="shared" si="303"/>
        <v/>
      </c>
      <c r="AS368" s="3">
        <f t="shared" si="304"/>
        <v>0</v>
      </c>
      <c r="AT368" s="20" t="str">
        <f t="shared" si="305"/>
        <v/>
      </c>
      <c r="AU368" s="6" t="str">
        <f t="shared" si="306"/>
        <v/>
      </c>
      <c r="AV368" s="3" t="str">
        <f t="shared" si="286"/>
        <v/>
      </c>
      <c r="AW368" s="20" t="str">
        <f t="shared" si="287"/>
        <v/>
      </c>
      <c r="AX368" s="6" t="str">
        <f t="shared" si="288"/>
        <v/>
      </c>
      <c r="AY368" s="3" t="str">
        <f t="shared" si="289"/>
        <v/>
      </c>
      <c r="AZ368" s="20" t="str">
        <f t="shared" si="290"/>
        <v/>
      </c>
      <c r="BA368" s="6" t="str">
        <f t="shared" si="291"/>
        <v/>
      </c>
    </row>
    <row r="369" spans="1:53" ht="13.5" thickBot="1" x14ac:dyDescent="0.25">
      <c r="A369" s="96">
        <v>39004</v>
      </c>
      <c r="B369" s="97" t="s">
        <v>21</v>
      </c>
      <c r="C369" s="97" t="s">
        <v>22</v>
      </c>
      <c r="D369" s="97">
        <v>9.6999999999999993</v>
      </c>
      <c r="E369" s="97">
        <v>0</v>
      </c>
      <c r="F369" s="86">
        <f t="shared" si="307"/>
        <v>1</v>
      </c>
      <c r="G369" s="86">
        <f t="shared" si="308"/>
        <v>10</v>
      </c>
      <c r="H369" s="86">
        <f t="shared" si="309"/>
        <v>2006</v>
      </c>
      <c r="I369" s="2" t="str">
        <f t="shared" si="262"/>
        <v>Fall</v>
      </c>
      <c r="J369" s="86"/>
      <c r="K369" s="3" t="str">
        <f t="shared" si="265"/>
        <v/>
      </c>
      <c r="L369" s="20" t="str">
        <f t="shared" si="266"/>
        <v/>
      </c>
      <c r="M369" s="6" t="str">
        <f t="shared" si="267"/>
        <v/>
      </c>
      <c r="N369" s="3" t="str">
        <f t="shared" si="268"/>
        <v/>
      </c>
      <c r="O369" s="20" t="str">
        <f t="shared" si="269"/>
        <v/>
      </c>
      <c r="P369" s="6" t="str">
        <f t="shared" si="270"/>
        <v/>
      </c>
      <c r="Q369" s="3" t="str">
        <f t="shared" si="271"/>
        <v/>
      </c>
      <c r="R369" s="20" t="str">
        <f t="shared" si="272"/>
        <v/>
      </c>
      <c r="S369" s="6" t="str">
        <f t="shared" si="273"/>
        <v/>
      </c>
      <c r="T369" s="3" t="str">
        <f t="shared" si="274"/>
        <v/>
      </c>
      <c r="U369" s="20" t="str">
        <f t="shared" si="275"/>
        <v/>
      </c>
      <c r="V369" s="6" t="str">
        <f t="shared" si="276"/>
        <v/>
      </c>
      <c r="W369" s="3" t="str">
        <f t="shared" si="277"/>
        <v/>
      </c>
      <c r="X369" s="20" t="str">
        <f t="shared" si="278"/>
        <v/>
      </c>
      <c r="Y369" s="6">
        <f t="shared" si="279"/>
        <v>9.6999999999999993</v>
      </c>
      <c r="Z369" s="3" t="str">
        <f t="shared" si="280"/>
        <v/>
      </c>
      <c r="AA369" s="20" t="str">
        <f t="shared" si="281"/>
        <v/>
      </c>
      <c r="AB369" s="6" t="str">
        <f t="shared" si="282"/>
        <v/>
      </c>
      <c r="AC369" s="3" t="str">
        <f t="shared" si="283"/>
        <v/>
      </c>
      <c r="AD369" s="20" t="str">
        <f t="shared" si="284"/>
        <v/>
      </c>
      <c r="AE369" s="6" t="str">
        <f t="shared" si="285"/>
        <v/>
      </c>
      <c r="AG369" s="3" t="str">
        <f t="shared" si="292"/>
        <v/>
      </c>
      <c r="AH369" s="20" t="str">
        <f t="shared" si="293"/>
        <v/>
      </c>
      <c r="AI369" s="6" t="str">
        <f t="shared" si="294"/>
        <v/>
      </c>
      <c r="AJ369" s="3" t="str">
        <f t="shared" si="295"/>
        <v/>
      </c>
      <c r="AK369" s="20" t="str">
        <f t="shared" si="296"/>
        <v/>
      </c>
      <c r="AL369" s="6" t="str">
        <f t="shared" si="297"/>
        <v/>
      </c>
      <c r="AM369" s="3" t="str">
        <f t="shared" si="298"/>
        <v/>
      </c>
      <c r="AN369" s="20" t="str">
        <f t="shared" si="299"/>
        <v/>
      </c>
      <c r="AO369" s="6" t="str">
        <f t="shared" si="300"/>
        <v/>
      </c>
      <c r="AP369" s="3" t="str">
        <f t="shared" si="301"/>
        <v/>
      </c>
      <c r="AQ369" s="20" t="str">
        <f t="shared" si="302"/>
        <v/>
      </c>
      <c r="AR369" s="6" t="str">
        <f t="shared" si="303"/>
        <v/>
      </c>
      <c r="AS369" s="3" t="str">
        <f t="shared" si="304"/>
        <v/>
      </c>
      <c r="AT369" s="20" t="str">
        <f t="shared" si="305"/>
        <v/>
      </c>
      <c r="AU369" s="6">
        <f t="shared" si="306"/>
        <v>0</v>
      </c>
      <c r="AV369" s="3" t="str">
        <f t="shared" si="286"/>
        <v/>
      </c>
      <c r="AW369" s="20" t="str">
        <f t="shared" si="287"/>
        <v/>
      </c>
      <c r="AX369" s="6" t="str">
        <f t="shared" si="288"/>
        <v/>
      </c>
      <c r="AY369" s="3" t="str">
        <f t="shared" si="289"/>
        <v/>
      </c>
      <c r="AZ369" s="20" t="str">
        <f t="shared" si="290"/>
        <v/>
      </c>
      <c r="BA369" s="6" t="str">
        <f t="shared" si="291"/>
        <v/>
      </c>
    </row>
    <row r="370" spans="1:53" ht="13.5" thickBot="1" x14ac:dyDescent="0.25">
      <c r="A370" s="96">
        <v>38922</v>
      </c>
      <c r="B370" s="97" t="s">
        <v>21</v>
      </c>
      <c r="C370" s="97" t="s">
        <v>22</v>
      </c>
      <c r="D370" s="97">
        <v>21.1</v>
      </c>
      <c r="E370" s="97">
        <v>0</v>
      </c>
      <c r="F370" s="86">
        <f t="shared" si="307"/>
        <v>1</v>
      </c>
      <c r="G370" s="86">
        <f t="shared" si="308"/>
        <v>7</v>
      </c>
      <c r="H370" s="86">
        <f t="shared" si="309"/>
        <v>2006</v>
      </c>
      <c r="I370" s="2" t="str">
        <f t="shared" si="262"/>
        <v>Summer</v>
      </c>
      <c r="J370" s="86"/>
      <c r="K370" s="3" t="str">
        <f t="shared" si="265"/>
        <v/>
      </c>
      <c r="L370" s="20" t="str">
        <f t="shared" si="266"/>
        <v/>
      </c>
      <c r="M370" s="6" t="str">
        <f t="shared" si="267"/>
        <v/>
      </c>
      <c r="N370" s="3" t="str">
        <f t="shared" si="268"/>
        <v/>
      </c>
      <c r="O370" s="20" t="str">
        <f t="shared" si="269"/>
        <v/>
      </c>
      <c r="P370" s="6" t="str">
        <f t="shared" si="270"/>
        <v/>
      </c>
      <c r="Q370" s="3" t="str">
        <f t="shared" si="271"/>
        <v/>
      </c>
      <c r="R370" s="20" t="str">
        <f t="shared" si="272"/>
        <v/>
      </c>
      <c r="S370" s="6" t="str">
        <f t="shared" si="273"/>
        <v/>
      </c>
      <c r="T370" s="3" t="str">
        <f t="shared" si="274"/>
        <v/>
      </c>
      <c r="U370" s="20" t="str">
        <f t="shared" si="275"/>
        <v/>
      </c>
      <c r="V370" s="6" t="str">
        <f t="shared" si="276"/>
        <v/>
      </c>
      <c r="W370" s="3" t="str">
        <f t="shared" si="277"/>
        <v/>
      </c>
      <c r="X370" s="20">
        <f t="shared" si="278"/>
        <v>21.1</v>
      </c>
      <c r="Y370" s="6" t="str">
        <f t="shared" si="279"/>
        <v/>
      </c>
      <c r="Z370" s="3" t="str">
        <f t="shared" si="280"/>
        <v/>
      </c>
      <c r="AA370" s="20" t="str">
        <f t="shared" si="281"/>
        <v/>
      </c>
      <c r="AB370" s="6" t="str">
        <f t="shared" si="282"/>
        <v/>
      </c>
      <c r="AC370" s="3" t="str">
        <f t="shared" si="283"/>
        <v/>
      </c>
      <c r="AD370" s="20" t="str">
        <f t="shared" si="284"/>
        <v/>
      </c>
      <c r="AE370" s="6" t="str">
        <f t="shared" si="285"/>
        <v/>
      </c>
      <c r="AG370" s="3" t="str">
        <f t="shared" si="292"/>
        <v/>
      </c>
      <c r="AH370" s="20" t="str">
        <f t="shared" si="293"/>
        <v/>
      </c>
      <c r="AI370" s="6" t="str">
        <f t="shared" si="294"/>
        <v/>
      </c>
      <c r="AJ370" s="3" t="str">
        <f t="shared" si="295"/>
        <v/>
      </c>
      <c r="AK370" s="20" t="str">
        <f t="shared" si="296"/>
        <v/>
      </c>
      <c r="AL370" s="6" t="str">
        <f t="shared" si="297"/>
        <v/>
      </c>
      <c r="AM370" s="3" t="str">
        <f t="shared" si="298"/>
        <v/>
      </c>
      <c r="AN370" s="20" t="str">
        <f t="shared" si="299"/>
        <v/>
      </c>
      <c r="AO370" s="6" t="str">
        <f t="shared" si="300"/>
        <v/>
      </c>
      <c r="AP370" s="3" t="str">
        <f t="shared" si="301"/>
        <v/>
      </c>
      <c r="AQ370" s="20" t="str">
        <f t="shared" si="302"/>
        <v/>
      </c>
      <c r="AR370" s="6" t="str">
        <f t="shared" si="303"/>
        <v/>
      </c>
      <c r="AS370" s="3" t="str">
        <f t="shared" si="304"/>
        <v/>
      </c>
      <c r="AT370" s="20">
        <f t="shared" si="305"/>
        <v>0</v>
      </c>
      <c r="AU370" s="6" t="str">
        <f t="shared" si="306"/>
        <v/>
      </c>
      <c r="AV370" s="3" t="str">
        <f t="shared" si="286"/>
        <v/>
      </c>
      <c r="AW370" s="20" t="str">
        <f t="shared" si="287"/>
        <v/>
      </c>
      <c r="AX370" s="6" t="str">
        <f t="shared" si="288"/>
        <v/>
      </c>
      <c r="AY370" s="3" t="str">
        <f t="shared" si="289"/>
        <v/>
      </c>
      <c r="AZ370" s="20" t="str">
        <f t="shared" si="290"/>
        <v/>
      </c>
      <c r="BA370" s="6" t="str">
        <f t="shared" si="291"/>
        <v/>
      </c>
    </row>
    <row r="371" spans="1:53" ht="13.5" thickBot="1" x14ac:dyDescent="0.25">
      <c r="A371" s="96">
        <v>38850</v>
      </c>
      <c r="B371" s="97" t="s">
        <v>21</v>
      </c>
      <c r="C371" s="97" t="s">
        <v>22</v>
      </c>
      <c r="D371" s="97">
        <v>11.5</v>
      </c>
      <c r="E371" s="97">
        <v>11.4</v>
      </c>
      <c r="F371" s="86">
        <f t="shared" si="307"/>
        <v>1</v>
      </c>
      <c r="G371" s="86">
        <f t="shared" si="308"/>
        <v>5</v>
      </c>
      <c r="H371" s="86">
        <f t="shared" si="309"/>
        <v>2006</v>
      </c>
      <c r="I371" s="2" t="str">
        <f t="shared" si="262"/>
        <v>Spring</v>
      </c>
      <c r="J371" s="86"/>
      <c r="K371" s="3" t="str">
        <f t="shared" si="265"/>
        <v/>
      </c>
      <c r="L371" s="20" t="str">
        <f t="shared" si="266"/>
        <v/>
      </c>
      <c r="M371" s="6" t="str">
        <f t="shared" si="267"/>
        <v/>
      </c>
      <c r="N371" s="3" t="str">
        <f t="shared" si="268"/>
        <v/>
      </c>
      <c r="O371" s="20" t="str">
        <f t="shared" si="269"/>
        <v/>
      </c>
      <c r="P371" s="6" t="str">
        <f t="shared" si="270"/>
        <v/>
      </c>
      <c r="Q371" s="3" t="str">
        <f t="shared" si="271"/>
        <v/>
      </c>
      <c r="R371" s="20" t="str">
        <f t="shared" si="272"/>
        <v/>
      </c>
      <c r="S371" s="6" t="str">
        <f t="shared" si="273"/>
        <v/>
      </c>
      <c r="T371" s="3" t="str">
        <f t="shared" si="274"/>
        <v/>
      </c>
      <c r="U371" s="20" t="str">
        <f t="shared" si="275"/>
        <v/>
      </c>
      <c r="V371" s="6" t="str">
        <f t="shared" si="276"/>
        <v/>
      </c>
      <c r="W371" s="3">
        <f t="shared" si="277"/>
        <v>11.5</v>
      </c>
      <c r="X371" s="20" t="str">
        <f t="shared" si="278"/>
        <v/>
      </c>
      <c r="Y371" s="6" t="str">
        <f t="shared" si="279"/>
        <v/>
      </c>
      <c r="Z371" s="3" t="str">
        <f t="shared" si="280"/>
        <v/>
      </c>
      <c r="AA371" s="20" t="str">
        <f t="shared" si="281"/>
        <v/>
      </c>
      <c r="AB371" s="6" t="str">
        <f t="shared" si="282"/>
        <v/>
      </c>
      <c r="AC371" s="3" t="str">
        <f t="shared" si="283"/>
        <v/>
      </c>
      <c r="AD371" s="20" t="str">
        <f t="shared" si="284"/>
        <v/>
      </c>
      <c r="AE371" s="6" t="str">
        <f t="shared" si="285"/>
        <v/>
      </c>
      <c r="AG371" s="3" t="str">
        <f t="shared" si="292"/>
        <v/>
      </c>
      <c r="AH371" s="20" t="str">
        <f t="shared" si="293"/>
        <v/>
      </c>
      <c r="AI371" s="6" t="str">
        <f t="shared" si="294"/>
        <v/>
      </c>
      <c r="AJ371" s="3" t="str">
        <f t="shared" si="295"/>
        <v/>
      </c>
      <c r="AK371" s="20" t="str">
        <f t="shared" si="296"/>
        <v/>
      </c>
      <c r="AL371" s="6" t="str">
        <f t="shared" si="297"/>
        <v/>
      </c>
      <c r="AM371" s="3" t="str">
        <f t="shared" si="298"/>
        <v/>
      </c>
      <c r="AN371" s="20" t="str">
        <f t="shared" si="299"/>
        <v/>
      </c>
      <c r="AO371" s="6" t="str">
        <f t="shared" si="300"/>
        <v/>
      </c>
      <c r="AP371" s="3" t="str">
        <f t="shared" si="301"/>
        <v/>
      </c>
      <c r="AQ371" s="20" t="str">
        <f t="shared" si="302"/>
        <v/>
      </c>
      <c r="AR371" s="6" t="str">
        <f t="shared" si="303"/>
        <v/>
      </c>
      <c r="AS371" s="3">
        <f t="shared" si="304"/>
        <v>11.4</v>
      </c>
      <c r="AT371" s="20" t="str">
        <f t="shared" si="305"/>
        <v/>
      </c>
      <c r="AU371" s="6" t="str">
        <f t="shared" si="306"/>
        <v/>
      </c>
      <c r="AV371" s="3" t="str">
        <f t="shared" si="286"/>
        <v/>
      </c>
      <c r="AW371" s="20" t="str">
        <f t="shared" si="287"/>
        <v/>
      </c>
      <c r="AX371" s="6" t="str">
        <f t="shared" si="288"/>
        <v/>
      </c>
      <c r="AY371" s="3" t="str">
        <f t="shared" si="289"/>
        <v/>
      </c>
      <c r="AZ371" s="20" t="str">
        <f t="shared" si="290"/>
        <v/>
      </c>
      <c r="BA371" s="6" t="str">
        <f t="shared" si="291"/>
        <v/>
      </c>
    </row>
    <row r="372" spans="1:53" ht="13.5" thickBot="1" x14ac:dyDescent="0.25">
      <c r="A372" s="96">
        <v>38633</v>
      </c>
      <c r="B372" s="97" t="s">
        <v>21</v>
      </c>
      <c r="C372" s="97" t="s">
        <v>22</v>
      </c>
      <c r="D372" s="97">
        <v>10.1</v>
      </c>
      <c r="E372" s="97">
        <v>0</v>
      </c>
      <c r="F372" s="86">
        <f t="shared" si="307"/>
        <v>1</v>
      </c>
      <c r="G372" s="86">
        <f t="shared" si="308"/>
        <v>10</v>
      </c>
      <c r="H372" s="86">
        <f t="shared" si="309"/>
        <v>2005</v>
      </c>
      <c r="I372" s="2" t="str">
        <f t="shared" si="262"/>
        <v>Fall</v>
      </c>
      <c r="J372" s="86"/>
      <c r="K372" s="3" t="str">
        <f t="shared" si="265"/>
        <v/>
      </c>
      <c r="L372" s="20" t="str">
        <f t="shared" si="266"/>
        <v/>
      </c>
      <c r="M372" s="6" t="str">
        <f t="shared" si="267"/>
        <v/>
      </c>
      <c r="N372" s="3" t="str">
        <f t="shared" si="268"/>
        <v/>
      </c>
      <c r="O372" s="20" t="str">
        <f t="shared" si="269"/>
        <v/>
      </c>
      <c r="P372" s="6" t="str">
        <f t="shared" si="270"/>
        <v/>
      </c>
      <c r="Q372" s="3" t="str">
        <f t="shared" si="271"/>
        <v/>
      </c>
      <c r="R372" s="20" t="str">
        <f t="shared" si="272"/>
        <v/>
      </c>
      <c r="S372" s="6" t="str">
        <f t="shared" si="273"/>
        <v/>
      </c>
      <c r="T372" s="3" t="str">
        <f t="shared" si="274"/>
        <v/>
      </c>
      <c r="U372" s="20" t="str">
        <f t="shared" si="275"/>
        <v/>
      </c>
      <c r="V372" s="6" t="str">
        <f t="shared" si="276"/>
        <v/>
      </c>
      <c r="W372" s="3" t="str">
        <f t="shared" si="277"/>
        <v/>
      </c>
      <c r="X372" s="20" t="str">
        <f t="shared" si="278"/>
        <v/>
      </c>
      <c r="Y372" s="6">
        <f t="shared" si="279"/>
        <v>10.1</v>
      </c>
      <c r="Z372" s="3" t="str">
        <f t="shared" si="280"/>
        <v/>
      </c>
      <c r="AA372" s="20" t="str">
        <f t="shared" si="281"/>
        <v/>
      </c>
      <c r="AB372" s="6" t="str">
        <f t="shared" si="282"/>
        <v/>
      </c>
      <c r="AC372" s="3" t="str">
        <f t="shared" si="283"/>
        <v/>
      </c>
      <c r="AD372" s="20" t="str">
        <f t="shared" si="284"/>
        <v/>
      </c>
      <c r="AE372" s="6" t="str">
        <f t="shared" si="285"/>
        <v/>
      </c>
      <c r="AG372" s="3" t="str">
        <f t="shared" si="292"/>
        <v/>
      </c>
      <c r="AH372" s="20" t="str">
        <f t="shared" si="293"/>
        <v/>
      </c>
      <c r="AI372" s="6" t="str">
        <f t="shared" si="294"/>
        <v/>
      </c>
      <c r="AJ372" s="3" t="str">
        <f t="shared" si="295"/>
        <v/>
      </c>
      <c r="AK372" s="20" t="str">
        <f t="shared" si="296"/>
        <v/>
      </c>
      <c r="AL372" s="6" t="str">
        <f t="shared" si="297"/>
        <v/>
      </c>
      <c r="AM372" s="3" t="str">
        <f t="shared" si="298"/>
        <v/>
      </c>
      <c r="AN372" s="20" t="str">
        <f t="shared" si="299"/>
        <v/>
      </c>
      <c r="AO372" s="6" t="str">
        <f t="shared" si="300"/>
        <v/>
      </c>
      <c r="AP372" s="3" t="str">
        <f t="shared" si="301"/>
        <v/>
      </c>
      <c r="AQ372" s="20" t="str">
        <f t="shared" si="302"/>
        <v/>
      </c>
      <c r="AR372" s="6" t="str">
        <f t="shared" si="303"/>
        <v/>
      </c>
      <c r="AS372" s="3" t="str">
        <f t="shared" si="304"/>
        <v/>
      </c>
      <c r="AT372" s="20" t="str">
        <f t="shared" si="305"/>
        <v/>
      </c>
      <c r="AU372" s="6">
        <f t="shared" si="306"/>
        <v>0</v>
      </c>
      <c r="AV372" s="3" t="str">
        <f t="shared" si="286"/>
        <v/>
      </c>
      <c r="AW372" s="20" t="str">
        <f t="shared" si="287"/>
        <v/>
      </c>
      <c r="AX372" s="6" t="str">
        <f t="shared" si="288"/>
        <v/>
      </c>
      <c r="AY372" s="3" t="str">
        <f t="shared" si="289"/>
        <v/>
      </c>
      <c r="AZ372" s="20" t="str">
        <f t="shared" si="290"/>
        <v/>
      </c>
      <c r="BA372" s="6" t="str">
        <f t="shared" si="291"/>
        <v/>
      </c>
    </row>
    <row r="373" spans="1:53" ht="13.5" thickBot="1" x14ac:dyDescent="0.25">
      <c r="A373" s="96">
        <v>38545</v>
      </c>
      <c r="B373" s="97" t="s">
        <v>21</v>
      </c>
      <c r="C373" s="97" t="s">
        <v>22</v>
      </c>
      <c r="D373" s="97">
        <v>19.399999999999999</v>
      </c>
      <c r="E373" s="97">
        <v>0</v>
      </c>
      <c r="F373" s="86">
        <f t="shared" si="307"/>
        <v>1</v>
      </c>
      <c r="G373" s="86">
        <f t="shared" si="308"/>
        <v>7</v>
      </c>
      <c r="H373" s="86">
        <f t="shared" si="309"/>
        <v>2005</v>
      </c>
      <c r="I373" s="2" t="str">
        <f t="shared" si="262"/>
        <v>Summer</v>
      </c>
      <c r="J373" s="86"/>
      <c r="K373" s="3" t="str">
        <f t="shared" si="265"/>
        <v/>
      </c>
      <c r="L373" s="20" t="str">
        <f t="shared" si="266"/>
        <v/>
      </c>
      <c r="M373" s="6" t="str">
        <f t="shared" si="267"/>
        <v/>
      </c>
      <c r="N373" s="3" t="str">
        <f t="shared" si="268"/>
        <v/>
      </c>
      <c r="O373" s="20" t="str">
        <f t="shared" si="269"/>
        <v/>
      </c>
      <c r="P373" s="6" t="str">
        <f t="shared" si="270"/>
        <v/>
      </c>
      <c r="Q373" s="3" t="str">
        <f t="shared" si="271"/>
        <v/>
      </c>
      <c r="R373" s="20" t="str">
        <f t="shared" si="272"/>
        <v/>
      </c>
      <c r="S373" s="6" t="str">
        <f t="shared" si="273"/>
        <v/>
      </c>
      <c r="T373" s="3" t="str">
        <f t="shared" si="274"/>
        <v/>
      </c>
      <c r="U373" s="20" t="str">
        <f t="shared" si="275"/>
        <v/>
      </c>
      <c r="V373" s="6" t="str">
        <f t="shared" si="276"/>
        <v/>
      </c>
      <c r="W373" s="3" t="str">
        <f t="shared" si="277"/>
        <v/>
      </c>
      <c r="X373" s="20">
        <f t="shared" si="278"/>
        <v>19.399999999999999</v>
      </c>
      <c r="Y373" s="6" t="str">
        <f t="shared" si="279"/>
        <v/>
      </c>
      <c r="Z373" s="3" t="str">
        <f t="shared" si="280"/>
        <v/>
      </c>
      <c r="AA373" s="20" t="str">
        <f t="shared" si="281"/>
        <v/>
      </c>
      <c r="AB373" s="6" t="str">
        <f t="shared" si="282"/>
        <v/>
      </c>
      <c r="AC373" s="3" t="str">
        <f t="shared" si="283"/>
        <v/>
      </c>
      <c r="AD373" s="20" t="str">
        <f t="shared" si="284"/>
        <v/>
      </c>
      <c r="AE373" s="6" t="str">
        <f t="shared" si="285"/>
        <v/>
      </c>
      <c r="AG373" s="3" t="str">
        <f t="shared" si="292"/>
        <v/>
      </c>
      <c r="AH373" s="20" t="str">
        <f t="shared" si="293"/>
        <v/>
      </c>
      <c r="AI373" s="6" t="str">
        <f t="shared" si="294"/>
        <v/>
      </c>
      <c r="AJ373" s="3" t="str">
        <f t="shared" si="295"/>
        <v/>
      </c>
      <c r="AK373" s="20" t="str">
        <f t="shared" si="296"/>
        <v/>
      </c>
      <c r="AL373" s="6" t="str">
        <f t="shared" si="297"/>
        <v/>
      </c>
      <c r="AM373" s="3" t="str">
        <f t="shared" si="298"/>
        <v/>
      </c>
      <c r="AN373" s="20" t="str">
        <f t="shared" si="299"/>
        <v/>
      </c>
      <c r="AO373" s="6" t="str">
        <f t="shared" si="300"/>
        <v/>
      </c>
      <c r="AP373" s="3" t="str">
        <f t="shared" si="301"/>
        <v/>
      </c>
      <c r="AQ373" s="20" t="str">
        <f t="shared" si="302"/>
        <v/>
      </c>
      <c r="AR373" s="6" t="str">
        <f t="shared" si="303"/>
        <v/>
      </c>
      <c r="AS373" s="3" t="str">
        <f t="shared" si="304"/>
        <v/>
      </c>
      <c r="AT373" s="20">
        <f t="shared" si="305"/>
        <v>0</v>
      </c>
      <c r="AU373" s="6" t="str">
        <f t="shared" si="306"/>
        <v/>
      </c>
      <c r="AV373" s="3" t="str">
        <f t="shared" si="286"/>
        <v/>
      </c>
      <c r="AW373" s="20" t="str">
        <f t="shared" si="287"/>
        <v/>
      </c>
      <c r="AX373" s="6" t="str">
        <f t="shared" si="288"/>
        <v/>
      </c>
      <c r="AY373" s="3" t="str">
        <f t="shared" si="289"/>
        <v/>
      </c>
      <c r="AZ373" s="20" t="str">
        <f t="shared" si="290"/>
        <v/>
      </c>
      <c r="BA373" s="6" t="str">
        <f t="shared" si="291"/>
        <v/>
      </c>
    </row>
    <row r="374" spans="1:53" ht="13.5" thickBot="1" x14ac:dyDescent="0.25">
      <c r="A374" s="96">
        <v>38486</v>
      </c>
      <c r="B374" s="97" t="s">
        <v>21</v>
      </c>
      <c r="C374" s="97" t="s">
        <v>22</v>
      </c>
      <c r="D374" s="97">
        <v>9.86</v>
      </c>
      <c r="E374" s="97">
        <v>1.59</v>
      </c>
      <c r="F374" s="86">
        <f t="shared" si="307"/>
        <v>1</v>
      </c>
      <c r="G374" s="86">
        <f t="shared" si="308"/>
        <v>5</v>
      </c>
      <c r="H374" s="86">
        <f t="shared" si="309"/>
        <v>2005</v>
      </c>
      <c r="I374" s="2" t="str">
        <f t="shared" si="262"/>
        <v>Spring</v>
      </c>
      <c r="J374" s="86"/>
      <c r="K374" s="3" t="str">
        <f t="shared" si="265"/>
        <v/>
      </c>
      <c r="L374" s="20" t="str">
        <f t="shared" si="266"/>
        <v/>
      </c>
      <c r="M374" s="6" t="str">
        <f t="shared" si="267"/>
        <v/>
      </c>
      <c r="N374" s="3" t="str">
        <f t="shared" si="268"/>
        <v/>
      </c>
      <c r="O374" s="20" t="str">
        <f t="shared" si="269"/>
        <v/>
      </c>
      <c r="P374" s="6" t="str">
        <f t="shared" si="270"/>
        <v/>
      </c>
      <c r="Q374" s="3" t="str">
        <f t="shared" si="271"/>
        <v/>
      </c>
      <c r="R374" s="20" t="str">
        <f t="shared" si="272"/>
        <v/>
      </c>
      <c r="S374" s="6" t="str">
        <f t="shared" si="273"/>
        <v/>
      </c>
      <c r="T374" s="3" t="str">
        <f t="shared" si="274"/>
        <v/>
      </c>
      <c r="U374" s="20" t="str">
        <f t="shared" si="275"/>
        <v/>
      </c>
      <c r="V374" s="6" t="str">
        <f t="shared" si="276"/>
        <v/>
      </c>
      <c r="W374" s="3">
        <f t="shared" si="277"/>
        <v>9.86</v>
      </c>
      <c r="X374" s="20" t="str">
        <f t="shared" si="278"/>
        <v/>
      </c>
      <c r="Y374" s="6" t="str">
        <f t="shared" si="279"/>
        <v/>
      </c>
      <c r="Z374" s="3" t="str">
        <f t="shared" si="280"/>
        <v/>
      </c>
      <c r="AA374" s="20" t="str">
        <f t="shared" si="281"/>
        <v/>
      </c>
      <c r="AB374" s="6" t="str">
        <f t="shared" si="282"/>
        <v/>
      </c>
      <c r="AC374" s="3" t="str">
        <f t="shared" si="283"/>
        <v/>
      </c>
      <c r="AD374" s="20" t="str">
        <f t="shared" si="284"/>
        <v/>
      </c>
      <c r="AE374" s="6" t="str">
        <f t="shared" si="285"/>
        <v/>
      </c>
      <c r="AG374" s="3" t="str">
        <f t="shared" si="292"/>
        <v/>
      </c>
      <c r="AH374" s="20" t="str">
        <f t="shared" si="293"/>
        <v/>
      </c>
      <c r="AI374" s="6" t="str">
        <f t="shared" si="294"/>
        <v/>
      </c>
      <c r="AJ374" s="3" t="str">
        <f t="shared" si="295"/>
        <v/>
      </c>
      <c r="AK374" s="20" t="str">
        <f t="shared" si="296"/>
        <v/>
      </c>
      <c r="AL374" s="6" t="str">
        <f t="shared" si="297"/>
        <v/>
      </c>
      <c r="AM374" s="3" t="str">
        <f t="shared" si="298"/>
        <v/>
      </c>
      <c r="AN374" s="20" t="str">
        <f t="shared" si="299"/>
        <v/>
      </c>
      <c r="AO374" s="6" t="str">
        <f t="shared" si="300"/>
        <v/>
      </c>
      <c r="AP374" s="3" t="str">
        <f t="shared" si="301"/>
        <v/>
      </c>
      <c r="AQ374" s="20" t="str">
        <f t="shared" si="302"/>
        <v/>
      </c>
      <c r="AR374" s="6" t="str">
        <f t="shared" si="303"/>
        <v/>
      </c>
      <c r="AS374" s="3">
        <f t="shared" si="304"/>
        <v>1.59</v>
      </c>
      <c r="AT374" s="20" t="str">
        <f t="shared" si="305"/>
        <v/>
      </c>
      <c r="AU374" s="6" t="str">
        <f t="shared" si="306"/>
        <v/>
      </c>
      <c r="AV374" s="3" t="str">
        <f t="shared" si="286"/>
        <v/>
      </c>
      <c r="AW374" s="20" t="str">
        <f t="shared" si="287"/>
        <v/>
      </c>
      <c r="AX374" s="6" t="str">
        <f t="shared" si="288"/>
        <v/>
      </c>
      <c r="AY374" s="3" t="str">
        <f t="shared" si="289"/>
        <v/>
      </c>
      <c r="AZ374" s="20" t="str">
        <f t="shared" si="290"/>
        <v/>
      </c>
      <c r="BA374" s="6" t="str">
        <f t="shared" si="291"/>
        <v/>
      </c>
    </row>
    <row r="375" spans="1:53" ht="13.5" thickBot="1" x14ac:dyDescent="0.25">
      <c r="A375" s="96">
        <v>38255</v>
      </c>
      <c r="B375" s="97" t="s">
        <v>21</v>
      </c>
      <c r="C375" s="97" t="s">
        <v>22</v>
      </c>
      <c r="D375" s="97">
        <v>15.8</v>
      </c>
      <c r="E375" s="97">
        <v>0</v>
      </c>
      <c r="F375" s="86">
        <f t="shared" si="307"/>
        <v>1</v>
      </c>
      <c r="G375" s="86">
        <f t="shared" si="308"/>
        <v>9</v>
      </c>
      <c r="H375" s="86">
        <f t="shared" si="309"/>
        <v>2004</v>
      </c>
      <c r="I375" s="2" t="str">
        <f t="shared" si="262"/>
        <v>Fall</v>
      </c>
      <c r="J375" s="86"/>
      <c r="K375" s="3" t="str">
        <f t="shared" si="265"/>
        <v/>
      </c>
      <c r="L375" s="20" t="str">
        <f t="shared" si="266"/>
        <v/>
      </c>
      <c r="M375" s="6" t="str">
        <f t="shared" si="267"/>
        <v/>
      </c>
      <c r="N375" s="3" t="str">
        <f t="shared" si="268"/>
        <v/>
      </c>
      <c r="O375" s="20" t="str">
        <f t="shared" si="269"/>
        <v/>
      </c>
      <c r="P375" s="6" t="str">
        <f t="shared" si="270"/>
        <v/>
      </c>
      <c r="Q375" s="3" t="str">
        <f t="shared" si="271"/>
        <v/>
      </c>
      <c r="R375" s="20" t="str">
        <f t="shared" si="272"/>
        <v/>
      </c>
      <c r="S375" s="6" t="str">
        <f t="shared" si="273"/>
        <v/>
      </c>
      <c r="T375" s="3" t="str">
        <f t="shared" si="274"/>
        <v/>
      </c>
      <c r="U375" s="20" t="str">
        <f t="shared" si="275"/>
        <v/>
      </c>
      <c r="V375" s="6" t="str">
        <f t="shared" si="276"/>
        <v/>
      </c>
      <c r="W375" s="3" t="str">
        <f t="shared" si="277"/>
        <v/>
      </c>
      <c r="X375" s="20" t="str">
        <f t="shared" si="278"/>
        <v/>
      </c>
      <c r="Y375" s="6">
        <f t="shared" si="279"/>
        <v>15.8</v>
      </c>
      <c r="Z375" s="3" t="str">
        <f t="shared" si="280"/>
        <v/>
      </c>
      <c r="AA375" s="20" t="str">
        <f t="shared" si="281"/>
        <v/>
      </c>
      <c r="AB375" s="6" t="str">
        <f t="shared" si="282"/>
        <v/>
      </c>
      <c r="AC375" s="3" t="str">
        <f t="shared" si="283"/>
        <v/>
      </c>
      <c r="AD375" s="20" t="str">
        <f t="shared" si="284"/>
        <v/>
      </c>
      <c r="AE375" s="6" t="str">
        <f t="shared" si="285"/>
        <v/>
      </c>
      <c r="AG375" s="3" t="str">
        <f t="shared" si="292"/>
        <v/>
      </c>
      <c r="AH375" s="20" t="str">
        <f t="shared" si="293"/>
        <v/>
      </c>
      <c r="AI375" s="6" t="str">
        <f t="shared" si="294"/>
        <v/>
      </c>
      <c r="AJ375" s="3" t="str">
        <f t="shared" si="295"/>
        <v/>
      </c>
      <c r="AK375" s="20" t="str">
        <f t="shared" si="296"/>
        <v/>
      </c>
      <c r="AL375" s="6" t="str">
        <f t="shared" si="297"/>
        <v/>
      </c>
      <c r="AM375" s="3" t="str">
        <f t="shared" si="298"/>
        <v/>
      </c>
      <c r="AN375" s="20" t="str">
        <f t="shared" si="299"/>
        <v/>
      </c>
      <c r="AO375" s="6" t="str">
        <f t="shared" si="300"/>
        <v/>
      </c>
      <c r="AP375" s="3" t="str">
        <f t="shared" si="301"/>
        <v/>
      </c>
      <c r="AQ375" s="20" t="str">
        <f t="shared" si="302"/>
        <v/>
      </c>
      <c r="AR375" s="6" t="str">
        <f t="shared" si="303"/>
        <v/>
      </c>
      <c r="AS375" s="3" t="str">
        <f t="shared" si="304"/>
        <v/>
      </c>
      <c r="AT375" s="20" t="str">
        <f t="shared" si="305"/>
        <v/>
      </c>
      <c r="AU375" s="6">
        <f t="shared" si="306"/>
        <v>0</v>
      </c>
      <c r="AV375" s="3" t="str">
        <f t="shared" si="286"/>
        <v/>
      </c>
      <c r="AW375" s="20" t="str">
        <f t="shared" si="287"/>
        <v/>
      </c>
      <c r="AX375" s="6" t="str">
        <f t="shared" si="288"/>
        <v/>
      </c>
      <c r="AY375" s="3" t="str">
        <f t="shared" si="289"/>
        <v/>
      </c>
      <c r="AZ375" s="20" t="str">
        <f t="shared" si="290"/>
        <v/>
      </c>
      <c r="BA375" s="6" t="str">
        <f t="shared" si="291"/>
        <v/>
      </c>
    </row>
    <row r="376" spans="1:53" ht="13.5" thickBot="1" x14ac:dyDescent="0.25">
      <c r="A376" s="96">
        <v>38197</v>
      </c>
      <c r="B376" s="97" t="s">
        <v>21</v>
      </c>
      <c r="C376" s="97" t="s">
        <v>22</v>
      </c>
      <c r="D376" s="97">
        <v>19.3</v>
      </c>
      <c r="E376" s="97">
        <v>0.14000000000000001</v>
      </c>
      <c r="F376" s="86">
        <f t="shared" si="307"/>
        <v>1</v>
      </c>
      <c r="G376" s="86">
        <f t="shared" si="308"/>
        <v>7</v>
      </c>
      <c r="H376" s="86">
        <f t="shared" si="309"/>
        <v>2004</v>
      </c>
      <c r="I376" s="2" t="str">
        <f t="shared" si="262"/>
        <v>Summer</v>
      </c>
      <c r="J376" s="86"/>
      <c r="K376" s="3" t="str">
        <f t="shared" si="265"/>
        <v/>
      </c>
      <c r="L376" s="20" t="str">
        <f t="shared" si="266"/>
        <v/>
      </c>
      <c r="M376" s="6" t="str">
        <f t="shared" si="267"/>
        <v/>
      </c>
      <c r="N376" s="3" t="str">
        <f t="shared" si="268"/>
        <v/>
      </c>
      <c r="O376" s="20" t="str">
        <f t="shared" si="269"/>
        <v/>
      </c>
      <c r="P376" s="6" t="str">
        <f t="shared" si="270"/>
        <v/>
      </c>
      <c r="Q376" s="3" t="str">
        <f t="shared" si="271"/>
        <v/>
      </c>
      <c r="R376" s="20" t="str">
        <f t="shared" si="272"/>
        <v/>
      </c>
      <c r="S376" s="6" t="str">
        <f t="shared" si="273"/>
        <v/>
      </c>
      <c r="T376" s="3" t="str">
        <f t="shared" si="274"/>
        <v/>
      </c>
      <c r="U376" s="20" t="str">
        <f t="shared" si="275"/>
        <v/>
      </c>
      <c r="V376" s="6" t="str">
        <f t="shared" si="276"/>
        <v/>
      </c>
      <c r="W376" s="3" t="str">
        <f t="shared" si="277"/>
        <v/>
      </c>
      <c r="X376" s="20">
        <f t="shared" si="278"/>
        <v>19.3</v>
      </c>
      <c r="Y376" s="6" t="str">
        <f t="shared" si="279"/>
        <v/>
      </c>
      <c r="Z376" s="3" t="str">
        <f t="shared" si="280"/>
        <v/>
      </c>
      <c r="AA376" s="20" t="str">
        <f t="shared" si="281"/>
        <v/>
      </c>
      <c r="AB376" s="6" t="str">
        <f t="shared" si="282"/>
        <v/>
      </c>
      <c r="AC376" s="3" t="str">
        <f t="shared" si="283"/>
        <v/>
      </c>
      <c r="AD376" s="20" t="str">
        <f t="shared" si="284"/>
        <v/>
      </c>
      <c r="AE376" s="6" t="str">
        <f t="shared" si="285"/>
        <v/>
      </c>
      <c r="AG376" s="3" t="str">
        <f t="shared" si="292"/>
        <v/>
      </c>
      <c r="AH376" s="20" t="str">
        <f t="shared" si="293"/>
        <v/>
      </c>
      <c r="AI376" s="6" t="str">
        <f t="shared" si="294"/>
        <v/>
      </c>
      <c r="AJ376" s="3" t="str">
        <f t="shared" si="295"/>
        <v/>
      </c>
      <c r="AK376" s="20" t="str">
        <f t="shared" si="296"/>
        <v/>
      </c>
      <c r="AL376" s="6" t="str">
        <f t="shared" si="297"/>
        <v/>
      </c>
      <c r="AM376" s="3" t="str">
        <f t="shared" si="298"/>
        <v/>
      </c>
      <c r="AN376" s="20" t="str">
        <f t="shared" si="299"/>
        <v/>
      </c>
      <c r="AO376" s="6" t="str">
        <f t="shared" si="300"/>
        <v/>
      </c>
      <c r="AP376" s="3" t="str">
        <f t="shared" si="301"/>
        <v/>
      </c>
      <c r="AQ376" s="20" t="str">
        <f t="shared" si="302"/>
        <v/>
      </c>
      <c r="AR376" s="6" t="str">
        <f t="shared" si="303"/>
        <v/>
      </c>
      <c r="AS376" s="3" t="str">
        <f t="shared" si="304"/>
        <v/>
      </c>
      <c r="AT376" s="20">
        <f t="shared" si="305"/>
        <v>0.14000000000000001</v>
      </c>
      <c r="AU376" s="6" t="str">
        <f t="shared" si="306"/>
        <v/>
      </c>
      <c r="AV376" s="3" t="str">
        <f t="shared" si="286"/>
        <v/>
      </c>
      <c r="AW376" s="20" t="str">
        <f t="shared" si="287"/>
        <v/>
      </c>
      <c r="AX376" s="6" t="str">
        <f t="shared" si="288"/>
        <v/>
      </c>
      <c r="AY376" s="3" t="str">
        <f t="shared" si="289"/>
        <v/>
      </c>
      <c r="AZ376" s="20" t="str">
        <f t="shared" si="290"/>
        <v/>
      </c>
      <c r="BA376" s="6" t="str">
        <f t="shared" si="291"/>
        <v/>
      </c>
    </row>
    <row r="377" spans="1:53" ht="13.5" thickBot="1" x14ac:dyDescent="0.25">
      <c r="A377" s="96">
        <v>38159</v>
      </c>
      <c r="B377" s="97" t="s">
        <v>21</v>
      </c>
      <c r="C377" s="97" t="s">
        <v>22</v>
      </c>
      <c r="D377" s="97">
        <v>18.100000000000001</v>
      </c>
      <c r="E377" s="97">
        <v>9.98</v>
      </c>
      <c r="F377" s="86">
        <f t="shared" si="307"/>
        <v>1</v>
      </c>
      <c r="G377" s="86">
        <f t="shared" si="308"/>
        <v>6</v>
      </c>
      <c r="H377" s="86">
        <f t="shared" si="309"/>
        <v>2004</v>
      </c>
      <c r="I377" s="2" t="str">
        <f t="shared" si="262"/>
        <v>Spring</v>
      </c>
      <c r="J377" s="86"/>
      <c r="K377" s="3" t="str">
        <f t="shared" si="265"/>
        <v/>
      </c>
      <c r="L377" s="20" t="str">
        <f t="shared" si="266"/>
        <v/>
      </c>
      <c r="M377" s="6" t="str">
        <f t="shared" si="267"/>
        <v/>
      </c>
      <c r="N377" s="3" t="str">
        <f t="shared" si="268"/>
        <v/>
      </c>
      <c r="O377" s="20" t="str">
        <f t="shared" si="269"/>
        <v/>
      </c>
      <c r="P377" s="6" t="str">
        <f t="shared" si="270"/>
        <v/>
      </c>
      <c r="Q377" s="3" t="str">
        <f t="shared" si="271"/>
        <v/>
      </c>
      <c r="R377" s="20" t="str">
        <f t="shared" si="272"/>
        <v/>
      </c>
      <c r="S377" s="6" t="str">
        <f t="shared" si="273"/>
        <v/>
      </c>
      <c r="T377" s="3" t="str">
        <f t="shared" si="274"/>
        <v/>
      </c>
      <c r="U377" s="20" t="str">
        <f t="shared" si="275"/>
        <v/>
      </c>
      <c r="V377" s="6" t="str">
        <f t="shared" si="276"/>
        <v/>
      </c>
      <c r="W377" s="3">
        <f t="shared" si="277"/>
        <v>18.100000000000001</v>
      </c>
      <c r="X377" s="20" t="str">
        <f t="shared" si="278"/>
        <v/>
      </c>
      <c r="Y377" s="6" t="str">
        <f t="shared" si="279"/>
        <v/>
      </c>
      <c r="Z377" s="3" t="str">
        <f t="shared" si="280"/>
        <v/>
      </c>
      <c r="AA377" s="20" t="str">
        <f t="shared" si="281"/>
        <v/>
      </c>
      <c r="AB377" s="6" t="str">
        <f t="shared" si="282"/>
        <v/>
      </c>
      <c r="AC377" s="3" t="str">
        <f t="shared" si="283"/>
        <v/>
      </c>
      <c r="AD377" s="20" t="str">
        <f t="shared" si="284"/>
        <v/>
      </c>
      <c r="AE377" s="6" t="str">
        <f t="shared" si="285"/>
        <v/>
      </c>
      <c r="AG377" s="3" t="str">
        <f t="shared" si="292"/>
        <v/>
      </c>
      <c r="AH377" s="20" t="str">
        <f t="shared" si="293"/>
        <v/>
      </c>
      <c r="AI377" s="6" t="str">
        <f t="shared" si="294"/>
        <v/>
      </c>
      <c r="AJ377" s="3" t="str">
        <f t="shared" si="295"/>
        <v/>
      </c>
      <c r="AK377" s="20" t="str">
        <f t="shared" si="296"/>
        <v/>
      </c>
      <c r="AL377" s="6" t="str">
        <f t="shared" si="297"/>
        <v/>
      </c>
      <c r="AM377" s="3" t="str">
        <f t="shared" si="298"/>
        <v/>
      </c>
      <c r="AN377" s="20" t="str">
        <f t="shared" si="299"/>
        <v/>
      </c>
      <c r="AO377" s="6" t="str">
        <f t="shared" si="300"/>
        <v/>
      </c>
      <c r="AP377" s="3" t="str">
        <f t="shared" si="301"/>
        <v/>
      </c>
      <c r="AQ377" s="20" t="str">
        <f t="shared" si="302"/>
        <v/>
      </c>
      <c r="AR377" s="6" t="str">
        <f t="shared" si="303"/>
        <v/>
      </c>
      <c r="AS377" s="3">
        <f t="shared" si="304"/>
        <v>9.98</v>
      </c>
      <c r="AT377" s="20" t="str">
        <f t="shared" si="305"/>
        <v/>
      </c>
      <c r="AU377" s="6" t="str">
        <f t="shared" si="306"/>
        <v/>
      </c>
      <c r="AV377" s="3" t="str">
        <f t="shared" si="286"/>
        <v/>
      </c>
      <c r="AW377" s="20" t="str">
        <f t="shared" si="287"/>
        <v/>
      </c>
      <c r="AX377" s="6" t="str">
        <f t="shared" si="288"/>
        <v/>
      </c>
      <c r="AY377" s="3" t="str">
        <f t="shared" si="289"/>
        <v/>
      </c>
      <c r="AZ377" s="20" t="str">
        <f t="shared" si="290"/>
        <v/>
      </c>
      <c r="BA377" s="6" t="str">
        <f t="shared" si="291"/>
        <v/>
      </c>
    </row>
    <row r="378" spans="1:53" ht="13.5" thickBot="1" x14ac:dyDescent="0.25">
      <c r="A378" s="96">
        <v>38125</v>
      </c>
      <c r="B378" s="97" t="s">
        <v>21</v>
      </c>
      <c r="C378" s="97" t="s">
        <v>22</v>
      </c>
      <c r="D378" s="97" t="s">
        <v>24</v>
      </c>
      <c r="E378" s="97" t="s">
        <v>24</v>
      </c>
      <c r="F378" s="86">
        <f t="shared" si="307"/>
        <v>1</v>
      </c>
      <c r="G378" s="86">
        <f t="shared" si="308"/>
        <v>5</v>
      </c>
      <c r="H378" s="86">
        <f t="shared" si="309"/>
        <v>2004</v>
      </c>
      <c r="I378" s="2" t="str">
        <f t="shared" si="262"/>
        <v>Spring</v>
      </c>
      <c r="J378" s="86"/>
      <c r="K378" s="3" t="str">
        <f t="shared" si="265"/>
        <v/>
      </c>
      <c r="L378" s="20" t="str">
        <f t="shared" si="266"/>
        <v/>
      </c>
      <c r="M378" s="6" t="str">
        <f t="shared" si="267"/>
        <v/>
      </c>
      <c r="N378" s="3" t="str">
        <f t="shared" si="268"/>
        <v/>
      </c>
      <c r="O378" s="20" t="str">
        <f t="shared" si="269"/>
        <v/>
      </c>
      <c r="P378" s="6" t="str">
        <f t="shared" si="270"/>
        <v/>
      </c>
      <c r="Q378" s="3" t="str">
        <f t="shared" si="271"/>
        <v/>
      </c>
      <c r="R378" s="20" t="str">
        <f t="shared" si="272"/>
        <v/>
      </c>
      <c r="S378" s="6" t="str">
        <f t="shared" si="273"/>
        <v/>
      </c>
      <c r="T378" s="3" t="str">
        <f t="shared" si="274"/>
        <v/>
      </c>
      <c r="U378" s="20" t="str">
        <f t="shared" si="275"/>
        <v/>
      </c>
      <c r="V378" s="6" t="str">
        <f t="shared" si="276"/>
        <v/>
      </c>
      <c r="W378" s="3" t="str">
        <f t="shared" si="277"/>
        <v>NS</v>
      </c>
      <c r="X378" s="20" t="str">
        <f t="shared" si="278"/>
        <v/>
      </c>
      <c r="Y378" s="6" t="str">
        <f t="shared" si="279"/>
        <v/>
      </c>
      <c r="Z378" s="3" t="str">
        <f t="shared" si="280"/>
        <v/>
      </c>
      <c r="AA378" s="20" t="str">
        <f t="shared" si="281"/>
        <v/>
      </c>
      <c r="AB378" s="6" t="str">
        <f t="shared" si="282"/>
        <v/>
      </c>
      <c r="AC378" s="3" t="str">
        <f t="shared" si="283"/>
        <v/>
      </c>
      <c r="AD378" s="20" t="str">
        <f t="shared" si="284"/>
        <v/>
      </c>
      <c r="AE378" s="6" t="str">
        <f t="shared" si="285"/>
        <v/>
      </c>
      <c r="AG378" s="3" t="str">
        <f t="shared" si="292"/>
        <v/>
      </c>
      <c r="AH378" s="20" t="str">
        <f t="shared" si="293"/>
        <v/>
      </c>
      <c r="AI378" s="6" t="str">
        <f t="shared" si="294"/>
        <v/>
      </c>
      <c r="AJ378" s="3" t="str">
        <f t="shared" si="295"/>
        <v/>
      </c>
      <c r="AK378" s="20" t="str">
        <f t="shared" si="296"/>
        <v/>
      </c>
      <c r="AL378" s="6" t="str">
        <f t="shared" si="297"/>
        <v/>
      </c>
      <c r="AM378" s="3" t="str">
        <f t="shared" si="298"/>
        <v/>
      </c>
      <c r="AN378" s="20" t="str">
        <f t="shared" si="299"/>
        <v/>
      </c>
      <c r="AO378" s="6" t="str">
        <f t="shared" si="300"/>
        <v/>
      </c>
      <c r="AP378" s="3" t="str">
        <f t="shared" si="301"/>
        <v/>
      </c>
      <c r="AQ378" s="20" t="str">
        <f t="shared" si="302"/>
        <v/>
      </c>
      <c r="AR378" s="6" t="str">
        <f t="shared" si="303"/>
        <v/>
      </c>
      <c r="AS378" s="3" t="str">
        <f t="shared" si="304"/>
        <v>NS</v>
      </c>
      <c r="AT378" s="20" t="str">
        <f t="shared" si="305"/>
        <v/>
      </c>
      <c r="AU378" s="6" t="str">
        <f t="shared" si="306"/>
        <v/>
      </c>
      <c r="AV378" s="3" t="str">
        <f t="shared" si="286"/>
        <v/>
      </c>
      <c r="AW378" s="20" t="str">
        <f t="shared" si="287"/>
        <v/>
      </c>
      <c r="AX378" s="6" t="str">
        <f t="shared" si="288"/>
        <v/>
      </c>
      <c r="AY378" s="3" t="str">
        <f t="shared" si="289"/>
        <v/>
      </c>
      <c r="AZ378" s="20" t="str">
        <f t="shared" si="290"/>
        <v/>
      </c>
      <c r="BA378" s="6" t="str">
        <f t="shared" si="291"/>
        <v/>
      </c>
    </row>
    <row r="379" spans="1:53" ht="13.5" thickBot="1" x14ac:dyDescent="0.25">
      <c r="A379" s="96">
        <v>38123</v>
      </c>
      <c r="B379" s="97" t="s">
        <v>21</v>
      </c>
      <c r="C379" s="97" t="s">
        <v>22</v>
      </c>
      <c r="D379" s="97">
        <v>9.4</v>
      </c>
      <c r="E379" s="97">
        <v>15.9</v>
      </c>
      <c r="F379" s="86">
        <f t="shared" si="307"/>
        <v>1</v>
      </c>
      <c r="G379" s="86">
        <f t="shared" si="308"/>
        <v>5</v>
      </c>
      <c r="H379" s="86">
        <f t="shared" si="309"/>
        <v>2004</v>
      </c>
      <c r="I379" s="2" t="str">
        <f t="shared" si="262"/>
        <v>Spring</v>
      </c>
      <c r="J379" s="86"/>
      <c r="K379" s="3" t="str">
        <f t="shared" si="265"/>
        <v/>
      </c>
      <c r="L379" s="20" t="str">
        <f t="shared" si="266"/>
        <v/>
      </c>
      <c r="M379" s="6" t="str">
        <f t="shared" si="267"/>
        <v/>
      </c>
      <c r="N379" s="3" t="str">
        <f t="shared" si="268"/>
        <v/>
      </c>
      <c r="O379" s="20" t="str">
        <f t="shared" si="269"/>
        <v/>
      </c>
      <c r="P379" s="6" t="str">
        <f t="shared" si="270"/>
        <v/>
      </c>
      <c r="Q379" s="3" t="str">
        <f t="shared" si="271"/>
        <v/>
      </c>
      <c r="R379" s="20" t="str">
        <f t="shared" si="272"/>
        <v/>
      </c>
      <c r="S379" s="6" t="str">
        <f t="shared" si="273"/>
        <v/>
      </c>
      <c r="T379" s="3" t="str">
        <f t="shared" si="274"/>
        <v/>
      </c>
      <c r="U379" s="20" t="str">
        <f t="shared" si="275"/>
        <v/>
      </c>
      <c r="V379" s="6" t="str">
        <f t="shared" si="276"/>
        <v/>
      </c>
      <c r="W379" s="3">
        <f t="shared" si="277"/>
        <v>9.4</v>
      </c>
      <c r="X379" s="20" t="str">
        <f t="shared" si="278"/>
        <v/>
      </c>
      <c r="Y379" s="6" t="str">
        <f t="shared" si="279"/>
        <v/>
      </c>
      <c r="Z379" s="3" t="str">
        <f t="shared" si="280"/>
        <v/>
      </c>
      <c r="AA379" s="20" t="str">
        <f t="shared" si="281"/>
        <v/>
      </c>
      <c r="AB379" s="6" t="str">
        <f t="shared" si="282"/>
        <v/>
      </c>
      <c r="AC379" s="3" t="str">
        <f t="shared" si="283"/>
        <v/>
      </c>
      <c r="AD379" s="20" t="str">
        <f t="shared" si="284"/>
        <v/>
      </c>
      <c r="AE379" s="6" t="str">
        <f t="shared" si="285"/>
        <v/>
      </c>
      <c r="AG379" s="3" t="str">
        <f t="shared" si="292"/>
        <v/>
      </c>
      <c r="AH379" s="20" t="str">
        <f t="shared" si="293"/>
        <v/>
      </c>
      <c r="AI379" s="6" t="str">
        <f t="shared" si="294"/>
        <v/>
      </c>
      <c r="AJ379" s="3" t="str">
        <f t="shared" si="295"/>
        <v/>
      </c>
      <c r="AK379" s="20" t="str">
        <f t="shared" si="296"/>
        <v/>
      </c>
      <c r="AL379" s="6" t="str">
        <f t="shared" si="297"/>
        <v/>
      </c>
      <c r="AM379" s="3" t="str">
        <f t="shared" si="298"/>
        <v/>
      </c>
      <c r="AN379" s="20" t="str">
        <f t="shared" si="299"/>
        <v/>
      </c>
      <c r="AO379" s="6" t="str">
        <f t="shared" si="300"/>
        <v/>
      </c>
      <c r="AP379" s="3" t="str">
        <f t="shared" si="301"/>
        <v/>
      </c>
      <c r="AQ379" s="20" t="str">
        <f t="shared" si="302"/>
        <v/>
      </c>
      <c r="AR379" s="6" t="str">
        <f t="shared" si="303"/>
        <v/>
      </c>
      <c r="AS379" s="3">
        <f t="shared" si="304"/>
        <v>15.9</v>
      </c>
      <c r="AT379" s="20" t="str">
        <f t="shared" si="305"/>
        <v/>
      </c>
      <c r="AU379" s="6" t="str">
        <f t="shared" si="306"/>
        <v/>
      </c>
      <c r="AV379" s="3" t="str">
        <f t="shared" si="286"/>
        <v/>
      </c>
      <c r="AW379" s="20" t="str">
        <f t="shared" si="287"/>
        <v/>
      </c>
      <c r="AX379" s="6" t="str">
        <f t="shared" si="288"/>
        <v/>
      </c>
      <c r="AY379" s="3" t="str">
        <f t="shared" si="289"/>
        <v/>
      </c>
      <c r="AZ379" s="20" t="str">
        <f t="shared" si="290"/>
        <v/>
      </c>
      <c r="BA379" s="6" t="str">
        <f t="shared" si="291"/>
        <v/>
      </c>
    </row>
    <row r="380" spans="1:53" ht="13.5" thickBot="1" x14ac:dyDescent="0.25">
      <c r="A380" s="96">
        <v>37905</v>
      </c>
      <c r="B380" s="97" t="s">
        <v>21</v>
      </c>
      <c r="C380" s="97" t="s">
        <v>22</v>
      </c>
      <c r="D380" s="97">
        <v>14.8</v>
      </c>
      <c r="E380" s="97">
        <v>0</v>
      </c>
      <c r="F380" s="86">
        <f t="shared" si="307"/>
        <v>1</v>
      </c>
      <c r="G380" s="86">
        <f t="shared" si="308"/>
        <v>10</v>
      </c>
      <c r="H380" s="86">
        <f t="shared" si="309"/>
        <v>2003</v>
      </c>
      <c r="I380" s="2" t="str">
        <f t="shared" si="262"/>
        <v>Fall</v>
      </c>
      <c r="J380" s="86"/>
      <c r="K380" s="3" t="str">
        <f t="shared" si="265"/>
        <v/>
      </c>
      <c r="L380" s="20" t="str">
        <f t="shared" si="266"/>
        <v/>
      </c>
      <c r="M380" s="6" t="str">
        <f t="shared" si="267"/>
        <v/>
      </c>
      <c r="N380" s="3" t="str">
        <f t="shared" si="268"/>
        <v/>
      </c>
      <c r="O380" s="20" t="str">
        <f t="shared" si="269"/>
        <v/>
      </c>
      <c r="P380" s="6" t="str">
        <f t="shared" si="270"/>
        <v/>
      </c>
      <c r="Q380" s="3" t="str">
        <f t="shared" si="271"/>
        <v/>
      </c>
      <c r="R380" s="20" t="str">
        <f t="shared" si="272"/>
        <v/>
      </c>
      <c r="S380" s="6" t="str">
        <f t="shared" si="273"/>
        <v/>
      </c>
      <c r="T380" s="3" t="str">
        <f t="shared" si="274"/>
        <v/>
      </c>
      <c r="U380" s="20" t="str">
        <f t="shared" si="275"/>
        <v/>
      </c>
      <c r="V380" s="6" t="str">
        <f t="shared" si="276"/>
        <v/>
      </c>
      <c r="W380" s="3" t="str">
        <f t="shared" si="277"/>
        <v/>
      </c>
      <c r="X380" s="20" t="str">
        <f t="shared" si="278"/>
        <v/>
      </c>
      <c r="Y380" s="6">
        <f t="shared" si="279"/>
        <v>14.8</v>
      </c>
      <c r="Z380" s="3" t="str">
        <f t="shared" si="280"/>
        <v/>
      </c>
      <c r="AA380" s="20" t="str">
        <f t="shared" si="281"/>
        <v/>
      </c>
      <c r="AB380" s="6" t="str">
        <f t="shared" si="282"/>
        <v/>
      </c>
      <c r="AC380" s="3" t="str">
        <f t="shared" si="283"/>
        <v/>
      </c>
      <c r="AD380" s="20" t="str">
        <f t="shared" si="284"/>
        <v/>
      </c>
      <c r="AE380" s="6" t="str">
        <f t="shared" si="285"/>
        <v/>
      </c>
      <c r="AG380" s="3" t="str">
        <f t="shared" si="292"/>
        <v/>
      </c>
      <c r="AH380" s="20" t="str">
        <f t="shared" si="293"/>
        <v/>
      </c>
      <c r="AI380" s="6" t="str">
        <f t="shared" si="294"/>
        <v/>
      </c>
      <c r="AJ380" s="3" t="str">
        <f t="shared" si="295"/>
        <v/>
      </c>
      <c r="AK380" s="20" t="str">
        <f t="shared" si="296"/>
        <v/>
      </c>
      <c r="AL380" s="6" t="str">
        <f t="shared" si="297"/>
        <v/>
      </c>
      <c r="AM380" s="3" t="str">
        <f t="shared" si="298"/>
        <v/>
      </c>
      <c r="AN380" s="20" t="str">
        <f t="shared" si="299"/>
        <v/>
      </c>
      <c r="AO380" s="6" t="str">
        <f t="shared" si="300"/>
        <v/>
      </c>
      <c r="AP380" s="3" t="str">
        <f t="shared" si="301"/>
        <v/>
      </c>
      <c r="AQ380" s="20" t="str">
        <f t="shared" si="302"/>
        <v/>
      </c>
      <c r="AR380" s="6" t="str">
        <f t="shared" si="303"/>
        <v/>
      </c>
      <c r="AS380" s="3" t="str">
        <f t="shared" si="304"/>
        <v/>
      </c>
      <c r="AT380" s="20" t="str">
        <f t="shared" si="305"/>
        <v/>
      </c>
      <c r="AU380" s="6">
        <f t="shared" si="306"/>
        <v>0</v>
      </c>
      <c r="AV380" s="3" t="str">
        <f t="shared" si="286"/>
        <v/>
      </c>
      <c r="AW380" s="20" t="str">
        <f t="shared" si="287"/>
        <v/>
      </c>
      <c r="AX380" s="6" t="str">
        <f t="shared" si="288"/>
        <v/>
      </c>
      <c r="AY380" s="3" t="str">
        <f t="shared" si="289"/>
        <v/>
      </c>
      <c r="AZ380" s="20" t="str">
        <f t="shared" si="290"/>
        <v/>
      </c>
      <c r="BA380" s="6" t="str">
        <f t="shared" si="291"/>
        <v/>
      </c>
    </row>
    <row r="381" spans="1:53" ht="13.5" thickBot="1" x14ac:dyDescent="0.25">
      <c r="A381" s="96">
        <v>42273</v>
      </c>
      <c r="B381" s="97" t="s">
        <v>23</v>
      </c>
      <c r="C381" s="97" t="s">
        <v>22</v>
      </c>
      <c r="D381" s="97">
        <v>18.100000000000001</v>
      </c>
      <c r="E381" s="97" t="s">
        <v>24</v>
      </c>
      <c r="F381" s="86">
        <f t="shared" si="307"/>
        <v>2</v>
      </c>
      <c r="G381" s="86">
        <f t="shared" si="308"/>
        <v>9</v>
      </c>
      <c r="H381" s="86">
        <f t="shared" si="309"/>
        <v>2015</v>
      </c>
      <c r="I381" s="2" t="str">
        <f t="shared" si="262"/>
        <v>Fall</v>
      </c>
      <c r="J381" s="86"/>
      <c r="K381" s="3" t="str">
        <f t="shared" si="265"/>
        <v/>
      </c>
      <c r="L381" s="20" t="str">
        <f t="shared" si="266"/>
        <v/>
      </c>
      <c r="M381" s="6" t="str">
        <f t="shared" si="267"/>
        <v/>
      </c>
      <c r="N381" s="3" t="str">
        <f t="shared" si="268"/>
        <v/>
      </c>
      <c r="O381" s="20" t="str">
        <f t="shared" si="269"/>
        <v/>
      </c>
      <c r="P381" s="6" t="str">
        <f t="shared" si="270"/>
        <v/>
      </c>
      <c r="Q381" s="3" t="str">
        <f t="shared" si="271"/>
        <v/>
      </c>
      <c r="R381" s="20" t="str">
        <f t="shared" si="272"/>
        <v/>
      </c>
      <c r="S381" s="6" t="str">
        <f t="shared" si="273"/>
        <v/>
      </c>
      <c r="T381" s="3" t="str">
        <f t="shared" si="274"/>
        <v/>
      </c>
      <c r="U381" s="20" t="str">
        <f t="shared" si="275"/>
        <v/>
      </c>
      <c r="V381" s="6" t="str">
        <f t="shared" si="276"/>
        <v/>
      </c>
      <c r="W381" s="3" t="str">
        <f t="shared" si="277"/>
        <v/>
      </c>
      <c r="X381" s="20" t="str">
        <f t="shared" si="278"/>
        <v/>
      </c>
      <c r="Y381" s="6">
        <f t="shared" si="279"/>
        <v>18.100000000000001</v>
      </c>
      <c r="Z381" s="3" t="str">
        <f t="shared" si="280"/>
        <v/>
      </c>
      <c r="AA381" s="20" t="str">
        <f t="shared" si="281"/>
        <v/>
      </c>
      <c r="AB381" s="6" t="str">
        <f t="shared" si="282"/>
        <v/>
      </c>
      <c r="AC381" s="3" t="str">
        <f t="shared" si="283"/>
        <v/>
      </c>
      <c r="AD381" s="20" t="str">
        <f t="shared" si="284"/>
        <v/>
      </c>
      <c r="AE381" s="6" t="str">
        <f t="shared" si="285"/>
        <v/>
      </c>
      <c r="AG381" s="3" t="str">
        <f t="shared" si="292"/>
        <v/>
      </c>
      <c r="AH381" s="20" t="str">
        <f t="shared" si="293"/>
        <v/>
      </c>
      <c r="AI381" s="6" t="str">
        <f t="shared" si="294"/>
        <v/>
      </c>
      <c r="AJ381" s="3" t="str">
        <f t="shared" si="295"/>
        <v/>
      </c>
      <c r="AK381" s="20" t="str">
        <f t="shared" si="296"/>
        <v/>
      </c>
      <c r="AL381" s="6" t="str">
        <f t="shared" si="297"/>
        <v/>
      </c>
      <c r="AM381" s="3" t="str">
        <f t="shared" si="298"/>
        <v/>
      </c>
      <c r="AN381" s="20" t="str">
        <f t="shared" si="299"/>
        <v/>
      </c>
      <c r="AO381" s="6" t="str">
        <f t="shared" si="300"/>
        <v/>
      </c>
      <c r="AP381" s="3" t="str">
        <f t="shared" si="301"/>
        <v/>
      </c>
      <c r="AQ381" s="20" t="str">
        <f t="shared" si="302"/>
        <v/>
      </c>
      <c r="AR381" s="6" t="str">
        <f t="shared" si="303"/>
        <v/>
      </c>
      <c r="AS381" s="3" t="str">
        <f t="shared" si="304"/>
        <v/>
      </c>
      <c r="AT381" s="20" t="str">
        <f t="shared" si="305"/>
        <v/>
      </c>
      <c r="AU381" s="6" t="str">
        <f t="shared" si="306"/>
        <v>NS</v>
      </c>
      <c r="AV381" s="3" t="str">
        <f t="shared" si="286"/>
        <v/>
      </c>
      <c r="AW381" s="20" t="str">
        <f t="shared" si="287"/>
        <v/>
      </c>
      <c r="AX381" s="6" t="str">
        <f t="shared" si="288"/>
        <v/>
      </c>
      <c r="AY381" s="3" t="str">
        <f t="shared" si="289"/>
        <v/>
      </c>
      <c r="AZ381" s="20" t="str">
        <f t="shared" si="290"/>
        <v/>
      </c>
      <c r="BA381" s="6" t="str">
        <f t="shared" si="291"/>
        <v/>
      </c>
    </row>
    <row r="382" spans="1:53" ht="13.5" thickBot="1" x14ac:dyDescent="0.25">
      <c r="A382" s="96">
        <v>42191</v>
      </c>
      <c r="B382" s="97" t="s">
        <v>23</v>
      </c>
      <c r="C382" s="97" t="s">
        <v>22</v>
      </c>
      <c r="D382" s="97">
        <v>20</v>
      </c>
      <c r="E382" s="97" t="s">
        <v>24</v>
      </c>
      <c r="F382" s="86">
        <f t="shared" si="307"/>
        <v>2</v>
      </c>
      <c r="G382" s="86">
        <f t="shared" si="308"/>
        <v>7</v>
      </c>
      <c r="H382" s="86">
        <f t="shared" si="309"/>
        <v>2015</v>
      </c>
      <c r="I382" s="2" t="str">
        <f t="shared" si="262"/>
        <v>Summer</v>
      </c>
      <c r="J382" s="86"/>
      <c r="K382" s="3" t="str">
        <f t="shared" si="265"/>
        <v/>
      </c>
      <c r="L382" s="20" t="str">
        <f t="shared" si="266"/>
        <v/>
      </c>
      <c r="M382" s="6" t="str">
        <f t="shared" si="267"/>
        <v/>
      </c>
      <c r="N382" s="3" t="str">
        <f t="shared" si="268"/>
        <v/>
      </c>
      <c r="O382" s="20" t="str">
        <f t="shared" si="269"/>
        <v/>
      </c>
      <c r="P382" s="6" t="str">
        <f t="shared" si="270"/>
        <v/>
      </c>
      <c r="Q382" s="3" t="str">
        <f t="shared" si="271"/>
        <v/>
      </c>
      <c r="R382" s="20" t="str">
        <f t="shared" si="272"/>
        <v/>
      </c>
      <c r="S382" s="6" t="str">
        <f t="shared" si="273"/>
        <v/>
      </c>
      <c r="T382" s="3" t="str">
        <f t="shared" si="274"/>
        <v/>
      </c>
      <c r="U382" s="20" t="str">
        <f t="shared" si="275"/>
        <v/>
      </c>
      <c r="V382" s="6" t="str">
        <f t="shared" si="276"/>
        <v/>
      </c>
      <c r="W382" s="3" t="str">
        <f t="shared" si="277"/>
        <v/>
      </c>
      <c r="X382" s="20">
        <f t="shared" si="278"/>
        <v>20</v>
      </c>
      <c r="Y382" s="6" t="str">
        <f t="shared" si="279"/>
        <v/>
      </c>
      <c r="Z382" s="3" t="str">
        <f t="shared" si="280"/>
        <v/>
      </c>
      <c r="AA382" s="20" t="str">
        <f t="shared" si="281"/>
        <v/>
      </c>
      <c r="AB382" s="6" t="str">
        <f t="shared" si="282"/>
        <v/>
      </c>
      <c r="AC382" s="3" t="str">
        <f t="shared" si="283"/>
        <v/>
      </c>
      <c r="AD382" s="20" t="str">
        <f t="shared" si="284"/>
        <v/>
      </c>
      <c r="AE382" s="6" t="str">
        <f t="shared" si="285"/>
        <v/>
      </c>
      <c r="AG382" s="3" t="str">
        <f t="shared" si="292"/>
        <v/>
      </c>
      <c r="AH382" s="20" t="str">
        <f t="shared" si="293"/>
        <v/>
      </c>
      <c r="AI382" s="6" t="str">
        <f t="shared" si="294"/>
        <v/>
      </c>
      <c r="AJ382" s="3" t="str">
        <f t="shared" si="295"/>
        <v/>
      </c>
      <c r="AK382" s="20" t="str">
        <f t="shared" si="296"/>
        <v/>
      </c>
      <c r="AL382" s="6" t="str">
        <f t="shared" si="297"/>
        <v/>
      </c>
      <c r="AM382" s="3" t="str">
        <f t="shared" si="298"/>
        <v/>
      </c>
      <c r="AN382" s="20" t="str">
        <f t="shared" si="299"/>
        <v/>
      </c>
      <c r="AO382" s="6" t="str">
        <f t="shared" si="300"/>
        <v/>
      </c>
      <c r="AP382" s="3" t="str">
        <f t="shared" si="301"/>
        <v/>
      </c>
      <c r="AQ382" s="20" t="str">
        <f t="shared" si="302"/>
        <v/>
      </c>
      <c r="AR382" s="6" t="str">
        <f t="shared" si="303"/>
        <v/>
      </c>
      <c r="AS382" s="3" t="str">
        <f t="shared" si="304"/>
        <v/>
      </c>
      <c r="AT382" s="20" t="str">
        <f t="shared" si="305"/>
        <v>NS</v>
      </c>
      <c r="AU382" s="6" t="str">
        <f t="shared" si="306"/>
        <v/>
      </c>
      <c r="AV382" s="3" t="str">
        <f t="shared" si="286"/>
        <v/>
      </c>
      <c r="AW382" s="20" t="str">
        <f t="shared" si="287"/>
        <v/>
      </c>
      <c r="AX382" s="6" t="str">
        <f t="shared" si="288"/>
        <v/>
      </c>
      <c r="AY382" s="3" t="str">
        <f t="shared" si="289"/>
        <v/>
      </c>
      <c r="AZ382" s="20" t="str">
        <f t="shared" si="290"/>
        <v/>
      </c>
      <c r="BA382" s="6" t="str">
        <f t="shared" si="291"/>
        <v/>
      </c>
    </row>
    <row r="383" spans="1:53" ht="13.5" thickBot="1" x14ac:dyDescent="0.25">
      <c r="A383" s="96">
        <v>42127</v>
      </c>
      <c r="B383" s="97" t="s">
        <v>23</v>
      </c>
      <c r="C383" s="97" t="s">
        <v>22</v>
      </c>
      <c r="D383" s="97">
        <v>18.399999999999999</v>
      </c>
      <c r="E383" s="97" t="s">
        <v>24</v>
      </c>
      <c r="F383" s="86">
        <f t="shared" si="307"/>
        <v>2</v>
      </c>
      <c r="G383" s="86">
        <f t="shared" si="308"/>
        <v>5</v>
      </c>
      <c r="H383" s="86">
        <f t="shared" si="309"/>
        <v>2015</v>
      </c>
      <c r="I383" s="2" t="str">
        <f t="shared" si="262"/>
        <v>Spring</v>
      </c>
      <c r="J383" s="86"/>
      <c r="K383" s="3" t="str">
        <f t="shared" si="265"/>
        <v/>
      </c>
      <c r="L383" s="20" t="str">
        <f t="shared" si="266"/>
        <v/>
      </c>
      <c r="M383" s="6" t="str">
        <f t="shared" si="267"/>
        <v/>
      </c>
      <c r="N383" s="3" t="str">
        <f t="shared" si="268"/>
        <v/>
      </c>
      <c r="O383" s="20" t="str">
        <f t="shared" si="269"/>
        <v/>
      </c>
      <c r="P383" s="6" t="str">
        <f t="shared" si="270"/>
        <v/>
      </c>
      <c r="Q383" s="3" t="str">
        <f t="shared" si="271"/>
        <v/>
      </c>
      <c r="R383" s="20" t="str">
        <f t="shared" si="272"/>
        <v/>
      </c>
      <c r="S383" s="6" t="str">
        <f t="shared" si="273"/>
        <v/>
      </c>
      <c r="T383" s="3" t="str">
        <f t="shared" si="274"/>
        <v/>
      </c>
      <c r="U383" s="20" t="str">
        <f t="shared" si="275"/>
        <v/>
      </c>
      <c r="V383" s="6" t="str">
        <f t="shared" si="276"/>
        <v/>
      </c>
      <c r="W383" s="3">
        <f t="shared" si="277"/>
        <v>18.399999999999999</v>
      </c>
      <c r="X383" s="20" t="str">
        <f t="shared" si="278"/>
        <v/>
      </c>
      <c r="Y383" s="6" t="str">
        <f t="shared" si="279"/>
        <v/>
      </c>
      <c r="Z383" s="3" t="str">
        <f t="shared" si="280"/>
        <v/>
      </c>
      <c r="AA383" s="20" t="str">
        <f t="shared" si="281"/>
        <v/>
      </c>
      <c r="AB383" s="6" t="str">
        <f t="shared" si="282"/>
        <v/>
      </c>
      <c r="AC383" s="3" t="str">
        <f t="shared" si="283"/>
        <v/>
      </c>
      <c r="AD383" s="20" t="str">
        <f t="shared" si="284"/>
        <v/>
      </c>
      <c r="AE383" s="6" t="str">
        <f t="shared" si="285"/>
        <v/>
      </c>
      <c r="AG383" s="3" t="str">
        <f t="shared" si="292"/>
        <v/>
      </c>
      <c r="AH383" s="20" t="str">
        <f t="shared" si="293"/>
        <v/>
      </c>
      <c r="AI383" s="6" t="str">
        <f t="shared" si="294"/>
        <v/>
      </c>
      <c r="AJ383" s="3" t="str">
        <f t="shared" si="295"/>
        <v/>
      </c>
      <c r="AK383" s="20" t="str">
        <f t="shared" si="296"/>
        <v/>
      </c>
      <c r="AL383" s="6" t="str">
        <f t="shared" si="297"/>
        <v/>
      </c>
      <c r="AM383" s="3" t="str">
        <f t="shared" si="298"/>
        <v/>
      </c>
      <c r="AN383" s="20" t="str">
        <f t="shared" si="299"/>
        <v/>
      </c>
      <c r="AO383" s="6" t="str">
        <f t="shared" si="300"/>
        <v/>
      </c>
      <c r="AP383" s="3" t="str">
        <f t="shared" si="301"/>
        <v/>
      </c>
      <c r="AQ383" s="20" t="str">
        <f t="shared" si="302"/>
        <v/>
      </c>
      <c r="AR383" s="6" t="str">
        <f t="shared" si="303"/>
        <v/>
      </c>
      <c r="AS383" s="3" t="str">
        <f t="shared" si="304"/>
        <v>NS</v>
      </c>
      <c r="AT383" s="20" t="str">
        <f t="shared" si="305"/>
        <v/>
      </c>
      <c r="AU383" s="6" t="str">
        <f t="shared" si="306"/>
        <v/>
      </c>
      <c r="AV383" s="3" t="str">
        <f t="shared" si="286"/>
        <v/>
      </c>
      <c r="AW383" s="20" t="str">
        <f t="shared" si="287"/>
        <v/>
      </c>
      <c r="AX383" s="6" t="str">
        <f t="shared" si="288"/>
        <v/>
      </c>
      <c r="AY383" s="3" t="str">
        <f t="shared" si="289"/>
        <v/>
      </c>
      <c r="AZ383" s="20" t="str">
        <f t="shared" si="290"/>
        <v/>
      </c>
      <c r="BA383" s="6" t="str">
        <f t="shared" si="291"/>
        <v/>
      </c>
    </row>
    <row r="384" spans="1:53" ht="13.5" thickBot="1" x14ac:dyDescent="0.25">
      <c r="A384" s="96">
        <v>41903</v>
      </c>
      <c r="B384" s="97" t="s">
        <v>23</v>
      </c>
      <c r="C384" s="97" t="s">
        <v>22</v>
      </c>
      <c r="D384" s="97">
        <v>13.99</v>
      </c>
      <c r="E384" s="97">
        <v>0</v>
      </c>
      <c r="F384" s="86">
        <f t="shared" si="307"/>
        <v>2</v>
      </c>
      <c r="G384" s="86">
        <f t="shared" si="308"/>
        <v>9</v>
      </c>
      <c r="H384" s="86">
        <f t="shared" si="309"/>
        <v>2014</v>
      </c>
      <c r="I384" s="2" t="str">
        <f t="shared" si="262"/>
        <v>Fall</v>
      </c>
      <c r="J384" s="86"/>
      <c r="K384" s="3" t="str">
        <f t="shared" si="265"/>
        <v/>
      </c>
      <c r="L384" s="20" t="str">
        <f t="shared" si="266"/>
        <v/>
      </c>
      <c r="M384" s="6" t="str">
        <f t="shared" si="267"/>
        <v/>
      </c>
      <c r="N384" s="3" t="str">
        <f t="shared" si="268"/>
        <v/>
      </c>
      <c r="O384" s="20" t="str">
        <f t="shared" si="269"/>
        <v/>
      </c>
      <c r="P384" s="6" t="str">
        <f t="shared" si="270"/>
        <v/>
      </c>
      <c r="Q384" s="3" t="str">
        <f t="shared" si="271"/>
        <v/>
      </c>
      <c r="R384" s="20" t="str">
        <f t="shared" si="272"/>
        <v/>
      </c>
      <c r="S384" s="6" t="str">
        <f t="shared" si="273"/>
        <v/>
      </c>
      <c r="T384" s="3" t="str">
        <f t="shared" si="274"/>
        <v/>
      </c>
      <c r="U384" s="20" t="str">
        <f t="shared" si="275"/>
        <v/>
      </c>
      <c r="V384" s="6" t="str">
        <f t="shared" si="276"/>
        <v/>
      </c>
      <c r="W384" s="3" t="str">
        <f t="shared" si="277"/>
        <v/>
      </c>
      <c r="X384" s="20" t="str">
        <f t="shared" si="278"/>
        <v/>
      </c>
      <c r="Y384" s="6">
        <f t="shared" si="279"/>
        <v>13.99</v>
      </c>
      <c r="Z384" s="3" t="str">
        <f t="shared" si="280"/>
        <v/>
      </c>
      <c r="AA384" s="20" t="str">
        <f t="shared" si="281"/>
        <v/>
      </c>
      <c r="AB384" s="6" t="str">
        <f t="shared" si="282"/>
        <v/>
      </c>
      <c r="AC384" s="3" t="str">
        <f t="shared" si="283"/>
        <v/>
      </c>
      <c r="AD384" s="20" t="str">
        <f t="shared" si="284"/>
        <v/>
      </c>
      <c r="AE384" s="6" t="str">
        <f t="shared" si="285"/>
        <v/>
      </c>
      <c r="AG384" s="3" t="str">
        <f t="shared" si="292"/>
        <v/>
      </c>
      <c r="AH384" s="20" t="str">
        <f t="shared" si="293"/>
        <v/>
      </c>
      <c r="AI384" s="6" t="str">
        <f t="shared" si="294"/>
        <v/>
      </c>
      <c r="AJ384" s="3" t="str">
        <f t="shared" si="295"/>
        <v/>
      </c>
      <c r="AK384" s="20" t="str">
        <f t="shared" si="296"/>
        <v/>
      </c>
      <c r="AL384" s="6" t="str">
        <f t="shared" si="297"/>
        <v/>
      </c>
      <c r="AM384" s="3" t="str">
        <f t="shared" si="298"/>
        <v/>
      </c>
      <c r="AN384" s="20" t="str">
        <f t="shared" si="299"/>
        <v/>
      </c>
      <c r="AO384" s="6" t="str">
        <f t="shared" si="300"/>
        <v/>
      </c>
      <c r="AP384" s="3" t="str">
        <f t="shared" si="301"/>
        <v/>
      </c>
      <c r="AQ384" s="20" t="str">
        <f t="shared" si="302"/>
        <v/>
      </c>
      <c r="AR384" s="6" t="str">
        <f t="shared" si="303"/>
        <v/>
      </c>
      <c r="AS384" s="3" t="str">
        <f t="shared" si="304"/>
        <v/>
      </c>
      <c r="AT384" s="20" t="str">
        <f t="shared" si="305"/>
        <v/>
      </c>
      <c r="AU384" s="6">
        <f t="shared" si="306"/>
        <v>0</v>
      </c>
      <c r="AV384" s="3" t="str">
        <f t="shared" si="286"/>
        <v/>
      </c>
      <c r="AW384" s="20" t="str">
        <f t="shared" si="287"/>
        <v/>
      </c>
      <c r="AX384" s="6" t="str">
        <f t="shared" si="288"/>
        <v/>
      </c>
      <c r="AY384" s="3" t="str">
        <f t="shared" si="289"/>
        <v/>
      </c>
      <c r="AZ384" s="20" t="str">
        <f t="shared" si="290"/>
        <v/>
      </c>
      <c r="BA384" s="6" t="str">
        <f t="shared" si="291"/>
        <v/>
      </c>
    </row>
    <row r="385" spans="1:53" ht="13.5" thickBot="1" x14ac:dyDescent="0.25">
      <c r="A385" s="96">
        <v>41835</v>
      </c>
      <c r="B385" s="97" t="s">
        <v>23</v>
      </c>
      <c r="C385" s="97" t="s">
        <v>22</v>
      </c>
      <c r="D385" s="97">
        <v>17.100000000000001</v>
      </c>
      <c r="E385" s="97" t="s">
        <v>24</v>
      </c>
      <c r="F385" s="86">
        <f t="shared" si="307"/>
        <v>2</v>
      </c>
      <c r="G385" s="86">
        <f t="shared" si="308"/>
        <v>7</v>
      </c>
      <c r="H385" s="86">
        <f t="shared" si="309"/>
        <v>2014</v>
      </c>
      <c r="I385" s="2" t="str">
        <f t="shared" si="262"/>
        <v>Summer</v>
      </c>
      <c r="J385" s="86"/>
      <c r="K385" s="3" t="str">
        <f t="shared" si="265"/>
        <v/>
      </c>
      <c r="L385" s="20" t="str">
        <f t="shared" si="266"/>
        <v/>
      </c>
      <c r="M385" s="6" t="str">
        <f t="shared" si="267"/>
        <v/>
      </c>
      <c r="N385" s="3" t="str">
        <f t="shared" si="268"/>
        <v/>
      </c>
      <c r="O385" s="20" t="str">
        <f t="shared" si="269"/>
        <v/>
      </c>
      <c r="P385" s="6" t="str">
        <f t="shared" si="270"/>
        <v/>
      </c>
      <c r="Q385" s="3" t="str">
        <f t="shared" si="271"/>
        <v/>
      </c>
      <c r="R385" s="20" t="str">
        <f t="shared" si="272"/>
        <v/>
      </c>
      <c r="S385" s="6" t="str">
        <f t="shared" si="273"/>
        <v/>
      </c>
      <c r="T385" s="3" t="str">
        <f t="shared" si="274"/>
        <v/>
      </c>
      <c r="U385" s="20" t="str">
        <f t="shared" si="275"/>
        <v/>
      </c>
      <c r="V385" s="6" t="str">
        <f t="shared" si="276"/>
        <v/>
      </c>
      <c r="W385" s="3" t="str">
        <f t="shared" si="277"/>
        <v/>
      </c>
      <c r="X385" s="20">
        <f t="shared" si="278"/>
        <v>17.100000000000001</v>
      </c>
      <c r="Y385" s="6" t="str">
        <f t="shared" si="279"/>
        <v/>
      </c>
      <c r="Z385" s="3" t="str">
        <f t="shared" si="280"/>
        <v/>
      </c>
      <c r="AA385" s="20" t="str">
        <f t="shared" si="281"/>
        <v/>
      </c>
      <c r="AB385" s="6" t="str">
        <f t="shared" si="282"/>
        <v/>
      </c>
      <c r="AC385" s="3" t="str">
        <f t="shared" si="283"/>
        <v/>
      </c>
      <c r="AD385" s="20" t="str">
        <f t="shared" si="284"/>
        <v/>
      </c>
      <c r="AE385" s="6" t="str">
        <f t="shared" si="285"/>
        <v/>
      </c>
      <c r="AG385" s="3" t="str">
        <f t="shared" si="292"/>
        <v/>
      </c>
      <c r="AH385" s="20" t="str">
        <f t="shared" si="293"/>
        <v/>
      </c>
      <c r="AI385" s="6" t="str">
        <f t="shared" si="294"/>
        <v/>
      </c>
      <c r="AJ385" s="3" t="str">
        <f t="shared" si="295"/>
        <v/>
      </c>
      <c r="AK385" s="20" t="str">
        <f t="shared" si="296"/>
        <v/>
      </c>
      <c r="AL385" s="6" t="str">
        <f t="shared" si="297"/>
        <v/>
      </c>
      <c r="AM385" s="3" t="str">
        <f t="shared" si="298"/>
        <v/>
      </c>
      <c r="AN385" s="20" t="str">
        <f t="shared" si="299"/>
        <v/>
      </c>
      <c r="AO385" s="6" t="str">
        <f t="shared" si="300"/>
        <v/>
      </c>
      <c r="AP385" s="3" t="str">
        <f t="shared" si="301"/>
        <v/>
      </c>
      <c r="AQ385" s="20" t="str">
        <f t="shared" si="302"/>
        <v/>
      </c>
      <c r="AR385" s="6" t="str">
        <f t="shared" si="303"/>
        <v/>
      </c>
      <c r="AS385" s="3" t="str">
        <f t="shared" si="304"/>
        <v/>
      </c>
      <c r="AT385" s="20" t="str">
        <f t="shared" si="305"/>
        <v>NS</v>
      </c>
      <c r="AU385" s="6" t="str">
        <f t="shared" si="306"/>
        <v/>
      </c>
      <c r="AV385" s="3" t="str">
        <f t="shared" si="286"/>
        <v/>
      </c>
      <c r="AW385" s="20" t="str">
        <f t="shared" si="287"/>
        <v/>
      </c>
      <c r="AX385" s="6" t="str">
        <f t="shared" si="288"/>
        <v/>
      </c>
      <c r="AY385" s="3" t="str">
        <f t="shared" si="289"/>
        <v/>
      </c>
      <c r="AZ385" s="20" t="str">
        <f t="shared" si="290"/>
        <v/>
      </c>
      <c r="BA385" s="6" t="str">
        <f t="shared" si="291"/>
        <v/>
      </c>
    </row>
    <row r="386" spans="1:53" ht="13.5" thickBot="1" x14ac:dyDescent="0.25">
      <c r="A386" s="96">
        <v>41756</v>
      </c>
      <c r="B386" s="97" t="s">
        <v>23</v>
      </c>
      <c r="C386" s="97" t="s">
        <v>22</v>
      </c>
      <c r="D386" s="97">
        <v>6.9</v>
      </c>
      <c r="E386" s="97" t="s">
        <v>77</v>
      </c>
      <c r="F386" s="86">
        <f t="shared" si="307"/>
        <v>2</v>
      </c>
      <c r="G386" s="86">
        <f t="shared" si="308"/>
        <v>4</v>
      </c>
      <c r="H386" s="86">
        <f t="shared" si="309"/>
        <v>2014</v>
      </c>
      <c r="I386" s="2" t="str">
        <f t="shared" si="262"/>
        <v>Spring</v>
      </c>
      <c r="J386" s="86"/>
      <c r="K386" s="3" t="str">
        <f t="shared" si="265"/>
        <v/>
      </c>
      <c r="L386" s="20" t="str">
        <f t="shared" si="266"/>
        <v/>
      </c>
      <c r="M386" s="6" t="str">
        <f t="shared" si="267"/>
        <v/>
      </c>
      <c r="N386" s="3" t="str">
        <f t="shared" si="268"/>
        <v/>
      </c>
      <c r="O386" s="20" t="str">
        <f t="shared" si="269"/>
        <v/>
      </c>
      <c r="P386" s="6" t="str">
        <f t="shared" si="270"/>
        <v/>
      </c>
      <c r="Q386" s="3" t="str">
        <f t="shared" si="271"/>
        <v/>
      </c>
      <c r="R386" s="20" t="str">
        <f t="shared" si="272"/>
        <v/>
      </c>
      <c r="S386" s="6" t="str">
        <f t="shared" si="273"/>
        <v/>
      </c>
      <c r="T386" s="3" t="str">
        <f t="shared" si="274"/>
        <v/>
      </c>
      <c r="U386" s="20" t="str">
        <f t="shared" si="275"/>
        <v/>
      </c>
      <c r="V386" s="6" t="str">
        <f t="shared" si="276"/>
        <v/>
      </c>
      <c r="W386" s="3">
        <f t="shared" si="277"/>
        <v>6.9</v>
      </c>
      <c r="X386" s="20" t="str">
        <f t="shared" si="278"/>
        <v/>
      </c>
      <c r="Y386" s="6" t="str">
        <f t="shared" si="279"/>
        <v/>
      </c>
      <c r="Z386" s="3" t="str">
        <f t="shared" si="280"/>
        <v/>
      </c>
      <c r="AA386" s="20" t="str">
        <f t="shared" si="281"/>
        <v/>
      </c>
      <c r="AB386" s="6" t="str">
        <f t="shared" si="282"/>
        <v/>
      </c>
      <c r="AC386" s="3" t="str">
        <f t="shared" si="283"/>
        <v/>
      </c>
      <c r="AD386" s="20" t="str">
        <f t="shared" si="284"/>
        <v/>
      </c>
      <c r="AE386" s="6" t="str">
        <f t="shared" si="285"/>
        <v/>
      </c>
      <c r="AG386" s="3" t="str">
        <f t="shared" si="292"/>
        <v/>
      </c>
      <c r="AH386" s="20" t="str">
        <f t="shared" si="293"/>
        <v/>
      </c>
      <c r="AI386" s="6" t="str">
        <f t="shared" si="294"/>
        <v/>
      </c>
      <c r="AJ386" s="3" t="str">
        <f t="shared" si="295"/>
        <v/>
      </c>
      <c r="AK386" s="20" t="str">
        <f t="shared" si="296"/>
        <v/>
      </c>
      <c r="AL386" s="6" t="str">
        <f t="shared" si="297"/>
        <v/>
      </c>
      <c r="AM386" s="3" t="str">
        <f t="shared" si="298"/>
        <v/>
      </c>
      <c r="AN386" s="20" t="str">
        <f t="shared" si="299"/>
        <v/>
      </c>
      <c r="AO386" s="6" t="str">
        <f t="shared" si="300"/>
        <v/>
      </c>
      <c r="AP386" s="3" t="str">
        <f t="shared" si="301"/>
        <v/>
      </c>
      <c r="AQ386" s="20" t="str">
        <f t="shared" si="302"/>
        <v/>
      </c>
      <c r="AR386" s="6" t="str">
        <f t="shared" si="303"/>
        <v/>
      </c>
      <c r="AS386" s="3" t="str">
        <f t="shared" si="304"/>
        <v>AD</v>
      </c>
      <c r="AT386" s="20" t="str">
        <f t="shared" si="305"/>
        <v/>
      </c>
      <c r="AU386" s="6" t="str">
        <f t="shared" si="306"/>
        <v/>
      </c>
      <c r="AV386" s="3" t="str">
        <f t="shared" si="286"/>
        <v/>
      </c>
      <c r="AW386" s="20" t="str">
        <f t="shared" si="287"/>
        <v/>
      </c>
      <c r="AX386" s="6" t="str">
        <f t="shared" si="288"/>
        <v/>
      </c>
      <c r="AY386" s="3" t="str">
        <f t="shared" si="289"/>
        <v/>
      </c>
      <c r="AZ386" s="20" t="str">
        <f t="shared" si="290"/>
        <v/>
      </c>
      <c r="BA386" s="6" t="str">
        <f t="shared" si="291"/>
        <v/>
      </c>
    </row>
    <row r="387" spans="1:53" ht="13.5" thickBot="1" x14ac:dyDescent="0.25">
      <c r="A387" s="96">
        <v>41539</v>
      </c>
      <c r="B387" s="97" t="s">
        <v>23</v>
      </c>
      <c r="C387" s="97" t="s">
        <v>22</v>
      </c>
      <c r="D387" s="97">
        <v>11.4</v>
      </c>
      <c r="E387" s="97" t="s">
        <v>3</v>
      </c>
      <c r="F387" s="86">
        <f t="shared" si="307"/>
        <v>2</v>
      </c>
      <c r="G387" s="86">
        <f t="shared" si="308"/>
        <v>9</v>
      </c>
      <c r="H387" s="86">
        <f t="shared" si="309"/>
        <v>2013</v>
      </c>
      <c r="I387" s="2" t="str">
        <f t="shared" si="262"/>
        <v>Fall</v>
      </c>
      <c r="J387" s="86"/>
      <c r="K387" s="3" t="str">
        <f t="shared" si="265"/>
        <v/>
      </c>
      <c r="L387" s="20" t="str">
        <f t="shared" si="266"/>
        <v/>
      </c>
      <c r="M387" s="6" t="str">
        <f t="shared" si="267"/>
        <v/>
      </c>
      <c r="N387" s="3" t="str">
        <f t="shared" si="268"/>
        <v/>
      </c>
      <c r="O387" s="20" t="str">
        <f t="shared" si="269"/>
        <v/>
      </c>
      <c r="P387" s="6" t="str">
        <f t="shared" si="270"/>
        <v/>
      </c>
      <c r="Q387" s="3" t="str">
        <f t="shared" si="271"/>
        <v/>
      </c>
      <c r="R387" s="20" t="str">
        <f t="shared" si="272"/>
        <v/>
      </c>
      <c r="S387" s="6" t="str">
        <f t="shared" si="273"/>
        <v/>
      </c>
      <c r="T387" s="3" t="str">
        <f t="shared" si="274"/>
        <v/>
      </c>
      <c r="U387" s="20" t="str">
        <f t="shared" si="275"/>
        <v/>
      </c>
      <c r="V387" s="6" t="str">
        <f t="shared" si="276"/>
        <v/>
      </c>
      <c r="W387" s="3" t="str">
        <f t="shared" si="277"/>
        <v/>
      </c>
      <c r="X387" s="20" t="str">
        <f t="shared" si="278"/>
        <v/>
      </c>
      <c r="Y387" s="6">
        <f t="shared" si="279"/>
        <v>11.4</v>
      </c>
      <c r="Z387" s="3" t="str">
        <f t="shared" si="280"/>
        <v/>
      </c>
      <c r="AA387" s="20" t="str">
        <f t="shared" si="281"/>
        <v/>
      </c>
      <c r="AB387" s="6" t="str">
        <f t="shared" si="282"/>
        <v/>
      </c>
      <c r="AC387" s="3" t="str">
        <f t="shared" si="283"/>
        <v/>
      </c>
      <c r="AD387" s="20" t="str">
        <f t="shared" si="284"/>
        <v/>
      </c>
      <c r="AE387" s="6" t="str">
        <f t="shared" si="285"/>
        <v/>
      </c>
      <c r="AG387" s="3" t="str">
        <f t="shared" si="292"/>
        <v/>
      </c>
      <c r="AH387" s="20" t="str">
        <f t="shared" si="293"/>
        <v/>
      </c>
      <c r="AI387" s="6" t="str">
        <f t="shared" si="294"/>
        <v/>
      </c>
      <c r="AJ387" s="3" t="str">
        <f t="shared" si="295"/>
        <v/>
      </c>
      <c r="AK387" s="20" t="str">
        <f t="shared" si="296"/>
        <v/>
      </c>
      <c r="AL387" s="6" t="str">
        <f t="shared" si="297"/>
        <v/>
      </c>
      <c r="AM387" s="3" t="str">
        <f t="shared" si="298"/>
        <v/>
      </c>
      <c r="AN387" s="20" t="str">
        <f t="shared" si="299"/>
        <v/>
      </c>
      <c r="AO387" s="6" t="str">
        <f t="shared" si="300"/>
        <v/>
      </c>
      <c r="AP387" s="3" t="str">
        <f t="shared" si="301"/>
        <v/>
      </c>
      <c r="AQ387" s="20" t="str">
        <f t="shared" si="302"/>
        <v/>
      </c>
      <c r="AR387" s="6" t="str">
        <f t="shared" si="303"/>
        <v/>
      </c>
      <c r="AS387" s="3" t="str">
        <f t="shared" si="304"/>
        <v/>
      </c>
      <c r="AT387" s="20" t="str">
        <f t="shared" si="305"/>
        <v/>
      </c>
      <c r="AU387" s="6" t="str">
        <f t="shared" si="306"/>
        <v>ns</v>
      </c>
      <c r="AV387" s="3" t="str">
        <f t="shared" si="286"/>
        <v/>
      </c>
      <c r="AW387" s="20" t="str">
        <f t="shared" si="287"/>
        <v/>
      </c>
      <c r="AX387" s="6" t="str">
        <f t="shared" si="288"/>
        <v/>
      </c>
      <c r="AY387" s="3" t="str">
        <f t="shared" si="289"/>
        <v/>
      </c>
      <c r="AZ387" s="20" t="str">
        <f t="shared" si="290"/>
        <v/>
      </c>
      <c r="BA387" s="6" t="str">
        <f t="shared" si="291"/>
        <v/>
      </c>
    </row>
    <row r="388" spans="1:53" ht="13.5" thickBot="1" x14ac:dyDescent="0.25">
      <c r="A388" s="96">
        <v>41488</v>
      </c>
      <c r="B388" s="97" t="s">
        <v>23</v>
      </c>
      <c r="C388" s="97" t="s">
        <v>22</v>
      </c>
      <c r="D388" s="97">
        <v>17</v>
      </c>
      <c r="E388" s="97" t="s">
        <v>3</v>
      </c>
      <c r="F388" s="86">
        <f t="shared" si="307"/>
        <v>2</v>
      </c>
      <c r="G388" s="86">
        <f t="shared" si="308"/>
        <v>8</v>
      </c>
      <c r="H388" s="86">
        <f t="shared" si="309"/>
        <v>2013</v>
      </c>
      <c r="I388" s="2" t="str">
        <f t="shared" si="262"/>
        <v>Summer</v>
      </c>
      <c r="J388" s="86"/>
      <c r="K388" s="3" t="str">
        <f t="shared" si="265"/>
        <v/>
      </c>
      <c r="L388" s="20" t="str">
        <f t="shared" si="266"/>
        <v/>
      </c>
      <c r="M388" s="6" t="str">
        <f t="shared" si="267"/>
        <v/>
      </c>
      <c r="N388" s="3" t="str">
        <f t="shared" si="268"/>
        <v/>
      </c>
      <c r="O388" s="20" t="str">
        <f t="shared" si="269"/>
        <v/>
      </c>
      <c r="P388" s="6" t="str">
        <f t="shared" si="270"/>
        <v/>
      </c>
      <c r="Q388" s="3" t="str">
        <f t="shared" si="271"/>
        <v/>
      </c>
      <c r="R388" s="20" t="str">
        <f t="shared" si="272"/>
        <v/>
      </c>
      <c r="S388" s="6" t="str">
        <f t="shared" si="273"/>
        <v/>
      </c>
      <c r="T388" s="3" t="str">
        <f t="shared" si="274"/>
        <v/>
      </c>
      <c r="U388" s="20" t="str">
        <f t="shared" si="275"/>
        <v/>
      </c>
      <c r="V388" s="6" t="str">
        <f t="shared" si="276"/>
        <v/>
      </c>
      <c r="W388" s="3" t="str">
        <f t="shared" si="277"/>
        <v/>
      </c>
      <c r="X388" s="20">
        <f t="shared" si="278"/>
        <v>17</v>
      </c>
      <c r="Y388" s="6" t="str">
        <f t="shared" si="279"/>
        <v/>
      </c>
      <c r="Z388" s="3" t="str">
        <f t="shared" si="280"/>
        <v/>
      </c>
      <c r="AA388" s="20" t="str">
        <f t="shared" si="281"/>
        <v/>
      </c>
      <c r="AB388" s="6" t="str">
        <f t="shared" si="282"/>
        <v/>
      </c>
      <c r="AC388" s="3" t="str">
        <f t="shared" si="283"/>
        <v/>
      </c>
      <c r="AD388" s="20" t="str">
        <f t="shared" si="284"/>
        <v/>
      </c>
      <c r="AE388" s="6" t="str">
        <f t="shared" si="285"/>
        <v/>
      </c>
      <c r="AG388" s="3" t="str">
        <f t="shared" si="292"/>
        <v/>
      </c>
      <c r="AH388" s="20" t="str">
        <f t="shared" si="293"/>
        <v/>
      </c>
      <c r="AI388" s="6" t="str">
        <f t="shared" si="294"/>
        <v/>
      </c>
      <c r="AJ388" s="3" t="str">
        <f t="shared" si="295"/>
        <v/>
      </c>
      <c r="AK388" s="20" t="str">
        <f t="shared" si="296"/>
        <v/>
      </c>
      <c r="AL388" s="6" t="str">
        <f t="shared" si="297"/>
        <v/>
      </c>
      <c r="AM388" s="3" t="str">
        <f t="shared" si="298"/>
        <v/>
      </c>
      <c r="AN388" s="20" t="str">
        <f t="shared" si="299"/>
        <v/>
      </c>
      <c r="AO388" s="6" t="str">
        <f t="shared" si="300"/>
        <v/>
      </c>
      <c r="AP388" s="3" t="str">
        <f t="shared" si="301"/>
        <v/>
      </c>
      <c r="AQ388" s="20" t="str">
        <f t="shared" si="302"/>
        <v/>
      </c>
      <c r="AR388" s="6" t="str">
        <f t="shared" si="303"/>
        <v/>
      </c>
      <c r="AS388" s="3" t="str">
        <f t="shared" si="304"/>
        <v/>
      </c>
      <c r="AT388" s="20" t="str">
        <f t="shared" si="305"/>
        <v>ns</v>
      </c>
      <c r="AU388" s="6" t="str">
        <f t="shared" si="306"/>
        <v/>
      </c>
      <c r="AV388" s="3" t="str">
        <f t="shared" si="286"/>
        <v/>
      </c>
      <c r="AW388" s="20" t="str">
        <f t="shared" si="287"/>
        <v/>
      </c>
      <c r="AX388" s="6" t="str">
        <f t="shared" si="288"/>
        <v/>
      </c>
      <c r="AY388" s="3" t="str">
        <f t="shared" si="289"/>
        <v/>
      </c>
      <c r="AZ388" s="20" t="str">
        <f t="shared" si="290"/>
        <v/>
      </c>
      <c r="BA388" s="6" t="str">
        <f t="shared" si="291"/>
        <v/>
      </c>
    </row>
    <row r="389" spans="1:53" ht="13.5" thickBot="1" x14ac:dyDescent="0.25">
      <c r="A389" s="96">
        <v>41398</v>
      </c>
      <c r="B389" s="97" t="s">
        <v>23</v>
      </c>
      <c r="C389" s="97" t="s">
        <v>22</v>
      </c>
      <c r="D389" s="97">
        <v>10.3</v>
      </c>
      <c r="E389" s="97" t="s">
        <v>3</v>
      </c>
      <c r="F389" s="86">
        <f t="shared" si="307"/>
        <v>2</v>
      </c>
      <c r="G389" s="86">
        <f t="shared" si="308"/>
        <v>5</v>
      </c>
      <c r="H389" s="86">
        <f t="shared" si="309"/>
        <v>2013</v>
      </c>
      <c r="I389" s="2" t="str">
        <f t="shared" si="262"/>
        <v>Spring</v>
      </c>
      <c r="J389" s="86"/>
      <c r="K389" s="3" t="str">
        <f t="shared" si="265"/>
        <v/>
      </c>
      <c r="L389" s="20" t="str">
        <f t="shared" si="266"/>
        <v/>
      </c>
      <c r="M389" s="6" t="str">
        <f t="shared" si="267"/>
        <v/>
      </c>
      <c r="N389" s="3" t="str">
        <f t="shared" si="268"/>
        <v/>
      </c>
      <c r="O389" s="20" t="str">
        <f t="shared" si="269"/>
        <v/>
      </c>
      <c r="P389" s="6" t="str">
        <f t="shared" si="270"/>
        <v/>
      </c>
      <c r="Q389" s="3" t="str">
        <f t="shared" si="271"/>
        <v/>
      </c>
      <c r="R389" s="20" t="str">
        <f t="shared" si="272"/>
        <v/>
      </c>
      <c r="S389" s="6" t="str">
        <f t="shared" si="273"/>
        <v/>
      </c>
      <c r="T389" s="3" t="str">
        <f t="shared" si="274"/>
        <v/>
      </c>
      <c r="U389" s="20" t="str">
        <f t="shared" si="275"/>
        <v/>
      </c>
      <c r="V389" s="6" t="str">
        <f t="shared" si="276"/>
        <v/>
      </c>
      <c r="W389" s="3">
        <f t="shared" si="277"/>
        <v>10.3</v>
      </c>
      <c r="X389" s="20" t="str">
        <f t="shared" si="278"/>
        <v/>
      </c>
      <c r="Y389" s="6" t="str">
        <f t="shared" si="279"/>
        <v/>
      </c>
      <c r="Z389" s="3" t="str">
        <f t="shared" si="280"/>
        <v/>
      </c>
      <c r="AA389" s="20" t="str">
        <f t="shared" si="281"/>
        <v/>
      </c>
      <c r="AB389" s="6" t="str">
        <f t="shared" si="282"/>
        <v/>
      </c>
      <c r="AC389" s="3" t="str">
        <f t="shared" si="283"/>
        <v/>
      </c>
      <c r="AD389" s="20" t="str">
        <f t="shared" si="284"/>
        <v/>
      </c>
      <c r="AE389" s="6" t="str">
        <f t="shared" si="285"/>
        <v/>
      </c>
      <c r="AG389" s="3" t="str">
        <f t="shared" si="292"/>
        <v/>
      </c>
      <c r="AH389" s="20" t="str">
        <f t="shared" si="293"/>
        <v/>
      </c>
      <c r="AI389" s="6" t="str">
        <f t="shared" si="294"/>
        <v/>
      </c>
      <c r="AJ389" s="3" t="str">
        <f t="shared" si="295"/>
        <v/>
      </c>
      <c r="AK389" s="20" t="str">
        <f t="shared" si="296"/>
        <v/>
      </c>
      <c r="AL389" s="6" t="str">
        <f t="shared" si="297"/>
        <v/>
      </c>
      <c r="AM389" s="3" t="str">
        <f t="shared" si="298"/>
        <v/>
      </c>
      <c r="AN389" s="20" t="str">
        <f t="shared" si="299"/>
        <v/>
      </c>
      <c r="AO389" s="6" t="str">
        <f t="shared" si="300"/>
        <v/>
      </c>
      <c r="AP389" s="3" t="str">
        <f t="shared" si="301"/>
        <v/>
      </c>
      <c r="AQ389" s="20" t="str">
        <f t="shared" si="302"/>
        <v/>
      </c>
      <c r="AR389" s="6" t="str">
        <f t="shared" si="303"/>
        <v/>
      </c>
      <c r="AS389" s="3" t="str">
        <f t="shared" si="304"/>
        <v>ns</v>
      </c>
      <c r="AT389" s="20" t="str">
        <f t="shared" si="305"/>
        <v/>
      </c>
      <c r="AU389" s="6" t="str">
        <f t="shared" si="306"/>
        <v/>
      </c>
      <c r="AV389" s="3" t="str">
        <f t="shared" si="286"/>
        <v/>
      </c>
      <c r="AW389" s="20" t="str">
        <f t="shared" si="287"/>
        <v/>
      </c>
      <c r="AX389" s="6" t="str">
        <f t="shared" si="288"/>
        <v/>
      </c>
      <c r="AY389" s="3" t="str">
        <f t="shared" si="289"/>
        <v/>
      </c>
      <c r="AZ389" s="20" t="str">
        <f t="shared" si="290"/>
        <v/>
      </c>
      <c r="BA389" s="6" t="str">
        <f t="shared" si="291"/>
        <v/>
      </c>
    </row>
    <row r="390" spans="1:53" ht="13.5" thickBot="1" x14ac:dyDescent="0.25">
      <c r="A390" s="96">
        <v>41182</v>
      </c>
      <c r="B390" s="97" t="s">
        <v>23</v>
      </c>
      <c r="C390" s="97" t="s">
        <v>22</v>
      </c>
      <c r="D390" s="97" t="s">
        <v>3</v>
      </c>
      <c r="E390" s="97" t="s">
        <v>3</v>
      </c>
      <c r="F390" s="86">
        <f t="shared" si="307"/>
        <v>2</v>
      </c>
      <c r="G390" s="86">
        <f t="shared" si="308"/>
        <v>9</v>
      </c>
      <c r="H390" s="86">
        <f t="shared" si="309"/>
        <v>2012</v>
      </c>
      <c r="I390" s="2" t="str">
        <f t="shared" si="262"/>
        <v>Fall</v>
      </c>
      <c r="J390" s="86"/>
      <c r="K390" s="3" t="str">
        <f t="shared" si="265"/>
        <v/>
      </c>
      <c r="L390" s="20" t="str">
        <f t="shared" si="266"/>
        <v/>
      </c>
      <c r="M390" s="6" t="str">
        <f t="shared" si="267"/>
        <v/>
      </c>
      <c r="N390" s="3" t="str">
        <f t="shared" si="268"/>
        <v/>
      </c>
      <c r="O390" s="20" t="str">
        <f t="shared" si="269"/>
        <v/>
      </c>
      <c r="P390" s="6" t="str">
        <f t="shared" si="270"/>
        <v/>
      </c>
      <c r="Q390" s="3" t="str">
        <f t="shared" si="271"/>
        <v/>
      </c>
      <c r="R390" s="20" t="str">
        <f t="shared" si="272"/>
        <v/>
      </c>
      <c r="S390" s="6" t="str">
        <f t="shared" si="273"/>
        <v/>
      </c>
      <c r="T390" s="3" t="str">
        <f t="shared" si="274"/>
        <v/>
      </c>
      <c r="U390" s="20" t="str">
        <f t="shared" si="275"/>
        <v/>
      </c>
      <c r="V390" s="6" t="str">
        <f t="shared" si="276"/>
        <v/>
      </c>
      <c r="W390" s="3" t="str">
        <f t="shared" si="277"/>
        <v/>
      </c>
      <c r="X390" s="20" t="str">
        <f t="shared" si="278"/>
        <v/>
      </c>
      <c r="Y390" s="6" t="str">
        <f t="shared" si="279"/>
        <v>ns</v>
      </c>
      <c r="Z390" s="3" t="str">
        <f t="shared" si="280"/>
        <v/>
      </c>
      <c r="AA390" s="20" t="str">
        <f t="shared" si="281"/>
        <v/>
      </c>
      <c r="AB390" s="6" t="str">
        <f t="shared" si="282"/>
        <v/>
      </c>
      <c r="AC390" s="3" t="str">
        <f t="shared" si="283"/>
        <v/>
      </c>
      <c r="AD390" s="20" t="str">
        <f t="shared" si="284"/>
        <v/>
      </c>
      <c r="AE390" s="6" t="str">
        <f t="shared" si="285"/>
        <v/>
      </c>
      <c r="AG390" s="3" t="str">
        <f t="shared" si="292"/>
        <v/>
      </c>
      <c r="AH390" s="20" t="str">
        <f t="shared" si="293"/>
        <v/>
      </c>
      <c r="AI390" s="6" t="str">
        <f t="shared" si="294"/>
        <v/>
      </c>
      <c r="AJ390" s="3" t="str">
        <f t="shared" si="295"/>
        <v/>
      </c>
      <c r="AK390" s="20" t="str">
        <f t="shared" si="296"/>
        <v/>
      </c>
      <c r="AL390" s="6" t="str">
        <f t="shared" si="297"/>
        <v/>
      </c>
      <c r="AM390" s="3" t="str">
        <f t="shared" si="298"/>
        <v/>
      </c>
      <c r="AN390" s="20" t="str">
        <f t="shared" si="299"/>
        <v/>
      </c>
      <c r="AO390" s="6" t="str">
        <f t="shared" si="300"/>
        <v/>
      </c>
      <c r="AP390" s="3" t="str">
        <f t="shared" si="301"/>
        <v/>
      </c>
      <c r="AQ390" s="20" t="str">
        <f t="shared" si="302"/>
        <v/>
      </c>
      <c r="AR390" s="6" t="str">
        <f t="shared" si="303"/>
        <v/>
      </c>
      <c r="AS390" s="3" t="str">
        <f t="shared" si="304"/>
        <v/>
      </c>
      <c r="AT390" s="20" t="str">
        <f t="shared" si="305"/>
        <v/>
      </c>
      <c r="AU390" s="6" t="str">
        <f t="shared" si="306"/>
        <v>ns</v>
      </c>
      <c r="AV390" s="3" t="str">
        <f t="shared" si="286"/>
        <v/>
      </c>
      <c r="AW390" s="20" t="str">
        <f t="shared" si="287"/>
        <v/>
      </c>
      <c r="AX390" s="6" t="str">
        <f t="shared" si="288"/>
        <v/>
      </c>
      <c r="AY390" s="3" t="str">
        <f t="shared" si="289"/>
        <v/>
      </c>
      <c r="AZ390" s="20" t="str">
        <f t="shared" si="290"/>
        <v/>
      </c>
      <c r="BA390" s="6" t="str">
        <f t="shared" si="291"/>
        <v/>
      </c>
    </row>
    <row r="391" spans="1:53" ht="13.5" thickBot="1" x14ac:dyDescent="0.25">
      <c r="A391" s="96">
        <v>41035</v>
      </c>
      <c r="B391" s="97" t="s">
        <v>23</v>
      </c>
      <c r="C391" s="97" t="s">
        <v>22</v>
      </c>
      <c r="D391" s="97">
        <v>13.4</v>
      </c>
      <c r="E391" s="97">
        <v>2.097</v>
      </c>
      <c r="F391" s="86">
        <f t="shared" si="307"/>
        <v>2</v>
      </c>
      <c r="G391" s="86">
        <f t="shared" si="308"/>
        <v>5</v>
      </c>
      <c r="H391" s="86">
        <f t="shared" si="309"/>
        <v>2012</v>
      </c>
      <c r="I391" s="2" t="str">
        <f t="shared" si="262"/>
        <v>Spring</v>
      </c>
      <c r="J391" s="86"/>
      <c r="K391" s="3" t="str">
        <f t="shared" si="265"/>
        <v/>
      </c>
      <c r="L391" s="20" t="str">
        <f t="shared" si="266"/>
        <v/>
      </c>
      <c r="M391" s="6" t="str">
        <f t="shared" si="267"/>
        <v/>
      </c>
      <c r="N391" s="3" t="str">
        <f t="shared" si="268"/>
        <v/>
      </c>
      <c r="O391" s="20" t="str">
        <f t="shared" si="269"/>
        <v/>
      </c>
      <c r="P391" s="6" t="str">
        <f t="shared" si="270"/>
        <v/>
      </c>
      <c r="Q391" s="3" t="str">
        <f t="shared" si="271"/>
        <v/>
      </c>
      <c r="R391" s="20" t="str">
        <f t="shared" si="272"/>
        <v/>
      </c>
      <c r="S391" s="6" t="str">
        <f t="shared" si="273"/>
        <v/>
      </c>
      <c r="T391" s="3" t="str">
        <f t="shared" si="274"/>
        <v/>
      </c>
      <c r="U391" s="20" t="str">
        <f t="shared" si="275"/>
        <v/>
      </c>
      <c r="V391" s="6" t="str">
        <f t="shared" si="276"/>
        <v/>
      </c>
      <c r="W391" s="3">
        <f t="shared" si="277"/>
        <v>13.4</v>
      </c>
      <c r="X391" s="20" t="str">
        <f t="shared" si="278"/>
        <v/>
      </c>
      <c r="Y391" s="6" t="str">
        <f t="shared" si="279"/>
        <v/>
      </c>
      <c r="Z391" s="3" t="str">
        <f t="shared" si="280"/>
        <v/>
      </c>
      <c r="AA391" s="20" t="str">
        <f t="shared" si="281"/>
        <v/>
      </c>
      <c r="AB391" s="6" t="str">
        <f t="shared" si="282"/>
        <v/>
      </c>
      <c r="AC391" s="3" t="str">
        <f t="shared" si="283"/>
        <v/>
      </c>
      <c r="AD391" s="20" t="str">
        <f t="shared" si="284"/>
        <v/>
      </c>
      <c r="AE391" s="6" t="str">
        <f t="shared" si="285"/>
        <v/>
      </c>
      <c r="AG391" s="3" t="str">
        <f t="shared" si="292"/>
        <v/>
      </c>
      <c r="AH391" s="20" t="str">
        <f t="shared" si="293"/>
        <v/>
      </c>
      <c r="AI391" s="6" t="str">
        <f t="shared" si="294"/>
        <v/>
      </c>
      <c r="AJ391" s="3" t="str">
        <f t="shared" si="295"/>
        <v/>
      </c>
      <c r="AK391" s="20" t="str">
        <f t="shared" si="296"/>
        <v/>
      </c>
      <c r="AL391" s="6" t="str">
        <f t="shared" si="297"/>
        <v/>
      </c>
      <c r="AM391" s="3" t="str">
        <f t="shared" si="298"/>
        <v/>
      </c>
      <c r="AN391" s="20" t="str">
        <f t="shared" si="299"/>
        <v/>
      </c>
      <c r="AO391" s="6" t="str">
        <f t="shared" si="300"/>
        <v/>
      </c>
      <c r="AP391" s="3" t="str">
        <f t="shared" si="301"/>
        <v/>
      </c>
      <c r="AQ391" s="20" t="str">
        <f t="shared" si="302"/>
        <v/>
      </c>
      <c r="AR391" s="6" t="str">
        <f t="shared" si="303"/>
        <v/>
      </c>
      <c r="AS391" s="3">
        <f t="shared" si="304"/>
        <v>2.097</v>
      </c>
      <c r="AT391" s="20" t="str">
        <f t="shared" si="305"/>
        <v/>
      </c>
      <c r="AU391" s="6" t="str">
        <f t="shared" si="306"/>
        <v/>
      </c>
      <c r="AV391" s="3" t="str">
        <f t="shared" si="286"/>
        <v/>
      </c>
      <c r="AW391" s="20" t="str">
        <f t="shared" si="287"/>
        <v/>
      </c>
      <c r="AX391" s="6" t="str">
        <f t="shared" si="288"/>
        <v/>
      </c>
      <c r="AY391" s="3" t="str">
        <f t="shared" si="289"/>
        <v/>
      </c>
      <c r="AZ391" s="20" t="str">
        <f t="shared" si="290"/>
        <v/>
      </c>
      <c r="BA391" s="6" t="str">
        <f t="shared" si="291"/>
        <v/>
      </c>
    </row>
    <row r="392" spans="1:53" ht="13.5" thickBot="1" x14ac:dyDescent="0.25">
      <c r="A392" s="96">
        <v>40811</v>
      </c>
      <c r="B392" s="97" t="s">
        <v>23</v>
      </c>
      <c r="C392" s="97" t="s">
        <v>22</v>
      </c>
      <c r="D392" s="97">
        <v>12.1</v>
      </c>
      <c r="E392" s="97" t="s">
        <v>3</v>
      </c>
      <c r="F392" s="86">
        <f t="shared" si="307"/>
        <v>2</v>
      </c>
      <c r="G392" s="86">
        <f t="shared" si="308"/>
        <v>9</v>
      </c>
      <c r="H392" s="86">
        <f t="shared" si="309"/>
        <v>2011</v>
      </c>
      <c r="I392" s="2" t="str">
        <f t="shared" ref="I392:I436" si="310">IF($G392="","",IF($G392&lt;7,"Spring",IF($G392&lt;9,"Summer","Fall")))</f>
        <v>Fall</v>
      </c>
      <c r="J392" s="86"/>
      <c r="K392" s="3" t="str">
        <f t="shared" si="265"/>
        <v/>
      </c>
      <c r="L392" s="20" t="str">
        <f t="shared" si="266"/>
        <v/>
      </c>
      <c r="M392" s="6" t="str">
        <f t="shared" si="267"/>
        <v/>
      </c>
      <c r="N392" s="3" t="str">
        <f t="shared" si="268"/>
        <v/>
      </c>
      <c r="O392" s="20" t="str">
        <f t="shared" si="269"/>
        <v/>
      </c>
      <c r="P392" s="6" t="str">
        <f t="shared" si="270"/>
        <v/>
      </c>
      <c r="Q392" s="3" t="str">
        <f t="shared" si="271"/>
        <v/>
      </c>
      <c r="R392" s="20" t="str">
        <f t="shared" si="272"/>
        <v/>
      </c>
      <c r="S392" s="6" t="str">
        <f t="shared" si="273"/>
        <v/>
      </c>
      <c r="T392" s="3" t="str">
        <f t="shared" si="274"/>
        <v/>
      </c>
      <c r="U392" s="20" t="str">
        <f t="shared" si="275"/>
        <v/>
      </c>
      <c r="V392" s="6" t="str">
        <f t="shared" si="276"/>
        <v/>
      </c>
      <c r="W392" s="3" t="str">
        <f t="shared" si="277"/>
        <v/>
      </c>
      <c r="X392" s="20" t="str">
        <f t="shared" si="278"/>
        <v/>
      </c>
      <c r="Y392" s="6">
        <f t="shared" si="279"/>
        <v>12.1</v>
      </c>
      <c r="Z392" s="3" t="str">
        <f t="shared" si="280"/>
        <v/>
      </c>
      <c r="AA392" s="20" t="str">
        <f t="shared" si="281"/>
        <v/>
      </c>
      <c r="AB392" s="6" t="str">
        <f t="shared" si="282"/>
        <v/>
      </c>
      <c r="AC392" s="3" t="str">
        <f t="shared" si="283"/>
        <v/>
      </c>
      <c r="AD392" s="20" t="str">
        <f t="shared" si="284"/>
        <v/>
      </c>
      <c r="AE392" s="6" t="str">
        <f t="shared" si="285"/>
        <v/>
      </c>
      <c r="AG392" s="3" t="str">
        <f t="shared" si="292"/>
        <v/>
      </c>
      <c r="AH392" s="20" t="str">
        <f t="shared" si="293"/>
        <v/>
      </c>
      <c r="AI392" s="6" t="str">
        <f t="shared" si="294"/>
        <v/>
      </c>
      <c r="AJ392" s="3" t="str">
        <f t="shared" si="295"/>
        <v/>
      </c>
      <c r="AK392" s="20" t="str">
        <f t="shared" si="296"/>
        <v/>
      </c>
      <c r="AL392" s="6" t="str">
        <f t="shared" si="297"/>
        <v/>
      </c>
      <c r="AM392" s="3" t="str">
        <f t="shared" si="298"/>
        <v/>
      </c>
      <c r="AN392" s="20" t="str">
        <f t="shared" si="299"/>
        <v/>
      </c>
      <c r="AO392" s="6" t="str">
        <f t="shared" si="300"/>
        <v/>
      </c>
      <c r="AP392" s="3" t="str">
        <f t="shared" si="301"/>
        <v/>
      </c>
      <c r="AQ392" s="20" t="str">
        <f t="shared" si="302"/>
        <v/>
      </c>
      <c r="AR392" s="6" t="str">
        <f t="shared" si="303"/>
        <v/>
      </c>
      <c r="AS392" s="3" t="str">
        <f t="shared" si="304"/>
        <v/>
      </c>
      <c r="AT392" s="20" t="str">
        <f t="shared" si="305"/>
        <v/>
      </c>
      <c r="AU392" s="6" t="str">
        <f t="shared" si="306"/>
        <v>ns</v>
      </c>
      <c r="AV392" s="3" t="str">
        <f t="shared" si="286"/>
        <v/>
      </c>
      <c r="AW392" s="20" t="str">
        <f t="shared" si="287"/>
        <v/>
      </c>
      <c r="AX392" s="6" t="str">
        <f t="shared" si="288"/>
        <v/>
      </c>
      <c r="AY392" s="3" t="str">
        <f t="shared" si="289"/>
        <v/>
      </c>
      <c r="AZ392" s="20" t="str">
        <f t="shared" si="290"/>
        <v/>
      </c>
      <c r="BA392" s="6" t="str">
        <f t="shared" si="291"/>
        <v/>
      </c>
    </row>
    <row r="393" spans="1:53" ht="13.5" thickBot="1" x14ac:dyDescent="0.25">
      <c r="A393" s="96">
        <v>40758</v>
      </c>
      <c r="B393" s="97" t="s">
        <v>23</v>
      </c>
      <c r="C393" s="97" t="s">
        <v>22</v>
      </c>
      <c r="D393" s="97">
        <v>23.9</v>
      </c>
      <c r="E393" s="97" t="s">
        <v>3</v>
      </c>
      <c r="F393" s="86">
        <f t="shared" si="307"/>
        <v>2</v>
      </c>
      <c r="G393" s="86">
        <f t="shared" si="308"/>
        <v>8</v>
      </c>
      <c r="H393" s="86">
        <f t="shared" si="309"/>
        <v>2011</v>
      </c>
      <c r="I393" s="2" t="str">
        <f t="shared" si="310"/>
        <v>Summer</v>
      </c>
      <c r="J393" s="86"/>
      <c r="K393" s="3" t="str">
        <f t="shared" ref="K393:K436" si="311">IF($C393="Apple Creek",IF($I393="Spring",IF(LEFT($D393,1)="&lt;",VALUE(MID($D393,2,4)),IF(LEFT($D393,1)="&gt;",VALUE(MID($D393,2,4)),$D393)),""),"")</f>
        <v/>
      </c>
      <c r="L393" s="20" t="str">
        <f t="shared" ref="L393:L436" si="312">IF($C393="Apple Creek",IF($I393="Summer",IF(LEFT($D393,1)="&lt;",VALUE(MID($D393,2,4)),IF(LEFT($D393,1)="&gt;",VALUE(MID($D393,2,4)),$D393)),""),"")</f>
        <v/>
      </c>
      <c r="M393" s="6" t="str">
        <f t="shared" ref="M393:M436" si="313">IF($C393="Apple Creek",IF($I393="Fall",IF(LEFT($D393,1)="&lt;",VALUE(MID($D393,2,4)),IF(LEFT($D393,1)="&gt;",VALUE(MID($D393,2,4)),$D393)),""),"")</f>
        <v/>
      </c>
      <c r="N393" s="3" t="str">
        <f t="shared" ref="N393:N436" si="314">IF($C393="Ashwaubenon Creek",IF($I393="Spring",IF(LEFT($D393,1)="&lt;",VALUE(MID($D393,2,4)),IF(LEFT($D393,1)="&gt;",VALUE(MID($D393,2,4)),$D393)),""),"")</f>
        <v/>
      </c>
      <c r="O393" s="20" t="str">
        <f t="shared" ref="O393:O436" si="315">IF($C393="Ashwaubenon Creek",IF($I393="Summer",IF(LEFT($D393,1)="&lt;",VALUE(MID($D393,2,4)),IF(LEFT($D393,1)="&gt;",VALUE(MID($D393,2,4)),$D393)),""),"")</f>
        <v/>
      </c>
      <c r="P393" s="6" t="str">
        <f t="shared" ref="P393:P436" si="316">IF($C393="Ashwaubenon Creek",IF($I393="Fall",IF(LEFT($D393,1)="&lt;",VALUE(MID($D393,2,4)),IF(LEFT($D393,1)="&gt;",VALUE(MID($D393,2,4)),$D393)),""),"")</f>
        <v/>
      </c>
      <c r="Q393" s="3" t="str">
        <f t="shared" ref="Q393:Q436" si="317">IF($C393="Baird Creek",IF($I393="Spring",IF(LEFT($D393,1)="&lt;",VALUE(MID($D393,2,4)),IF(LEFT($D393,1)="&gt;",VALUE(MID($D393,2,4)),$D393)),""),"")</f>
        <v/>
      </c>
      <c r="R393" s="20" t="str">
        <f t="shared" ref="R393:R436" si="318">IF($C393="Baird Creek",IF($I393="Summer",IF(LEFT($D393,1)="&lt;",VALUE(MID($D393,2,4)),IF(LEFT($D393,1)="&gt;",VALUE(MID($D393,2,4)),$D393)),""),"")</f>
        <v/>
      </c>
      <c r="S393" s="6" t="str">
        <f t="shared" ref="S393:S436" si="319">IF($C393="Baird Creek",IF($I393="Fall",IF(LEFT($D393,1)="&lt;",VALUE(MID($D393,2,4)),IF(LEFT($D393,1)="&gt;",VALUE(MID($D393,2,4)),$D393)),""),"")</f>
        <v/>
      </c>
      <c r="T393" s="3" t="str">
        <f t="shared" ref="T393:T436" si="320">IF($C393="Duck Creek",IF($I393="Spring",IF(LEFT($D393,1)="&lt;",VALUE(MID($D393,2,4)),IF(LEFT($D393,1)="&gt;",VALUE(MID($D393,2,4)),$D393)),""),"")</f>
        <v/>
      </c>
      <c r="U393" s="20" t="str">
        <f t="shared" ref="U393:U436" si="321">IF($C393="Duck Creek",IF($I393="Summer",IF(LEFT($D393,1)="&lt;",VALUE(MID($D393,2,4)),IF(LEFT($D393,1)="&gt;",VALUE(MID($D393,2,4)),$D393)),""),"")</f>
        <v/>
      </c>
      <c r="V393" s="6" t="str">
        <f t="shared" ref="V393:V436" si="322">IF($C393="Duck Creek",IF($I393="Fall",IF(LEFT($D393,1)="&lt;",VALUE(MID($D393,2,4)),IF(LEFT($D393,1)="&gt;",VALUE(MID($D393,2,4)),$D393)),""),"")</f>
        <v/>
      </c>
      <c r="W393" s="3" t="str">
        <f t="shared" ref="W393:W436" si="323">IF($C393="Spring Brook",IF($I393="Spring",IF(LEFT($D393,1)="&lt;",VALUE(MID($D393,2,4)),IF(LEFT($D393,1)="&gt;",VALUE(MID($D393,2,4)),$D393)),""),"")</f>
        <v/>
      </c>
      <c r="X393" s="20">
        <f t="shared" ref="X393:X436" si="324">IF($C393="Spring Brook",IF($I393="Summer",IF(LEFT($D393,1)="&lt;",VALUE(MID($D393,2,4)),IF(LEFT($D393,1)="&gt;",VALUE(MID($D393,2,4)),$D393)),""),"")</f>
        <v>23.9</v>
      </c>
      <c r="Y393" s="6" t="str">
        <f t="shared" ref="Y393:Y436" si="325">IF($C393="Spring Brook",IF($I393="Fall",IF(LEFT($D393,1)="&lt;",VALUE(MID($D393,2,4)),IF(LEFT($D393,1)="&gt;",VALUE(MID($D393,2,4)),$D393)),""),"")</f>
        <v/>
      </c>
      <c r="Z393" s="3" t="str">
        <f t="shared" ref="Z393:Z436" si="326">IF($C393="Dutchman Creek",IF($I393="Spring",IF(LEFT($D393,1)="&lt;",VALUE(MID($D393,2,4)),IF(LEFT($D393,1)="&gt;",VALUE(MID($D393,2,4)),$D393)),""),"")</f>
        <v/>
      </c>
      <c r="AA393" s="20" t="str">
        <f t="shared" ref="AA393:AA436" si="327">IF($C393="Dutchman Creek",IF($I393="Summer",IF(LEFT($D393,1)="&lt;",VALUE(MID($D393,2,4)),IF(LEFT($D393,1)="&gt;",VALUE(MID($D393,2,4)),$D393)),""),"")</f>
        <v/>
      </c>
      <c r="AB393" s="6" t="str">
        <f t="shared" ref="AB393:AB436" si="328">IF($C393="Dutchman Creek",IF($I393="Fall",IF(LEFT($D393,1)="&lt;",VALUE(MID($D393,2,4)),IF(LEFT($D393,1)="&gt;",VALUE(MID($D393,2,4)),$D393)),""),"")</f>
        <v/>
      </c>
      <c r="AC393" s="3" t="str">
        <f t="shared" ref="AC393:AC436" si="329">IF($C393="Trout Creek",IF($I393="Spring",IF(LEFT($D393,1)="&lt;",VALUE(MID($D393,2,4)),IF(LEFT($D393,1)="&gt;",VALUE(MID($D393,2,4)),$D393)),""),"")</f>
        <v/>
      </c>
      <c r="AD393" s="20" t="str">
        <f t="shared" ref="AD393:AD436" si="330">IF($C393="Trout Creek",IF($I393="Summer",IF(LEFT($D393,1)="&lt;",VALUE(MID($D393,2,4)),IF(LEFT($D393,1)="&gt;",VALUE(MID($D393,2,4)),$D393)),""),"")</f>
        <v/>
      </c>
      <c r="AE393" s="6" t="str">
        <f t="shared" ref="AE393:AE436" si="331">IF($C393="Trout Creek",IF($I393="Fall",IF(LEFT($D393,1)="&lt;",VALUE(MID($D393,2,4)),IF(LEFT($D393,1)="&gt;",VALUE(MID($D393,2,4)),$D393)),""),"")</f>
        <v/>
      </c>
      <c r="AG393" s="3" t="str">
        <f t="shared" si="292"/>
        <v/>
      </c>
      <c r="AH393" s="20" t="str">
        <f t="shared" si="293"/>
        <v/>
      </c>
      <c r="AI393" s="6" t="str">
        <f t="shared" si="294"/>
        <v/>
      </c>
      <c r="AJ393" s="3" t="str">
        <f t="shared" si="295"/>
        <v/>
      </c>
      <c r="AK393" s="20" t="str">
        <f t="shared" si="296"/>
        <v/>
      </c>
      <c r="AL393" s="6" t="str">
        <f t="shared" si="297"/>
        <v/>
      </c>
      <c r="AM393" s="3" t="str">
        <f t="shared" si="298"/>
        <v/>
      </c>
      <c r="AN393" s="20" t="str">
        <f t="shared" si="299"/>
        <v/>
      </c>
      <c r="AO393" s="6" t="str">
        <f t="shared" si="300"/>
        <v/>
      </c>
      <c r="AP393" s="3" t="str">
        <f t="shared" si="301"/>
        <v/>
      </c>
      <c r="AQ393" s="20" t="str">
        <f t="shared" si="302"/>
        <v/>
      </c>
      <c r="AR393" s="6" t="str">
        <f t="shared" si="303"/>
        <v/>
      </c>
      <c r="AS393" s="3" t="str">
        <f t="shared" si="304"/>
        <v/>
      </c>
      <c r="AT393" s="20" t="str">
        <f t="shared" si="305"/>
        <v>ns</v>
      </c>
      <c r="AU393" s="6" t="str">
        <f t="shared" si="306"/>
        <v/>
      </c>
      <c r="AV393" s="3" t="str">
        <f t="shared" ref="AV393:AV436" si="332">IF($C393="Dutchman Creek",IF($I393="Spring",IF(LEFT($E393,1)="&lt;",VALUE(MID($E393,2,4)),IF(LEFT($E393,1)="&gt;",VALUE(MID($E393,2,4)),$E393)),""),"")</f>
        <v/>
      </c>
      <c r="AW393" s="20" t="str">
        <f t="shared" ref="AW393:AW436" si="333">IF($C393="Dutchman Creek",IF($I393="Summer",IF(LEFT($E393,1)="&lt;",VALUE(MID($E393,2,4)),IF(LEFT($E393,1)="&gt;",VALUE(MID($E393,2,4)),$E393)),""),"")</f>
        <v/>
      </c>
      <c r="AX393" s="6" t="str">
        <f t="shared" ref="AX393:AX436" si="334">IF($C393="Dutchman Creek",IF($I393="Fall",IF(LEFT($E393,1)="&lt;",VALUE(MID($E393,2,4)),IF(LEFT($E393,1)="&gt;",VALUE(MID($E393,2,4)),$E393)),""),"")</f>
        <v/>
      </c>
      <c r="AY393" s="3" t="str">
        <f t="shared" ref="AY393:AY436" si="335">IF($C393="Trout Creek",IF($I393="Spring",IF(LEFT($E393,1)="&lt;",VALUE(MID($E393,2,4)),IF(LEFT($E393,1)="&gt;",VALUE(MID($E393,2,4)),$E393)),""),"")</f>
        <v/>
      </c>
      <c r="AZ393" s="20" t="str">
        <f t="shared" ref="AZ393:AZ436" si="336">IF($C393="Trout Creek",IF($I393="Summer",IF(LEFT($E393,1)="&lt;",VALUE(MID($E393,2,4)),IF(LEFT($E393,1)="&gt;",VALUE(MID($E393,2,4)),$E393)),""),"")</f>
        <v/>
      </c>
      <c r="BA393" s="6" t="str">
        <f t="shared" ref="BA393:BA436" si="337">IF($C393="Trout Creek",IF($I393="Fall",IF(LEFT($E393,1)="&lt;",VALUE(MID($E393,2,4)),IF(LEFT($E393,1)="&gt;",VALUE(MID($E393,2,4)),$E393)),""),"")</f>
        <v/>
      </c>
    </row>
    <row r="394" spans="1:53" ht="13.5" thickBot="1" x14ac:dyDescent="0.25">
      <c r="A394" s="96">
        <v>40758</v>
      </c>
      <c r="B394" s="97" t="s">
        <v>23</v>
      </c>
      <c r="C394" s="97" t="s">
        <v>22</v>
      </c>
      <c r="D394" s="97" t="s">
        <v>3</v>
      </c>
      <c r="E394" s="97" t="s">
        <v>3</v>
      </c>
      <c r="F394" s="86">
        <f t="shared" si="307"/>
        <v>2</v>
      </c>
      <c r="G394" s="86">
        <f t="shared" si="308"/>
        <v>8</v>
      </c>
      <c r="H394" s="86">
        <f t="shared" si="309"/>
        <v>2011</v>
      </c>
      <c r="I394" s="2" t="str">
        <f t="shared" si="310"/>
        <v>Summer</v>
      </c>
      <c r="J394" s="86"/>
      <c r="K394" s="3" t="str">
        <f t="shared" si="311"/>
        <v/>
      </c>
      <c r="L394" s="20" t="str">
        <f t="shared" si="312"/>
        <v/>
      </c>
      <c r="M394" s="6" t="str">
        <f t="shared" si="313"/>
        <v/>
      </c>
      <c r="N394" s="3" t="str">
        <f t="shared" si="314"/>
        <v/>
      </c>
      <c r="O394" s="20" t="str">
        <f t="shared" si="315"/>
        <v/>
      </c>
      <c r="P394" s="6" t="str">
        <f t="shared" si="316"/>
        <v/>
      </c>
      <c r="Q394" s="3" t="str">
        <f t="shared" si="317"/>
        <v/>
      </c>
      <c r="R394" s="20" t="str">
        <f t="shared" si="318"/>
        <v/>
      </c>
      <c r="S394" s="6" t="str">
        <f t="shared" si="319"/>
        <v/>
      </c>
      <c r="T394" s="3" t="str">
        <f t="shared" si="320"/>
        <v/>
      </c>
      <c r="U394" s="20" t="str">
        <f t="shared" si="321"/>
        <v/>
      </c>
      <c r="V394" s="6" t="str">
        <f t="shared" si="322"/>
        <v/>
      </c>
      <c r="W394" s="3" t="str">
        <f t="shared" si="323"/>
        <v/>
      </c>
      <c r="X394" s="20" t="str">
        <f t="shared" si="324"/>
        <v>ns</v>
      </c>
      <c r="Y394" s="6" t="str">
        <f t="shared" si="325"/>
        <v/>
      </c>
      <c r="Z394" s="3" t="str">
        <f t="shared" si="326"/>
        <v/>
      </c>
      <c r="AA394" s="20" t="str">
        <f t="shared" si="327"/>
        <v/>
      </c>
      <c r="AB394" s="6" t="str">
        <f t="shared" si="328"/>
        <v/>
      </c>
      <c r="AC394" s="3" t="str">
        <f t="shared" si="329"/>
        <v/>
      </c>
      <c r="AD394" s="20" t="str">
        <f t="shared" si="330"/>
        <v/>
      </c>
      <c r="AE394" s="6" t="str">
        <f t="shared" si="331"/>
        <v/>
      </c>
      <c r="AG394" s="3" t="str">
        <f t="shared" si="292"/>
        <v/>
      </c>
      <c r="AH394" s="20" t="str">
        <f t="shared" si="293"/>
        <v/>
      </c>
      <c r="AI394" s="6" t="str">
        <f t="shared" si="294"/>
        <v/>
      </c>
      <c r="AJ394" s="3" t="str">
        <f t="shared" si="295"/>
        <v/>
      </c>
      <c r="AK394" s="20" t="str">
        <f t="shared" si="296"/>
        <v/>
      </c>
      <c r="AL394" s="6" t="str">
        <f t="shared" si="297"/>
        <v/>
      </c>
      <c r="AM394" s="3" t="str">
        <f t="shared" si="298"/>
        <v/>
      </c>
      <c r="AN394" s="20" t="str">
        <f t="shared" si="299"/>
        <v/>
      </c>
      <c r="AO394" s="6" t="str">
        <f t="shared" si="300"/>
        <v/>
      </c>
      <c r="AP394" s="3" t="str">
        <f t="shared" si="301"/>
        <v/>
      </c>
      <c r="AQ394" s="20" t="str">
        <f t="shared" si="302"/>
        <v/>
      </c>
      <c r="AR394" s="6" t="str">
        <f t="shared" si="303"/>
        <v/>
      </c>
      <c r="AS394" s="3" t="str">
        <f t="shared" si="304"/>
        <v/>
      </c>
      <c r="AT394" s="20" t="str">
        <f t="shared" si="305"/>
        <v>ns</v>
      </c>
      <c r="AU394" s="6" t="str">
        <f t="shared" si="306"/>
        <v/>
      </c>
      <c r="AV394" s="3" t="str">
        <f t="shared" si="332"/>
        <v/>
      </c>
      <c r="AW394" s="20" t="str">
        <f t="shared" si="333"/>
        <v/>
      </c>
      <c r="AX394" s="6" t="str">
        <f t="shared" si="334"/>
        <v/>
      </c>
      <c r="AY394" s="3" t="str">
        <f t="shared" si="335"/>
        <v/>
      </c>
      <c r="AZ394" s="20" t="str">
        <f t="shared" si="336"/>
        <v/>
      </c>
      <c r="BA394" s="6" t="str">
        <f t="shared" si="337"/>
        <v/>
      </c>
    </row>
    <row r="395" spans="1:53" ht="13.5" thickBot="1" x14ac:dyDescent="0.25">
      <c r="A395" s="96">
        <v>40392</v>
      </c>
      <c r="B395" s="97" t="s">
        <v>23</v>
      </c>
      <c r="C395" s="97" t="s">
        <v>22</v>
      </c>
      <c r="D395" s="97">
        <v>23.6</v>
      </c>
      <c r="E395" s="97" t="s">
        <v>24</v>
      </c>
      <c r="F395" s="86">
        <f t="shared" si="307"/>
        <v>2</v>
      </c>
      <c r="G395" s="86">
        <f t="shared" si="308"/>
        <v>8</v>
      </c>
      <c r="H395" s="86">
        <f t="shared" si="309"/>
        <v>2010</v>
      </c>
      <c r="I395" s="2" t="str">
        <f t="shared" si="310"/>
        <v>Summer</v>
      </c>
      <c r="J395" s="86"/>
      <c r="K395" s="3" t="str">
        <f t="shared" si="311"/>
        <v/>
      </c>
      <c r="L395" s="20" t="str">
        <f t="shared" si="312"/>
        <v/>
      </c>
      <c r="M395" s="6" t="str">
        <f t="shared" si="313"/>
        <v/>
      </c>
      <c r="N395" s="3" t="str">
        <f t="shared" si="314"/>
        <v/>
      </c>
      <c r="O395" s="20" t="str">
        <f t="shared" si="315"/>
        <v/>
      </c>
      <c r="P395" s="6" t="str">
        <f t="shared" si="316"/>
        <v/>
      </c>
      <c r="Q395" s="3" t="str">
        <f t="shared" si="317"/>
        <v/>
      </c>
      <c r="R395" s="20" t="str">
        <f t="shared" si="318"/>
        <v/>
      </c>
      <c r="S395" s="6" t="str">
        <f t="shared" si="319"/>
        <v/>
      </c>
      <c r="T395" s="3" t="str">
        <f t="shared" si="320"/>
        <v/>
      </c>
      <c r="U395" s="20" t="str">
        <f t="shared" si="321"/>
        <v/>
      </c>
      <c r="V395" s="6" t="str">
        <f t="shared" si="322"/>
        <v/>
      </c>
      <c r="W395" s="3" t="str">
        <f t="shared" si="323"/>
        <v/>
      </c>
      <c r="X395" s="20">
        <f t="shared" si="324"/>
        <v>23.6</v>
      </c>
      <c r="Y395" s="6" t="str">
        <f t="shared" si="325"/>
        <v/>
      </c>
      <c r="Z395" s="3" t="str">
        <f t="shared" si="326"/>
        <v/>
      </c>
      <c r="AA395" s="20" t="str">
        <f t="shared" si="327"/>
        <v/>
      </c>
      <c r="AB395" s="6" t="str">
        <f t="shared" si="328"/>
        <v/>
      </c>
      <c r="AC395" s="3" t="str">
        <f t="shared" si="329"/>
        <v/>
      </c>
      <c r="AD395" s="20" t="str">
        <f t="shared" si="330"/>
        <v/>
      </c>
      <c r="AE395" s="6" t="str">
        <f t="shared" si="331"/>
        <v/>
      </c>
      <c r="AG395" s="3" t="str">
        <f t="shared" ref="AG395:AG436" si="338">IF($C395="Apple Creek",IF($I395="Spring",IF(LEFT($E395,1)="&lt;",VALUE(MID($E395,2,4)),IF(LEFT($E395,1)="&gt;",VALUE(MID($E395,2,4)),$E395)),""),"")</f>
        <v/>
      </c>
      <c r="AH395" s="20" t="str">
        <f t="shared" ref="AH395:AH436" si="339">IF($C395="Apple Creek",IF($I395="Summer",IF(LEFT($E395,1)="&lt;",VALUE(MID($E395,2,4)),IF(LEFT($E395,1)="&gt;",VALUE(MID($E395,2,4)),$E395)),""),"")</f>
        <v/>
      </c>
      <c r="AI395" s="6" t="str">
        <f t="shared" ref="AI395:AI436" si="340">IF($C395="Apple Creek",IF($I395="Fall",IF(LEFT($E395,1)="&lt;",VALUE(MID($E395,2,4)),IF(LEFT($E395,1)="&gt;",VALUE(MID($E395,2,4)),$E395)),""),"")</f>
        <v/>
      </c>
      <c r="AJ395" s="3" t="str">
        <f t="shared" ref="AJ395:AJ436" si="341">IF($C395="Ashwaubenon Creek",IF($I395="Spring",IF(LEFT($E395,1)="&lt;",VALUE(MID($E395,2,4)),IF(LEFT($E395,1)="&gt;",VALUE(MID($E395,2,4)),$E395)),""),"")</f>
        <v/>
      </c>
      <c r="AK395" s="20" t="str">
        <f t="shared" ref="AK395:AK436" si="342">IF($C395="Ashwaubenon Creek",IF($I395="Summer",IF(LEFT($E395,1)="&lt;",VALUE(MID($E395,2,4)),IF(LEFT($E395,1)="&gt;",VALUE(MID($E395,2,4)),$E395)),""),"")</f>
        <v/>
      </c>
      <c r="AL395" s="6" t="str">
        <f t="shared" ref="AL395:AL436" si="343">IF($C395="Ashwaubenon Creek",IF($I395="Fall",IF(LEFT($E395,1)="&lt;",VALUE(MID($E395,2,4)),IF(LEFT($E395,1)="&gt;",VALUE(MID($E395,2,4)),$E395)),""),"")</f>
        <v/>
      </c>
      <c r="AM395" s="3" t="str">
        <f t="shared" ref="AM395:AM436" si="344">IF($C395="Baird Creek",IF($I395="Spring",IF(LEFT($E395,1)="&lt;",VALUE(MID($E395,2,4)),IF(LEFT($E395,1)="&gt;",VALUE(MID($E395,2,4)),$E395)),""),"")</f>
        <v/>
      </c>
      <c r="AN395" s="20" t="str">
        <f t="shared" ref="AN395:AN436" si="345">IF($C395="Baird Creek",IF($I395="Summer",IF(LEFT($E395,1)="&lt;",VALUE(MID($E395,2,4)),IF(LEFT($E395,1)="&gt;",VALUE(MID($E395,2,4)),$E395)),""),"")</f>
        <v/>
      </c>
      <c r="AO395" s="6" t="str">
        <f t="shared" ref="AO395:AO436" si="346">IF($C395="Baird Creek",IF($I395="Fall",IF(LEFT($E395,1)="&lt;",VALUE(MID($E395,2,4)),IF(LEFT($E395,1)="&gt;",VALUE(MID($E395,2,4)),$E395)),""),"")</f>
        <v/>
      </c>
      <c r="AP395" s="3" t="str">
        <f t="shared" ref="AP395:AP436" si="347">IF($C395="Duck Creek",IF($I395="Spring",IF(LEFT($E395,1)="&lt;",VALUE(MID($E395,2,4)),IF(LEFT($E395,1)="&gt;",VALUE(MID($E395,2,4)),$E395)),""),"")</f>
        <v/>
      </c>
      <c r="AQ395" s="20" t="str">
        <f t="shared" ref="AQ395:AQ436" si="348">IF($C395="Duck Creek",IF($I395="Summer",IF(LEFT($E395,1)="&lt;",VALUE(MID($E395,2,4)),IF(LEFT($E395,1)="&gt;",VALUE(MID($E395,2,4)),$E395)),""),"")</f>
        <v/>
      </c>
      <c r="AR395" s="6" t="str">
        <f t="shared" ref="AR395:AR436" si="349">IF($C395="Duck Creek",IF($I395="Fall",IF(LEFT($E395,1)="&lt;",VALUE(MID($E395,2,4)),IF(LEFT($E395,1)="&gt;",VALUE(MID($E395,2,4)),$E395)),""),"")</f>
        <v/>
      </c>
      <c r="AS395" s="3" t="str">
        <f t="shared" ref="AS395:AS436" si="350">IF($C395="Spring Brook",IF($I395="Spring",IF(LEFT($E395,1)="&lt;",VALUE(MID($E395,2,4)),IF(LEFT($E395,1)="&gt;",VALUE(MID($E395,2,4)),$E395)),""),"")</f>
        <v/>
      </c>
      <c r="AT395" s="20" t="str">
        <f t="shared" ref="AT395:AT436" si="351">IF($C395="Spring Brook",IF($I395="Summer",IF(LEFT($E395,1)="&lt;",VALUE(MID($E395,2,4)),IF(LEFT($E395,1)="&gt;",VALUE(MID($E395,2,4)),$E395)),""),"")</f>
        <v>NS</v>
      </c>
      <c r="AU395" s="6" t="str">
        <f t="shared" ref="AU395:AU436" si="352">IF($C395="Spring Brook",IF($I395="Fall",IF(LEFT($E395,1)="&lt;",VALUE(MID($E395,2,4)),IF(LEFT($E395,1)="&gt;",VALUE(MID($E395,2,4)),$E395)),""),"")</f>
        <v/>
      </c>
      <c r="AV395" s="3" t="str">
        <f t="shared" si="332"/>
        <v/>
      </c>
      <c r="AW395" s="20" t="str">
        <f t="shared" si="333"/>
        <v/>
      </c>
      <c r="AX395" s="6" t="str">
        <f t="shared" si="334"/>
        <v/>
      </c>
      <c r="AY395" s="3" t="str">
        <f t="shared" si="335"/>
        <v/>
      </c>
      <c r="AZ395" s="20" t="str">
        <f t="shared" si="336"/>
        <v/>
      </c>
      <c r="BA395" s="6" t="str">
        <f t="shared" si="337"/>
        <v/>
      </c>
    </row>
    <row r="396" spans="1:53" ht="13.5" thickBot="1" x14ac:dyDescent="0.25">
      <c r="A396" s="96">
        <v>40304</v>
      </c>
      <c r="B396" s="97" t="s">
        <v>23</v>
      </c>
      <c r="C396" s="97" t="s">
        <v>22</v>
      </c>
      <c r="D396" s="97">
        <v>15.9</v>
      </c>
      <c r="E396" s="97" t="s">
        <v>77</v>
      </c>
      <c r="F396" s="86">
        <f t="shared" si="307"/>
        <v>2</v>
      </c>
      <c r="G396" s="86">
        <f t="shared" si="308"/>
        <v>5</v>
      </c>
      <c r="H396" s="86">
        <f t="shared" si="309"/>
        <v>2010</v>
      </c>
      <c r="I396" s="2" t="str">
        <f t="shared" si="310"/>
        <v>Spring</v>
      </c>
      <c r="J396" s="86"/>
      <c r="K396" s="3" t="str">
        <f t="shared" si="311"/>
        <v/>
      </c>
      <c r="L396" s="20" t="str">
        <f t="shared" si="312"/>
        <v/>
      </c>
      <c r="M396" s="6" t="str">
        <f t="shared" si="313"/>
        <v/>
      </c>
      <c r="N396" s="3" t="str">
        <f t="shared" si="314"/>
        <v/>
      </c>
      <c r="O396" s="20" t="str">
        <f t="shared" si="315"/>
        <v/>
      </c>
      <c r="P396" s="6" t="str">
        <f t="shared" si="316"/>
        <v/>
      </c>
      <c r="Q396" s="3" t="str">
        <f t="shared" si="317"/>
        <v/>
      </c>
      <c r="R396" s="20" t="str">
        <f t="shared" si="318"/>
        <v/>
      </c>
      <c r="S396" s="6" t="str">
        <f t="shared" si="319"/>
        <v/>
      </c>
      <c r="T396" s="3" t="str">
        <f t="shared" si="320"/>
        <v/>
      </c>
      <c r="U396" s="20" t="str">
        <f t="shared" si="321"/>
        <v/>
      </c>
      <c r="V396" s="6" t="str">
        <f t="shared" si="322"/>
        <v/>
      </c>
      <c r="W396" s="3">
        <f t="shared" si="323"/>
        <v>15.9</v>
      </c>
      <c r="X396" s="20" t="str">
        <f t="shared" si="324"/>
        <v/>
      </c>
      <c r="Y396" s="6" t="str">
        <f t="shared" si="325"/>
        <v/>
      </c>
      <c r="Z396" s="3" t="str">
        <f t="shared" si="326"/>
        <v/>
      </c>
      <c r="AA396" s="20" t="str">
        <f t="shared" si="327"/>
        <v/>
      </c>
      <c r="AB396" s="6" t="str">
        <f t="shared" si="328"/>
        <v/>
      </c>
      <c r="AC396" s="3" t="str">
        <f t="shared" si="329"/>
        <v/>
      </c>
      <c r="AD396" s="20" t="str">
        <f t="shared" si="330"/>
        <v/>
      </c>
      <c r="AE396" s="6" t="str">
        <f t="shared" si="331"/>
        <v/>
      </c>
      <c r="AG396" s="3" t="str">
        <f t="shared" si="338"/>
        <v/>
      </c>
      <c r="AH396" s="20" t="str">
        <f t="shared" si="339"/>
        <v/>
      </c>
      <c r="AI396" s="6" t="str">
        <f t="shared" si="340"/>
        <v/>
      </c>
      <c r="AJ396" s="3" t="str">
        <f t="shared" si="341"/>
        <v/>
      </c>
      <c r="AK396" s="20" t="str">
        <f t="shared" si="342"/>
        <v/>
      </c>
      <c r="AL396" s="6" t="str">
        <f t="shared" si="343"/>
        <v/>
      </c>
      <c r="AM396" s="3" t="str">
        <f t="shared" si="344"/>
        <v/>
      </c>
      <c r="AN396" s="20" t="str">
        <f t="shared" si="345"/>
        <v/>
      </c>
      <c r="AO396" s="6" t="str">
        <f t="shared" si="346"/>
        <v/>
      </c>
      <c r="AP396" s="3" t="str">
        <f t="shared" si="347"/>
        <v/>
      </c>
      <c r="AQ396" s="20" t="str">
        <f t="shared" si="348"/>
        <v/>
      </c>
      <c r="AR396" s="6" t="str">
        <f t="shared" si="349"/>
        <v/>
      </c>
      <c r="AS396" s="3" t="str">
        <f t="shared" si="350"/>
        <v>AD</v>
      </c>
      <c r="AT396" s="20" t="str">
        <f t="shared" si="351"/>
        <v/>
      </c>
      <c r="AU396" s="6" t="str">
        <f t="shared" si="352"/>
        <v/>
      </c>
      <c r="AV396" s="3" t="str">
        <f t="shared" si="332"/>
        <v/>
      </c>
      <c r="AW396" s="20" t="str">
        <f t="shared" si="333"/>
        <v/>
      </c>
      <c r="AX396" s="6" t="str">
        <f t="shared" si="334"/>
        <v/>
      </c>
      <c r="AY396" s="3" t="str">
        <f t="shared" si="335"/>
        <v/>
      </c>
      <c r="AZ396" s="20" t="str">
        <f t="shared" si="336"/>
        <v/>
      </c>
      <c r="BA396" s="6" t="str">
        <f t="shared" si="337"/>
        <v/>
      </c>
    </row>
    <row r="397" spans="1:53" ht="13.5" thickBot="1" x14ac:dyDescent="0.25">
      <c r="A397" s="96">
        <v>40038</v>
      </c>
      <c r="B397" s="97" t="s">
        <v>23</v>
      </c>
      <c r="C397" s="97" t="s">
        <v>22</v>
      </c>
      <c r="D397" s="97">
        <v>19</v>
      </c>
      <c r="E397" s="97" t="s">
        <v>77</v>
      </c>
      <c r="F397" s="86">
        <f t="shared" si="307"/>
        <v>2</v>
      </c>
      <c r="G397" s="86">
        <f t="shared" si="308"/>
        <v>8</v>
      </c>
      <c r="H397" s="86">
        <f t="shared" si="309"/>
        <v>2009</v>
      </c>
      <c r="I397" s="2" t="str">
        <f t="shared" si="310"/>
        <v>Summer</v>
      </c>
      <c r="J397" s="86"/>
      <c r="K397" s="3" t="str">
        <f t="shared" si="311"/>
        <v/>
      </c>
      <c r="L397" s="20" t="str">
        <f t="shared" si="312"/>
        <v/>
      </c>
      <c r="M397" s="6" t="str">
        <f t="shared" si="313"/>
        <v/>
      </c>
      <c r="N397" s="3" t="str">
        <f t="shared" si="314"/>
        <v/>
      </c>
      <c r="O397" s="20" t="str">
        <f t="shared" si="315"/>
        <v/>
      </c>
      <c r="P397" s="6" t="str">
        <f t="shared" si="316"/>
        <v/>
      </c>
      <c r="Q397" s="3" t="str">
        <f t="shared" si="317"/>
        <v/>
      </c>
      <c r="R397" s="20" t="str">
        <f t="shared" si="318"/>
        <v/>
      </c>
      <c r="S397" s="6" t="str">
        <f t="shared" si="319"/>
        <v/>
      </c>
      <c r="T397" s="3" t="str">
        <f t="shared" si="320"/>
        <v/>
      </c>
      <c r="U397" s="20" t="str">
        <f t="shared" si="321"/>
        <v/>
      </c>
      <c r="V397" s="6" t="str">
        <f t="shared" si="322"/>
        <v/>
      </c>
      <c r="W397" s="3" t="str">
        <f t="shared" si="323"/>
        <v/>
      </c>
      <c r="X397" s="20">
        <f t="shared" si="324"/>
        <v>19</v>
      </c>
      <c r="Y397" s="6" t="str">
        <f t="shared" si="325"/>
        <v/>
      </c>
      <c r="Z397" s="3" t="str">
        <f t="shared" si="326"/>
        <v/>
      </c>
      <c r="AA397" s="20" t="str">
        <f t="shared" si="327"/>
        <v/>
      </c>
      <c r="AB397" s="6" t="str">
        <f t="shared" si="328"/>
        <v/>
      </c>
      <c r="AC397" s="3" t="str">
        <f t="shared" si="329"/>
        <v/>
      </c>
      <c r="AD397" s="20" t="str">
        <f t="shared" si="330"/>
        <v/>
      </c>
      <c r="AE397" s="6" t="str">
        <f t="shared" si="331"/>
        <v/>
      </c>
      <c r="AG397" s="3" t="str">
        <f t="shared" si="338"/>
        <v/>
      </c>
      <c r="AH397" s="20" t="str">
        <f t="shared" si="339"/>
        <v/>
      </c>
      <c r="AI397" s="6" t="str">
        <f t="shared" si="340"/>
        <v/>
      </c>
      <c r="AJ397" s="3" t="str">
        <f t="shared" si="341"/>
        <v/>
      </c>
      <c r="AK397" s="20" t="str">
        <f t="shared" si="342"/>
        <v/>
      </c>
      <c r="AL397" s="6" t="str">
        <f t="shared" si="343"/>
        <v/>
      </c>
      <c r="AM397" s="3" t="str">
        <f t="shared" si="344"/>
        <v/>
      </c>
      <c r="AN397" s="20" t="str">
        <f t="shared" si="345"/>
        <v/>
      </c>
      <c r="AO397" s="6" t="str">
        <f t="shared" si="346"/>
        <v/>
      </c>
      <c r="AP397" s="3" t="str">
        <f t="shared" si="347"/>
        <v/>
      </c>
      <c r="AQ397" s="20" t="str">
        <f t="shared" si="348"/>
        <v/>
      </c>
      <c r="AR397" s="6" t="str">
        <f t="shared" si="349"/>
        <v/>
      </c>
      <c r="AS397" s="3" t="str">
        <f t="shared" si="350"/>
        <v/>
      </c>
      <c r="AT397" s="20" t="str">
        <f t="shared" si="351"/>
        <v>AD</v>
      </c>
      <c r="AU397" s="6" t="str">
        <f t="shared" si="352"/>
        <v/>
      </c>
      <c r="AV397" s="3" t="str">
        <f t="shared" si="332"/>
        <v/>
      </c>
      <c r="AW397" s="20" t="str">
        <f t="shared" si="333"/>
        <v/>
      </c>
      <c r="AX397" s="6" t="str">
        <f t="shared" si="334"/>
        <v/>
      </c>
      <c r="AY397" s="3" t="str">
        <f t="shared" si="335"/>
        <v/>
      </c>
      <c r="AZ397" s="20" t="str">
        <f t="shared" si="336"/>
        <v/>
      </c>
      <c r="BA397" s="6" t="str">
        <f t="shared" si="337"/>
        <v/>
      </c>
    </row>
    <row r="398" spans="1:53" ht="13.5" thickBot="1" x14ac:dyDescent="0.25">
      <c r="A398" s="96">
        <v>39947</v>
      </c>
      <c r="B398" s="97" t="s">
        <v>23</v>
      </c>
      <c r="C398" s="97" t="s">
        <v>22</v>
      </c>
      <c r="D398" s="97">
        <v>14.3</v>
      </c>
      <c r="E398" s="97" t="s">
        <v>3</v>
      </c>
      <c r="F398" s="86">
        <f t="shared" si="307"/>
        <v>2</v>
      </c>
      <c r="G398" s="86">
        <f t="shared" si="308"/>
        <v>5</v>
      </c>
      <c r="H398" s="86">
        <f t="shared" si="309"/>
        <v>2009</v>
      </c>
      <c r="I398" s="2" t="str">
        <f t="shared" si="310"/>
        <v>Spring</v>
      </c>
      <c r="J398" s="86"/>
      <c r="K398" s="3" t="str">
        <f t="shared" si="311"/>
        <v/>
      </c>
      <c r="L398" s="20" t="str">
        <f t="shared" si="312"/>
        <v/>
      </c>
      <c r="M398" s="6" t="str">
        <f t="shared" si="313"/>
        <v/>
      </c>
      <c r="N398" s="3" t="str">
        <f t="shared" si="314"/>
        <v/>
      </c>
      <c r="O398" s="20" t="str">
        <f t="shared" si="315"/>
        <v/>
      </c>
      <c r="P398" s="6" t="str">
        <f t="shared" si="316"/>
        <v/>
      </c>
      <c r="Q398" s="3" t="str">
        <f t="shared" si="317"/>
        <v/>
      </c>
      <c r="R398" s="20" t="str">
        <f t="shared" si="318"/>
        <v/>
      </c>
      <c r="S398" s="6" t="str">
        <f t="shared" si="319"/>
        <v/>
      </c>
      <c r="T398" s="3" t="str">
        <f t="shared" si="320"/>
        <v/>
      </c>
      <c r="U398" s="20" t="str">
        <f t="shared" si="321"/>
        <v/>
      </c>
      <c r="V398" s="6" t="str">
        <f t="shared" si="322"/>
        <v/>
      </c>
      <c r="W398" s="3">
        <f t="shared" si="323"/>
        <v>14.3</v>
      </c>
      <c r="X398" s="20" t="str">
        <f t="shared" si="324"/>
        <v/>
      </c>
      <c r="Y398" s="6" t="str">
        <f t="shared" si="325"/>
        <v/>
      </c>
      <c r="Z398" s="3" t="str">
        <f t="shared" si="326"/>
        <v/>
      </c>
      <c r="AA398" s="20" t="str">
        <f t="shared" si="327"/>
        <v/>
      </c>
      <c r="AB398" s="6" t="str">
        <f t="shared" si="328"/>
        <v/>
      </c>
      <c r="AC398" s="3" t="str">
        <f t="shared" si="329"/>
        <v/>
      </c>
      <c r="AD398" s="20" t="str">
        <f t="shared" si="330"/>
        <v/>
      </c>
      <c r="AE398" s="6" t="str">
        <f t="shared" si="331"/>
        <v/>
      </c>
      <c r="AG398" s="3" t="str">
        <f t="shared" si="338"/>
        <v/>
      </c>
      <c r="AH398" s="20" t="str">
        <f t="shared" si="339"/>
        <v/>
      </c>
      <c r="AI398" s="6" t="str">
        <f t="shared" si="340"/>
        <v/>
      </c>
      <c r="AJ398" s="3" t="str">
        <f t="shared" si="341"/>
        <v/>
      </c>
      <c r="AK398" s="20" t="str">
        <f t="shared" si="342"/>
        <v/>
      </c>
      <c r="AL398" s="6" t="str">
        <f t="shared" si="343"/>
        <v/>
      </c>
      <c r="AM398" s="3" t="str">
        <f t="shared" si="344"/>
        <v/>
      </c>
      <c r="AN398" s="20" t="str">
        <f t="shared" si="345"/>
        <v/>
      </c>
      <c r="AO398" s="6" t="str">
        <f t="shared" si="346"/>
        <v/>
      </c>
      <c r="AP398" s="3" t="str">
        <f t="shared" si="347"/>
        <v/>
      </c>
      <c r="AQ398" s="20" t="str">
        <f t="shared" si="348"/>
        <v/>
      </c>
      <c r="AR398" s="6" t="str">
        <f t="shared" si="349"/>
        <v/>
      </c>
      <c r="AS398" s="3" t="str">
        <f t="shared" si="350"/>
        <v>ns</v>
      </c>
      <c r="AT398" s="20" t="str">
        <f t="shared" si="351"/>
        <v/>
      </c>
      <c r="AU398" s="6" t="str">
        <f t="shared" si="352"/>
        <v/>
      </c>
      <c r="AV398" s="3" t="str">
        <f t="shared" si="332"/>
        <v/>
      </c>
      <c r="AW398" s="20" t="str">
        <f t="shared" si="333"/>
        <v/>
      </c>
      <c r="AX398" s="6" t="str">
        <f t="shared" si="334"/>
        <v/>
      </c>
      <c r="AY398" s="3" t="str">
        <f t="shared" si="335"/>
        <v/>
      </c>
      <c r="AZ398" s="20" t="str">
        <f t="shared" si="336"/>
        <v/>
      </c>
      <c r="BA398" s="6" t="str">
        <f t="shared" si="337"/>
        <v/>
      </c>
    </row>
    <row r="399" spans="1:53" ht="13.5" thickBot="1" x14ac:dyDescent="0.25">
      <c r="A399" s="96">
        <v>39726</v>
      </c>
      <c r="B399" s="97" t="s">
        <v>23</v>
      </c>
      <c r="C399" s="97" t="s">
        <v>22</v>
      </c>
      <c r="D399" s="97">
        <v>8.8000000000000007</v>
      </c>
      <c r="E399" s="97">
        <v>0</v>
      </c>
      <c r="F399" s="86">
        <f t="shared" si="307"/>
        <v>2</v>
      </c>
      <c r="G399" s="86">
        <f t="shared" si="308"/>
        <v>10</v>
      </c>
      <c r="H399" s="86">
        <f t="shared" si="309"/>
        <v>2008</v>
      </c>
      <c r="I399" s="2" t="str">
        <f t="shared" si="310"/>
        <v>Fall</v>
      </c>
      <c r="J399" s="86"/>
      <c r="K399" s="3" t="str">
        <f t="shared" si="311"/>
        <v/>
      </c>
      <c r="L399" s="20" t="str">
        <f t="shared" si="312"/>
        <v/>
      </c>
      <c r="M399" s="6" t="str">
        <f t="shared" si="313"/>
        <v/>
      </c>
      <c r="N399" s="3" t="str">
        <f t="shared" si="314"/>
        <v/>
      </c>
      <c r="O399" s="20" t="str">
        <f t="shared" si="315"/>
        <v/>
      </c>
      <c r="P399" s="6" t="str">
        <f t="shared" si="316"/>
        <v/>
      </c>
      <c r="Q399" s="3" t="str">
        <f t="shared" si="317"/>
        <v/>
      </c>
      <c r="R399" s="20" t="str">
        <f t="shared" si="318"/>
        <v/>
      </c>
      <c r="S399" s="6" t="str">
        <f t="shared" si="319"/>
        <v/>
      </c>
      <c r="T399" s="3" t="str">
        <f t="shared" si="320"/>
        <v/>
      </c>
      <c r="U399" s="20" t="str">
        <f t="shared" si="321"/>
        <v/>
      </c>
      <c r="V399" s="6" t="str">
        <f t="shared" si="322"/>
        <v/>
      </c>
      <c r="W399" s="3" t="str">
        <f t="shared" si="323"/>
        <v/>
      </c>
      <c r="X399" s="20" t="str">
        <f t="shared" si="324"/>
        <v/>
      </c>
      <c r="Y399" s="6">
        <f t="shared" si="325"/>
        <v>8.8000000000000007</v>
      </c>
      <c r="Z399" s="3" t="str">
        <f t="shared" si="326"/>
        <v/>
      </c>
      <c r="AA399" s="20" t="str">
        <f t="shared" si="327"/>
        <v/>
      </c>
      <c r="AB399" s="6" t="str">
        <f t="shared" si="328"/>
        <v/>
      </c>
      <c r="AC399" s="3" t="str">
        <f t="shared" si="329"/>
        <v/>
      </c>
      <c r="AD399" s="20" t="str">
        <f t="shared" si="330"/>
        <v/>
      </c>
      <c r="AE399" s="6" t="str">
        <f t="shared" si="331"/>
        <v/>
      </c>
      <c r="AG399" s="3" t="str">
        <f t="shared" si="338"/>
        <v/>
      </c>
      <c r="AH399" s="20" t="str">
        <f t="shared" si="339"/>
        <v/>
      </c>
      <c r="AI399" s="6" t="str">
        <f t="shared" si="340"/>
        <v/>
      </c>
      <c r="AJ399" s="3" t="str">
        <f t="shared" si="341"/>
        <v/>
      </c>
      <c r="AK399" s="20" t="str">
        <f t="shared" si="342"/>
        <v/>
      </c>
      <c r="AL399" s="6" t="str">
        <f t="shared" si="343"/>
        <v/>
      </c>
      <c r="AM399" s="3" t="str">
        <f t="shared" si="344"/>
        <v/>
      </c>
      <c r="AN399" s="20" t="str">
        <f t="shared" si="345"/>
        <v/>
      </c>
      <c r="AO399" s="6" t="str">
        <f t="shared" si="346"/>
        <v/>
      </c>
      <c r="AP399" s="3" t="str">
        <f t="shared" si="347"/>
        <v/>
      </c>
      <c r="AQ399" s="20" t="str">
        <f t="shared" si="348"/>
        <v/>
      </c>
      <c r="AR399" s="6" t="str">
        <f t="shared" si="349"/>
        <v/>
      </c>
      <c r="AS399" s="3" t="str">
        <f t="shared" si="350"/>
        <v/>
      </c>
      <c r="AT399" s="20" t="str">
        <f t="shared" si="351"/>
        <v/>
      </c>
      <c r="AU399" s="6">
        <f t="shared" si="352"/>
        <v>0</v>
      </c>
      <c r="AV399" s="3" t="str">
        <f t="shared" si="332"/>
        <v/>
      </c>
      <c r="AW399" s="20" t="str">
        <f t="shared" si="333"/>
        <v/>
      </c>
      <c r="AX399" s="6" t="str">
        <f t="shared" si="334"/>
        <v/>
      </c>
      <c r="AY399" s="3" t="str">
        <f t="shared" si="335"/>
        <v/>
      </c>
      <c r="AZ399" s="20" t="str">
        <f t="shared" si="336"/>
        <v/>
      </c>
      <c r="BA399" s="6" t="str">
        <f t="shared" si="337"/>
        <v/>
      </c>
    </row>
    <row r="400" spans="1:53" ht="13.5" thickBot="1" x14ac:dyDescent="0.25">
      <c r="A400" s="96">
        <v>39643</v>
      </c>
      <c r="B400" s="97" t="s">
        <v>23</v>
      </c>
      <c r="C400" s="97" t="s">
        <v>22</v>
      </c>
      <c r="D400" s="97">
        <v>21.5</v>
      </c>
      <c r="E400" s="97" t="s">
        <v>3</v>
      </c>
      <c r="F400" s="86">
        <f t="shared" si="307"/>
        <v>2</v>
      </c>
      <c r="G400" s="86">
        <f t="shared" si="308"/>
        <v>7</v>
      </c>
      <c r="H400" s="86">
        <f t="shared" si="309"/>
        <v>2008</v>
      </c>
      <c r="I400" s="2" t="str">
        <f t="shared" si="310"/>
        <v>Summer</v>
      </c>
      <c r="J400" s="86"/>
      <c r="K400" s="3" t="str">
        <f t="shared" si="311"/>
        <v/>
      </c>
      <c r="L400" s="20" t="str">
        <f t="shared" si="312"/>
        <v/>
      </c>
      <c r="M400" s="6" t="str">
        <f t="shared" si="313"/>
        <v/>
      </c>
      <c r="N400" s="3" t="str">
        <f t="shared" si="314"/>
        <v/>
      </c>
      <c r="O400" s="20" t="str">
        <f t="shared" si="315"/>
        <v/>
      </c>
      <c r="P400" s="6" t="str">
        <f t="shared" si="316"/>
        <v/>
      </c>
      <c r="Q400" s="3" t="str">
        <f t="shared" si="317"/>
        <v/>
      </c>
      <c r="R400" s="20" t="str">
        <f t="shared" si="318"/>
        <v/>
      </c>
      <c r="S400" s="6" t="str">
        <f t="shared" si="319"/>
        <v/>
      </c>
      <c r="T400" s="3" t="str">
        <f t="shared" si="320"/>
        <v/>
      </c>
      <c r="U400" s="20" t="str">
        <f t="shared" si="321"/>
        <v/>
      </c>
      <c r="V400" s="6" t="str">
        <f t="shared" si="322"/>
        <v/>
      </c>
      <c r="W400" s="3" t="str">
        <f t="shared" si="323"/>
        <v/>
      </c>
      <c r="X400" s="20">
        <f t="shared" si="324"/>
        <v>21.5</v>
      </c>
      <c r="Y400" s="6" t="str">
        <f t="shared" si="325"/>
        <v/>
      </c>
      <c r="Z400" s="3" t="str">
        <f t="shared" si="326"/>
        <v/>
      </c>
      <c r="AA400" s="20" t="str">
        <f t="shared" si="327"/>
        <v/>
      </c>
      <c r="AB400" s="6" t="str">
        <f t="shared" si="328"/>
        <v/>
      </c>
      <c r="AC400" s="3" t="str">
        <f t="shared" si="329"/>
        <v/>
      </c>
      <c r="AD400" s="20" t="str">
        <f t="shared" si="330"/>
        <v/>
      </c>
      <c r="AE400" s="6" t="str">
        <f t="shared" si="331"/>
        <v/>
      </c>
      <c r="AG400" s="3" t="str">
        <f t="shared" si="338"/>
        <v/>
      </c>
      <c r="AH400" s="20" t="str">
        <f t="shared" si="339"/>
        <v/>
      </c>
      <c r="AI400" s="6" t="str">
        <f t="shared" si="340"/>
        <v/>
      </c>
      <c r="AJ400" s="3" t="str">
        <f t="shared" si="341"/>
        <v/>
      </c>
      <c r="AK400" s="20" t="str">
        <f t="shared" si="342"/>
        <v/>
      </c>
      <c r="AL400" s="6" t="str">
        <f t="shared" si="343"/>
        <v/>
      </c>
      <c r="AM400" s="3" t="str">
        <f t="shared" si="344"/>
        <v/>
      </c>
      <c r="AN400" s="20" t="str">
        <f t="shared" si="345"/>
        <v/>
      </c>
      <c r="AO400" s="6" t="str">
        <f t="shared" si="346"/>
        <v/>
      </c>
      <c r="AP400" s="3" t="str">
        <f t="shared" si="347"/>
        <v/>
      </c>
      <c r="AQ400" s="20" t="str">
        <f t="shared" si="348"/>
        <v/>
      </c>
      <c r="AR400" s="6" t="str">
        <f t="shared" si="349"/>
        <v/>
      </c>
      <c r="AS400" s="3" t="str">
        <f t="shared" si="350"/>
        <v/>
      </c>
      <c r="AT400" s="20" t="str">
        <f t="shared" si="351"/>
        <v>ns</v>
      </c>
      <c r="AU400" s="6" t="str">
        <f t="shared" si="352"/>
        <v/>
      </c>
      <c r="AV400" s="3" t="str">
        <f t="shared" si="332"/>
        <v/>
      </c>
      <c r="AW400" s="20" t="str">
        <f t="shared" si="333"/>
        <v/>
      </c>
      <c r="AX400" s="6" t="str">
        <f t="shared" si="334"/>
        <v/>
      </c>
      <c r="AY400" s="3" t="str">
        <f t="shared" si="335"/>
        <v/>
      </c>
      <c r="AZ400" s="20" t="str">
        <f t="shared" si="336"/>
        <v/>
      </c>
      <c r="BA400" s="6" t="str">
        <f t="shared" si="337"/>
        <v/>
      </c>
    </row>
    <row r="401" spans="1:53" ht="13.5" thickBot="1" x14ac:dyDescent="0.25">
      <c r="A401" s="96">
        <v>39353</v>
      </c>
      <c r="B401" s="97" t="s">
        <v>23</v>
      </c>
      <c r="C401" s="97" t="s">
        <v>22</v>
      </c>
      <c r="D401" s="97">
        <v>17</v>
      </c>
      <c r="E401" s="97" t="s">
        <v>79</v>
      </c>
      <c r="F401" s="90">
        <f t="shared" si="307"/>
        <v>2</v>
      </c>
      <c r="G401" s="90">
        <f t="shared" si="308"/>
        <v>9</v>
      </c>
      <c r="H401" s="90">
        <f t="shared" si="309"/>
        <v>2007</v>
      </c>
      <c r="I401" s="2" t="str">
        <f t="shared" si="310"/>
        <v>Fall</v>
      </c>
      <c r="K401" s="3" t="str">
        <f t="shared" si="311"/>
        <v/>
      </c>
      <c r="L401" s="20" t="str">
        <f t="shared" si="312"/>
        <v/>
      </c>
      <c r="M401" s="6" t="str">
        <f t="shared" si="313"/>
        <v/>
      </c>
      <c r="N401" s="3" t="str">
        <f t="shared" si="314"/>
        <v/>
      </c>
      <c r="O401" s="20" t="str">
        <f t="shared" si="315"/>
        <v/>
      </c>
      <c r="P401" s="6" t="str">
        <f t="shared" si="316"/>
        <v/>
      </c>
      <c r="Q401" s="3" t="str">
        <f t="shared" si="317"/>
        <v/>
      </c>
      <c r="R401" s="20" t="str">
        <f t="shared" si="318"/>
        <v/>
      </c>
      <c r="S401" s="6" t="str">
        <f t="shared" si="319"/>
        <v/>
      </c>
      <c r="T401" s="3" t="str">
        <f t="shared" si="320"/>
        <v/>
      </c>
      <c r="U401" s="20" t="str">
        <f t="shared" si="321"/>
        <v/>
      </c>
      <c r="V401" s="6" t="str">
        <f t="shared" si="322"/>
        <v/>
      </c>
      <c r="W401" s="3" t="str">
        <f t="shared" si="323"/>
        <v/>
      </c>
      <c r="X401" s="20" t="str">
        <f t="shared" si="324"/>
        <v/>
      </c>
      <c r="Y401" s="6">
        <f t="shared" si="325"/>
        <v>17</v>
      </c>
      <c r="Z401" s="3" t="str">
        <f t="shared" si="326"/>
        <v/>
      </c>
      <c r="AA401" s="20" t="str">
        <f t="shared" si="327"/>
        <v/>
      </c>
      <c r="AB401" s="6" t="str">
        <f t="shared" si="328"/>
        <v/>
      </c>
      <c r="AC401" s="3" t="str">
        <f t="shared" si="329"/>
        <v/>
      </c>
      <c r="AD401" s="20" t="str">
        <f t="shared" si="330"/>
        <v/>
      </c>
      <c r="AE401" s="6" t="str">
        <f t="shared" si="331"/>
        <v/>
      </c>
      <c r="AG401" s="3" t="str">
        <f t="shared" si="338"/>
        <v/>
      </c>
      <c r="AH401" s="20" t="str">
        <f t="shared" si="339"/>
        <v/>
      </c>
      <c r="AI401" s="6" t="str">
        <f t="shared" si="340"/>
        <v/>
      </c>
      <c r="AJ401" s="3" t="str">
        <f t="shared" si="341"/>
        <v/>
      </c>
      <c r="AK401" s="20" t="str">
        <f t="shared" si="342"/>
        <v/>
      </c>
      <c r="AL401" s="6" t="str">
        <f t="shared" si="343"/>
        <v/>
      </c>
      <c r="AM401" s="3" t="str">
        <f t="shared" si="344"/>
        <v/>
      </c>
      <c r="AN401" s="20" t="str">
        <f t="shared" si="345"/>
        <v/>
      </c>
      <c r="AO401" s="6" t="str">
        <f t="shared" si="346"/>
        <v/>
      </c>
      <c r="AP401" s="3" t="str">
        <f t="shared" si="347"/>
        <v/>
      </c>
      <c r="AQ401" s="20" t="str">
        <f t="shared" si="348"/>
        <v/>
      </c>
      <c r="AR401" s="6" t="str">
        <f t="shared" si="349"/>
        <v/>
      </c>
      <c r="AS401" s="3" t="str">
        <f t="shared" si="350"/>
        <v/>
      </c>
      <c r="AT401" s="20" t="str">
        <f t="shared" si="351"/>
        <v/>
      </c>
      <c r="AU401" s="6" t="str">
        <f t="shared" si="352"/>
        <v xml:space="preserve"> ns</v>
      </c>
      <c r="AV401" s="3" t="str">
        <f t="shared" si="332"/>
        <v/>
      </c>
      <c r="AW401" s="20" t="str">
        <f t="shared" si="333"/>
        <v/>
      </c>
      <c r="AX401" s="6" t="str">
        <f t="shared" si="334"/>
        <v/>
      </c>
      <c r="AY401" s="3" t="str">
        <f t="shared" si="335"/>
        <v/>
      </c>
      <c r="AZ401" s="20" t="str">
        <f t="shared" si="336"/>
        <v/>
      </c>
      <c r="BA401" s="6" t="str">
        <f t="shared" si="337"/>
        <v/>
      </c>
    </row>
    <row r="402" spans="1:53" ht="13.5" thickBot="1" x14ac:dyDescent="0.25">
      <c r="A402" s="96">
        <v>39219</v>
      </c>
      <c r="B402" s="97" t="s">
        <v>23</v>
      </c>
      <c r="C402" s="97" t="s">
        <v>22</v>
      </c>
      <c r="D402" s="97">
        <v>19.45</v>
      </c>
      <c r="E402" s="97">
        <v>0</v>
      </c>
      <c r="F402" s="90">
        <f t="shared" si="307"/>
        <v>2</v>
      </c>
      <c r="G402" s="90">
        <f t="shared" si="308"/>
        <v>5</v>
      </c>
      <c r="H402" s="90">
        <f t="shared" si="309"/>
        <v>2007</v>
      </c>
      <c r="I402" s="2" t="str">
        <f t="shared" si="310"/>
        <v>Spring</v>
      </c>
      <c r="K402" s="3" t="str">
        <f t="shared" si="311"/>
        <v/>
      </c>
      <c r="L402" s="20" t="str">
        <f t="shared" si="312"/>
        <v/>
      </c>
      <c r="M402" s="6" t="str">
        <f t="shared" si="313"/>
        <v/>
      </c>
      <c r="N402" s="3" t="str">
        <f t="shared" si="314"/>
        <v/>
      </c>
      <c r="O402" s="20" t="str">
        <f t="shared" si="315"/>
        <v/>
      </c>
      <c r="P402" s="6" t="str">
        <f t="shared" si="316"/>
        <v/>
      </c>
      <c r="Q402" s="3" t="str">
        <f t="shared" si="317"/>
        <v/>
      </c>
      <c r="R402" s="20" t="str">
        <f t="shared" si="318"/>
        <v/>
      </c>
      <c r="S402" s="6" t="str">
        <f t="shared" si="319"/>
        <v/>
      </c>
      <c r="T402" s="3" t="str">
        <f t="shared" si="320"/>
        <v/>
      </c>
      <c r="U402" s="20" t="str">
        <f t="shared" si="321"/>
        <v/>
      </c>
      <c r="V402" s="6" t="str">
        <f t="shared" si="322"/>
        <v/>
      </c>
      <c r="W402" s="3">
        <f t="shared" si="323"/>
        <v>19.45</v>
      </c>
      <c r="X402" s="20" t="str">
        <f t="shared" si="324"/>
        <v/>
      </c>
      <c r="Y402" s="6" t="str">
        <f t="shared" si="325"/>
        <v/>
      </c>
      <c r="Z402" s="3" t="str">
        <f t="shared" si="326"/>
        <v/>
      </c>
      <c r="AA402" s="20" t="str">
        <f t="shared" si="327"/>
        <v/>
      </c>
      <c r="AB402" s="6" t="str">
        <f t="shared" si="328"/>
        <v/>
      </c>
      <c r="AC402" s="3" t="str">
        <f t="shared" si="329"/>
        <v/>
      </c>
      <c r="AD402" s="20" t="str">
        <f t="shared" si="330"/>
        <v/>
      </c>
      <c r="AE402" s="6" t="str">
        <f t="shared" si="331"/>
        <v/>
      </c>
      <c r="AG402" s="3" t="str">
        <f t="shared" si="338"/>
        <v/>
      </c>
      <c r="AH402" s="20" t="str">
        <f t="shared" si="339"/>
        <v/>
      </c>
      <c r="AI402" s="6" t="str">
        <f t="shared" si="340"/>
        <v/>
      </c>
      <c r="AJ402" s="3" t="str">
        <f t="shared" si="341"/>
        <v/>
      </c>
      <c r="AK402" s="20" t="str">
        <f t="shared" si="342"/>
        <v/>
      </c>
      <c r="AL402" s="6" t="str">
        <f t="shared" si="343"/>
        <v/>
      </c>
      <c r="AM402" s="3" t="str">
        <f t="shared" si="344"/>
        <v/>
      </c>
      <c r="AN402" s="20" t="str">
        <f t="shared" si="345"/>
        <v/>
      </c>
      <c r="AO402" s="6" t="str">
        <f t="shared" si="346"/>
        <v/>
      </c>
      <c r="AP402" s="3" t="str">
        <f t="shared" si="347"/>
        <v/>
      </c>
      <c r="AQ402" s="20" t="str">
        <f t="shared" si="348"/>
        <v/>
      </c>
      <c r="AR402" s="6" t="str">
        <f t="shared" si="349"/>
        <v/>
      </c>
      <c r="AS402" s="3">
        <f t="shared" si="350"/>
        <v>0</v>
      </c>
      <c r="AT402" s="20" t="str">
        <f t="shared" si="351"/>
        <v/>
      </c>
      <c r="AU402" s="6" t="str">
        <f t="shared" si="352"/>
        <v/>
      </c>
      <c r="AV402" s="3" t="str">
        <f t="shared" si="332"/>
        <v/>
      </c>
      <c r="AW402" s="20" t="str">
        <f t="shared" si="333"/>
        <v/>
      </c>
      <c r="AX402" s="6" t="str">
        <f t="shared" si="334"/>
        <v/>
      </c>
      <c r="AY402" s="3" t="str">
        <f t="shared" si="335"/>
        <v/>
      </c>
      <c r="AZ402" s="20" t="str">
        <f t="shared" si="336"/>
        <v/>
      </c>
      <c r="BA402" s="6" t="str">
        <f t="shared" si="337"/>
        <v/>
      </c>
    </row>
    <row r="403" spans="1:53" ht="13.5" thickBot="1" x14ac:dyDescent="0.25">
      <c r="A403" s="96">
        <v>39004</v>
      </c>
      <c r="B403" s="97" t="s">
        <v>23</v>
      </c>
      <c r="C403" s="97" t="s">
        <v>22</v>
      </c>
      <c r="D403" s="97">
        <v>11.8</v>
      </c>
      <c r="E403" s="97">
        <v>0</v>
      </c>
      <c r="F403" s="90">
        <f t="shared" si="307"/>
        <v>2</v>
      </c>
      <c r="G403" s="90">
        <f t="shared" si="308"/>
        <v>10</v>
      </c>
      <c r="H403" s="90">
        <f t="shared" si="309"/>
        <v>2006</v>
      </c>
      <c r="I403" s="2" t="str">
        <f t="shared" si="310"/>
        <v>Fall</v>
      </c>
      <c r="K403" s="3" t="str">
        <f t="shared" si="311"/>
        <v/>
      </c>
      <c r="L403" s="20" t="str">
        <f t="shared" si="312"/>
        <v/>
      </c>
      <c r="M403" s="6" t="str">
        <f t="shared" si="313"/>
        <v/>
      </c>
      <c r="N403" s="3" t="str">
        <f t="shared" si="314"/>
        <v/>
      </c>
      <c r="O403" s="20" t="str">
        <f t="shared" si="315"/>
        <v/>
      </c>
      <c r="P403" s="6" t="str">
        <f t="shared" si="316"/>
        <v/>
      </c>
      <c r="Q403" s="3" t="str">
        <f t="shared" si="317"/>
        <v/>
      </c>
      <c r="R403" s="20" t="str">
        <f t="shared" si="318"/>
        <v/>
      </c>
      <c r="S403" s="6" t="str">
        <f t="shared" si="319"/>
        <v/>
      </c>
      <c r="T403" s="3" t="str">
        <f t="shared" si="320"/>
        <v/>
      </c>
      <c r="U403" s="20" t="str">
        <f t="shared" si="321"/>
        <v/>
      </c>
      <c r="V403" s="6" t="str">
        <f t="shared" si="322"/>
        <v/>
      </c>
      <c r="W403" s="3" t="str">
        <f t="shared" si="323"/>
        <v/>
      </c>
      <c r="X403" s="20" t="str">
        <f t="shared" si="324"/>
        <v/>
      </c>
      <c r="Y403" s="6">
        <f t="shared" si="325"/>
        <v>11.8</v>
      </c>
      <c r="Z403" s="3" t="str">
        <f t="shared" si="326"/>
        <v/>
      </c>
      <c r="AA403" s="20" t="str">
        <f t="shared" si="327"/>
        <v/>
      </c>
      <c r="AB403" s="6" t="str">
        <f t="shared" si="328"/>
        <v/>
      </c>
      <c r="AC403" s="3" t="str">
        <f t="shared" si="329"/>
        <v/>
      </c>
      <c r="AD403" s="20" t="str">
        <f t="shared" si="330"/>
        <v/>
      </c>
      <c r="AE403" s="6" t="str">
        <f t="shared" si="331"/>
        <v/>
      </c>
      <c r="AG403" s="3" t="str">
        <f t="shared" si="338"/>
        <v/>
      </c>
      <c r="AH403" s="20" t="str">
        <f t="shared" si="339"/>
        <v/>
      </c>
      <c r="AI403" s="6" t="str">
        <f t="shared" si="340"/>
        <v/>
      </c>
      <c r="AJ403" s="3" t="str">
        <f t="shared" si="341"/>
        <v/>
      </c>
      <c r="AK403" s="20" t="str">
        <f t="shared" si="342"/>
        <v/>
      </c>
      <c r="AL403" s="6" t="str">
        <f t="shared" si="343"/>
        <v/>
      </c>
      <c r="AM403" s="3" t="str">
        <f t="shared" si="344"/>
        <v/>
      </c>
      <c r="AN403" s="20" t="str">
        <f t="shared" si="345"/>
        <v/>
      </c>
      <c r="AO403" s="6" t="str">
        <f t="shared" si="346"/>
        <v/>
      </c>
      <c r="AP403" s="3" t="str">
        <f t="shared" si="347"/>
        <v/>
      </c>
      <c r="AQ403" s="20" t="str">
        <f t="shared" si="348"/>
        <v/>
      </c>
      <c r="AR403" s="6" t="str">
        <f t="shared" si="349"/>
        <v/>
      </c>
      <c r="AS403" s="3" t="str">
        <f t="shared" si="350"/>
        <v/>
      </c>
      <c r="AT403" s="20" t="str">
        <f t="shared" si="351"/>
        <v/>
      </c>
      <c r="AU403" s="6">
        <f t="shared" si="352"/>
        <v>0</v>
      </c>
      <c r="AV403" s="3" t="str">
        <f t="shared" si="332"/>
        <v/>
      </c>
      <c r="AW403" s="20" t="str">
        <f t="shared" si="333"/>
        <v/>
      </c>
      <c r="AX403" s="6" t="str">
        <f t="shared" si="334"/>
        <v/>
      </c>
      <c r="AY403" s="3" t="str">
        <f t="shared" si="335"/>
        <v/>
      </c>
      <c r="AZ403" s="20" t="str">
        <f t="shared" si="336"/>
        <v/>
      </c>
      <c r="BA403" s="6" t="str">
        <f t="shared" si="337"/>
        <v/>
      </c>
    </row>
    <row r="404" spans="1:53" ht="13.5" thickBot="1" x14ac:dyDescent="0.25">
      <c r="A404" s="96">
        <v>38922</v>
      </c>
      <c r="B404" s="97" t="s">
        <v>23</v>
      </c>
      <c r="C404" s="97" t="s">
        <v>22</v>
      </c>
      <c r="D404" s="97">
        <v>18.7</v>
      </c>
      <c r="E404" s="97">
        <v>0</v>
      </c>
      <c r="F404" s="90">
        <f t="shared" si="307"/>
        <v>2</v>
      </c>
      <c r="G404" s="90">
        <f t="shared" si="308"/>
        <v>7</v>
      </c>
      <c r="H404" s="90">
        <f t="shared" si="309"/>
        <v>2006</v>
      </c>
      <c r="I404" s="2" t="str">
        <f t="shared" si="310"/>
        <v>Summer</v>
      </c>
      <c r="K404" s="3" t="str">
        <f t="shared" si="311"/>
        <v/>
      </c>
      <c r="L404" s="20" t="str">
        <f t="shared" si="312"/>
        <v/>
      </c>
      <c r="M404" s="6" t="str">
        <f t="shared" si="313"/>
        <v/>
      </c>
      <c r="N404" s="3" t="str">
        <f t="shared" si="314"/>
        <v/>
      </c>
      <c r="O404" s="20" t="str">
        <f t="shared" si="315"/>
        <v/>
      </c>
      <c r="P404" s="6" t="str">
        <f t="shared" si="316"/>
        <v/>
      </c>
      <c r="Q404" s="3" t="str">
        <f t="shared" si="317"/>
        <v/>
      </c>
      <c r="R404" s="20" t="str">
        <f t="shared" si="318"/>
        <v/>
      </c>
      <c r="S404" s="6" t="str">
        <f t="shared" si="319"/>
        <v/>
      </c>
      <c r="T404" s="3" t="str">
        <f t="shared" si="320"/>
        <v/>
      </c>
      <c r="U404" s="20" t="str">
        <f t="shared" si="321"/>
        <v/>
      </c>
      <c r="V404" s="6" t="str">
        <f t="shared" si="322"/>
        <v/>
      </c>
      <c r="W404" s="3" t="str">
        <f t="shared" si="323"/>
        <v/>
      </c>
      <c r="X404" s="20">
        <f t="shared" si="324"/>
        <v>18.7</v>
      </c>
      <c r="Y404" s="6" t="str">
        <f t="shared" si="325"/>
        <v/>
      </c>
      <c r="Z404" s="3" t="str">
        <f t="shared" si="326"/>
        <v/>
      </c>
      <c r="AA404" s="20" t="str">
        <f t="shared" si="327"/>
        <v/>
      </c>
      <c r="AB404" s="6" t="str">
        <f t="shared" si="328"/>
        <v/>
      </c>
      <c r="AC404" s="3" t="str">
        <f t="shared" si="329"/>
        <v/>
      </c>
      <c r="AD404" s="20" t="str">
        <f t="shared" si="330"/>
        <v/>
      </c>
      <c r="AE404" s="6" t="str">
        <f t="shared" si="331"/>
        <v/>
      </c>
      <c r="AG404" s="3" t="str">
        <f t="shared" si="338"/>
        <v/>
      </c>
      <c r="AH404" s="20" t="str">
        <f t="shared" si="339"/>
        <v/>
      </c>
      <c r="AI404" s="6" t="str">
        <f t="shared" si="340"/>
        <v/>
      </c>
      <c r="AJ404" s="3" t="str">
        <f t="shared" si="341"/>
        <v/>
      </c>
      <c r="AK404" s="20" t="str">
        <f t="shared" si="342"/>
        <v/>
      </c>
      <c r="AL404" s="6" t="str">
        <f t="shared" si="343"/>
        <v/>
      </c>
      <c r="AM404" s="3" t="str">
        <f t="shared" si="344"/>
        <v/>
      </c>
      <c r="AN404" s="20" t="str">
        <f t="shared" si="345"/>
        <v/>
      </c>
      <c r="AO404" s="6" t="str">
        <f t="shared" si="346"/>
        <v/>
      </c>
      <c r="AP404" s="3" t="str">
        <f t="shared" si="347"/>
        <v/>
      </c>
      <c r="AQ404" s="20" t="str">
        <f t="shared" si="348"/>
        <v/>
      </c>
      <c r="AR404" s="6" t="str">
        <f t="shared" si="349"/>
        <v/>
      </c>
      <c r="AS404" s="3" t="str">
        <f t="shared" si="350"/>
        <v/>
      </c>
      <c r="AT404" s="20">
        <f t="shared" si="351"/>
        <v>0</v>
      </c>
      <c r="AU404" s="6" t="str">
        <f t="shared" si="352"/>
        <v/>
      </c>
      <c r="AV404" s="3" t="str">
        <f t="shared" si="332"/>
        <v/>
      </c>
      <c r="AW404" s="20" t="str">
        <f t="shared" si="333"/>
        <v/>
      </c>
      <c r="AX404" s="6" t="str">
        <f t="shared" si="334"/>
        <v/>
      </c>
      <c r="AY404" s="3" t="str">
        <f t="shared" si="335"/>
        <v/>
      </c>
      <c r="AZ404" s="20" t="str">
        <f t="shared" si="336"/>
        <v/>
      </c>
      <c r="BA404" s="6" t="str">
        <f t="shared" si="337"/>
        <v/>
      </c>
    </row>
    <row r="405" spans="1:53" ht="13.5" thickBot="1" x14ac:dyDescent="0.25">
      <c r="A405" s="96">
        <v>38850</v>
      </c>
      <c r="B405" s="97" t="s">
        <v>23</v>
      </c>
      <c r="C405" s="97" t="s">
        <v>22</v>
      </c>
      <c r="D405" s="97">
        <v>13.1</v>
      </c>
      <c r="E405" s="97">
        <v>7.17</v>
      </c>
      <c r="F405" s="90">
        <f t="shared" si="307"/>
        <v>2</v>
      </c>
      <c r="G405" s="90">
        <f t="shared" si="308"/>
        <v>5</v>
      </c>
      <c r="H405" s="90">
        <f t="shared" si="309"/>
        <v>2006</v>
      </c>
      <c r="I405" s="2" t="str">
        <f t="shared" si="310"/>
        <v>Spring</v>
      </c>
      <c r="K405" s="3" t="str">
        <f t="shared" si="311"/>
        <v/>
      </c>
      <c r="L405" s="20" t="str">
        <f t="shared" si="312"/>
        <v/>
      </c>
      <c r="M405" s="6" t="str">
        <f t="shared" si="313"/>
        <v/>
      </c>
      <c r="N405" s="3" t="str">
        <f t="shared" si="314"/>
        <v/>
      </c>
      <c r="O405" s="20" t="str">
        <f t="shared" si="315"/>
        <v/>
      </c>
      <c r="P405" s="6" t="str">
        <f t="shared" si="316"/>
        <v/>
      </c>
      <c r="Q405" s="3" t="str">
        <f t="shared" si="317"/>
        <v/>
      </c>
      <c r="R405" s="20" t="str">
        <f t="shared" si="318"/>
        <v/>
      </c>
      <c r="S405" s="6" t="str">
        <f t="shared" si="319"/>
        <v/>
      </c>
      <c r="T405" s="3" t="str">
        <f t="shared" si="320"/>
        <v/>
      </c>
      <c r="U405" s="20" t="str">
        <f t="shared" si="321"/>
        <v/>
      </c>
      <c r="V405" s="6" t="str">
        <f t="shared" si="322"/>
        <v/>
      </c>
      <c r="W405" s="3">
        <f t="shared" si="323"/>
        <v>13.1</v>
      </c>
      <c r="X405" s="20" t="str">
        <f t="shared" si="324"/>
        <v/>
      </c>
      <c r="Y405" s="6" t="str">
        <f t="shared" si="325"/>
        <v/>
      </c>
      <c r="Z405" s="3" t="str">
        <f t="shared" si="326"/>
        <v/>
      </c>
      <c r="AA405" s="20" t="str">
        <f t="shared" si="327"/>
        <v/>
      </c>
      <c r="AB405" s="6" t="str">
        <f t="shared" si="328"/>
        <v/>
      </c>
      <c r="AC405" s="3" t="str">
        <f t="shared" si="329"/>
        <v/>
      </c>
      <c r="AD405" s="20" t="str">
        <f t="shared" si="330"/>
        <v/>
      </c>
      <c r="AE405" s="6" t="str">
        <f t="shared" si="331"/>
        <v/>
      </c>
      <c r="AG405" s="3" t="str">
        <f t="shared" si="338"/>
        <v/>
      </c>
      <c r="AH405" s="20" t="str">
        <f t="shared" si="339"/>
        <v/>
      </c>
      <c r="AI405" s="6" t="str">
        <f t="shared" si="340"/>
        <v/>
      </c>
      <c r="AJ405" s="3" t="str">
        <f t="shared" si="341"/>
        <v/>
      </c>
      <c r="AK405" s="20" t="str">
        <f t="shared" si="342"/>
        <v/>
      </c>
      <c r="AL405" s="6" t="str">
        <f t="shared" si="343"/>
        <v/>
      </c>
      <c r="AM405" s="3" t="str">
        <f t="shared" si="344"/>
        <v/>
      </c>
      <c r="AN405" s="20" t="str">
        <f t="shared" si="345"/>
        <v/>
      </c>
      <c r="AO405" s="6" t="str">
        <f t="shared" si="346"/>
        <v/>
      </c>
      <c r="AP405" s="3" t="str">
        <f t="shared" si="347"/>
        <v/>
      </c>
      <c r="AQ405" s="20" t="str">
        <f t="shared" si="348"/>
        <v/>
      </c>
      <c r="AR405" s="6" t="str">
        <f t="shared" si="349"/>
        <v/>
      </c>
      <c r="AS405" s="3">
        <f t="shared" si="350"/>
        <v>7.17</v>
      </c>
      <c r="AT405" s="20" t="str">
        <f t="shared" si="351"/>
        <v/>
      </c>
      <c r="AU405" s="6" t="str">
        <f t="shared" si="352"/>
        <v/>
      </c>
      <c r="AV405" s="3" t="str">
        <f t="shared" si="332"/>
        <v/>
      </c>
      <c r="AW405" s="20" t="str">
        <f t="shared" si="333"/>
        <v/>
      </c>
      <c r="AX405" s="6" t="str">
        <f t="shared" si="334"/>
        <v/>
      </c>
      <c r="AY405" s="3" t="str">
        <f t="shared" si="335"/>
        <v/>
      </c>
      <c r="AZ405" s="20" t="str">
        <f t="shared" si="336"/>
        <v/>
      </c>
      <c r="BA405" s="6" t="str">
        <f t="shared" si="337"/>
        <v/>
      </c>
    </row>
    <row r="406" spans="1:53" ht="13.5" thickBot="1" x14ac:dyDescent="0.25">
      <c r="A406" s="96">
        <v>38633</v>
      </c>
      <c r="B406" s="97" t="s">
        <v>23</v>
      </c>
      <c r="C406" s="97" t="s">
        <v>22</v>
      </c>
      <c r="D406" s="97">
        <v>8.8000000000000007</v>
      </c>
      <c r="E406" s="97">
        <v>0</v>
      </c>
      <c r="F406" s="90">
        <f t="shared" si="307"/>
        <v>2</v>
      </c>
      <c r="G406" s="90">
        <f t="shared" si="308"/>
        <v>10</v>
      </c>
      <c r="H406" s="90">
        <f t="shared" si="309"/>
        <v>2005</v>
      </c>
      <c r="I406" s="2" t="str">
        <f t="shared" si="310"/>
        <v>Fall</v>
      </c>
      <c r="K406" s="3" t="str">
        <f t="shared" si="311"/>
        <v/>
      </c>
      <c r="L406" s="20" t="str">
        <f t="shared" si="312"/>
        <v/>
      </c>
      <c r="M406" s="6" t="str">
        <f t="shared" si="313"/>
        <v/>
      </c>
      <c r="N406" s="3" t="str">
        <f t="shared" si="314"/>
        <v/>
      </c>
      <c r="O406" s="20" t="str">
        <f t="shared" si="315"/>
        <v/>
      </c>
      <c r="P406" s="6" t="str">
        <f t="shared" si="316"/>
        <v/>
      </c>
      <c r="Q406" s="3" t="str">
        <f t="shared" si="317"/>
        <v/>
      </c>
      <c r="R406" s="20" t="str">
        <f t="shared" si="318"/>
        <v/>
      </c>
      <c r="S406" s="6" t="str">
        <f t="shared" si="319"/>
        <v/>
      </c>
      <c r="T406" s="3" t="str">
        <f t="shared" si="320"/>
        <v/>
      </c>
      <c r="U406" s="20" t="str">
        <f t="shared" si="321"/>
        <v/>
      </c>
      <c r="V406" s="6" t="str">
        <f t="shared" si="322"/>
        <v/>
      </c>
      <c r="W406" s="3" t="str">
        <f t="shared" si="323"/>
        <v/>
      </c>
      <c r="X406" s="20" t="str">
        <f t="shared" si="324"/>
        <v/>
      </c>
      <c r="Y406" s="6">
        <f t="shared" si="325"/>
        <v>8.8000000000000007</v>
      </c>
      <c r="Z406" s="3" t="str">
        <f t="shared" si="326"/>
        <v/>
      </c>
      <c r="AA406" s="20" t="str">
        <f t="shared" si="327"/>
        <v/>
      </c>
      <c r="AB406" s="6" t="str">
        <f t="shared" si="328"/>
        <v/>
      </c>
      <c r="AC406" s="3" t="str">
        <f t="shared" si="329"/>
        <v/>
      </c>
      <c r="AD406" s="20" t="str">
        <f t="shared" si="330"/>
        <v/>
      </c>
      <c r="AE406" s="6" t="str">
        <f t="shared" si="331"/>
        <v/>
      </c>
      <c r="AG406" s="3" t="str">
        <f t="shared" si="338"/>
        <v/>
      </c>
      <c r="AH406" s="20" t="str">
        <f t="shared" si="339"/>
        <v/>
      </c>
      <c r="AI406" s="6" t="str">
        <f t="shared" si="340"/>
        <v/>
      </c>
      <c r="AJ406" s="3" t="str">
        <f t="shared" si="341"/>
        <v/>
      </c>
      <c r="AK406" s="20" t="str">
        <f t="shared" si="342"/>
        <v/>
      </c>
      <c r="AL406" s="6" t="str">
        <f t="shared" si="343"/>
        <v/>
      </c>
      <c r="AM406" s="3" t="str">
        <f t="shared" si="344"/>
        <v/>
      </c>
      <c r="AN406" s="20" t="str">
        <f t="shared" si="345"/>
        <v/>
      </c>
      <c r="AO406" s="6" t="str">
        <f t="shared" si="346"/>
        <v/>
      </c>
      <c r="AP406" s="3" t="str">
        <f t="shared" si="347"/>
        <v/>
      </c>
      <c r="AQ406" s="20" t="str">
        <f t="shared" si="348"/>
        <v/>
      </c>
      <c r="AR406" s="6" t="str">
        <f t="shared" si="349"/>
        <v/>
      </c>
      <c r="AS406" s="3" t="str">
        <f t="shared" si="350"/>
        <v/>
      </c>
      <c r="AT406" s="20" t="str">
        <f t="shared" si="351"/>
        <v/>
      </c>
      <c r="AU406" s="6">
        <f t="shared" si="352"/>
        <v>0</v>
      </c>
      <c r="AV406" s="3" t="str">
        <f t="shared" si="332"/>
        <v/>
      </c>
      <c r="AW406" s="20" t="str">
        <f t="shared" si="333"/>
        <v/>
      </c>
      <c r="AX406" s="6" t="str">
        <f t="shared" si="334"/>
        <v/>
      </c>
      <c r="AY406" s="3" t="str">
        <f t="shared" si="335"/>
        <v/>
      </c>
      <c r="AZ406" s="20" t="str">
        <f t="shared" si="336"/>
        <v/>
      </c>
      <c r="BA406" s="6" t="str">
        <f t="shared" si="337"/>
        <v/>
      </c>
    </row>
    <row r="407" spans="1:53" ht="13.5" thickBot="1" x14ac:dyDescent="0.25">
      <c r="A407" s="96">
        <v>38545</v>
      </c>
      <c r="B407" s="97" t="s">
        <v>23</v>
      </c>
      <c r="C407" s="97" t="s">
        <v>22</v>
      </c>
      <c r="D407" s="97">
        <v>14.32</v>
      </c>
      <c r="E407" s="97">
        <v>0</v>
      </c>
      <c r="F407" s="90">
        <f t="shared" si="307"/>
        <v>2</v>
      </c>
      <c r="G407" s="90">
        <f t="shared" si="308"/>
        <v>7</v>
      </c>
      <c r="H407" s="90">
        <f t="shared" si="309"/>
        <v>2005</v>
      </c>
      <c r="I407" s="2" t="str">
        <f t="shared" si="310"/>
        <v>Summer</v>
      </c>
      <c r="K407" s="3" t="str">
        <f t="shared" si="311"/>
        <v/>
      </c>
      <c r="L407" s="20" t="str">
        <f t="shared" si="312"/>
        <v/>
      </c>
      <c r="M407" s="6" t="str">
        <f t="shared" si="313"/>
        <v/>
      </c>
      <c r="N407" s="3" t="str">
        <f t="shared" si="314"/>
        <v/>
      </c>
      <c r="O407" s="20" t="str">
        <f t="shared" si="315"/>
        <v/>
      </c>
      <c r="P407" s="6" t="str">
        <f t="shared" si="316"/>
        <v/>
      </c>
      <c r="Q407" s="3" t="str">
        <f t="shared" si="317"/>
        <v/>
      </c>
      <c r="R407" s="20" t="str">
        <f t="shared" si="318"/>
        <v/>
      </c>
      <c r="S407" s="6" t="str">
        <f t="shared" si="319"/>
        <v/>
      </c>
      <c r="T407" s="3" t="str">
        <f t="shared" si="320"/>
        <v/>
      </c>
      <c r="U407" s="20" t="str">
        <f t="shared" si="321"/>
        <v/>
      </c>
      <c r="V407" s="6" t="str">
        <f t="shared" si="322"/>
        <v/>
      </c>
      <c r="W407" s="3" t="str">
        <f t="shared" si="323"/>
        <v/>
      </c>
      <c r="X407" s="20">
        <f t="shared" si="324"/>
        <v>14.32</v>
      </c>
      <c r="Y407" s="6" t="str">
        <f t="shared" si="325"/>
        <v/>
      </c>
      <c r="Z407" s="3" t="str">
        <f t="shared" si="326"/>
        <v/>
      </c>
      <c r="AA407" s="20" t="str">
        <f t="shared" si="327"/>
        <v/>
      </c>
      <c r="AB407" s="6" t="str">
        <f t="shared" si="328"/>
        <v/>
      </c>
      <c r="AC407" s="3" t="str">
        <f t="shared" si="329"/>
        <v/>
      </c>
      <c r="AD407" s="20" t="str">
        <f t="shared" si="330"/>
        <v/>
      </c>
      <c r="AE407" s="6" t="str">
        <f t="shared" si="331"/>
        <v/>
      </c>
      <c r="AG407" s="3" t="str">
        <f t="shared" si="338"/>
        <v/>
      </c>
      <c r="AH407" s="20" t="str">
        <f t="shared" si="339"/>
        <v/>
      </c>
      <c r="AI407" s="6" t="str">
        <f t="shared" si="340"/>
        <v/>
      </c>
      <c r="AJ407" s="3" t="str">
        <f t="shared" si="341"/>
        <v/>
      </c>
      <c r="AK407" s="20" t="str">
        <f t="shared" si="342"/>
        <v/>
      </c>
      <c r="AL407" s="6" t="str">
        <f t="shared" si="343"/>
        <v/>
      </c>
      <c r="AM407" s="3" t="str">
        <f t="shared" si="344"/>
        <v/>
      </c>
      <c r="AN407" s="20" t="str">
        <f t="shared" si="345"/>
        <v/>
      </c>
      <c r="AO407" s="6" t="str">
        <f t="shared" si="346"/>
        <v/>
      </c>
      <c r="AP407" s="3" t="str">
        <f t="shared" si="347"/>
        <v/>
      </c>
      <c r="AQ407" s="20" t="str">
        <f t="shared" si="348"/>
        <v/>
      </c>
      <c r="AR407" s="6" t="str">
        <f t="shared" si="349"/>
        <v/>
      </c>
      <c r="AS407" s="3" t="str">
        <f t="shared" si="350"/>
        <v/>
      </c>
      <c r="AT407" s="20">
        <f t="shared" si="351"/>
        <v>0</v>
      </c>
      <c r="AU407" s="6" t="str">
        <f t="shared" si="352"/>
        <v/>
      </c>
      <c r="AV407" s="3" t="str">
        <f t="shared" si="332"/>
        <v/>
      </c>
      <c r="AW407" s="20" t="str">
        <f t="shared" si="333"/>
        <v/>
      </c>
      <c r="AX407" s="6" t="str">
        <f t="shared" si="334"/>
        <v/>
      </c>
      <c r="AY407" s="3" t="str">
        <f t="shared" si="335"/>
        <v/>
      </c>
      <c r="AZ407" s="20" t="str">
        <f t="shared" si="336"/>
        <v/>
      </c>
      <c r="BA407" s="6" t="str">
        <f t="shared" si="337"/>
        <v/>
      </c>
    </row>
    <row r="408" spans="1:53" ht="13.5" thickBot="1" x14ac:dyDescent="0.25">
      <c r="A408" s="96">
        <v>38486</v>
      </c>
      <c r="B408" s="97" t="s">
        <v>23</v>
      </c>
      <c r="C408" s="97" t="s">
        <v>22</v>
      </c>
      <c r="D408" s="97">
        <v>11.26</v>
      </c>
      <c r="E408" s="97">
        <v>0.74</v>
      </c>
      <c r="F408" s="90">
        <f t="shared" si="307"/>
        <v>2</v>
      </c>
      <c r="G408" s="90">
        <f t="shared" si="308"/>
        <v>5</v>
      </c>
      <c r="H408" s="90">
        <f t="shared" si="309"/>
        <v>2005</v>
      </c>
      <c r="I408" s="2" t="str">
        <f t="shared" si="310"/>
        <v>Spring</v>
      </c>
      <c r="K408" s="3" t="str">
        <f t="shared" si="311"/>
        <v/>
      </c>
      <c r="L408" s="20" t="str">
        <f t="shared" si="312"/>
        <v/>
      </c>
      <c r="M408" s="6" t="str">
        <f t="shared" si="313"/>
        <v/>
      </c>
      <c r="N408" s="3" t="str">
        <f t="shared" si="314"/>
        <v/>
      </c>
      <c r="O408" s="20" t="str">
        <f t="shared" si="315"/>
        <v/>
      </c>
      <c r="P408" s="6" t="str">
        <f t="shared" si="316"/>
        <v/>
      </c>
      <c r="Q408" s="3" t="str">
        <f t="shared" si="317"/>
        <v/>
      </c>
      <c r="R408" s="20" t="str">
        <f t="shared" si="318"/>
        <v/>
      </c>
      <c r="S408" s="6" t="str">
        <f t="shared" si="319"/>
        <v/>
      </c>
      <c r="T408" s="3" t="str">
        <f t="shared" si="320"/>
        <v/>
      </c>
      <c r="U408" s="20" t="str">
        <f t="shared" si="321"/>
        <v/>
      </c>
      <c r="V408" s="6" t="str">
        <f t="shared" si="322"/>
        <v/>
      </c>
      <c r="W408" s="3">
        <f t="shared" si="323"/>
        <v>11.26</v>
      </c>
      <c r="X408" s="20" t="str">
        <f t="shared" si="324"/>
        <v/>
      </c>
      <c r="Y408" s="6" t="str">
        <f t="shared" si="325"/>
        <v/>
      </c>
      <c r="Z408" s="3" t="str">
        <f t="shared" si="326"/>
        <v/>
      </c>
      <c r="AA408" s="20" t="str">
        <f t="shared" si="327"/>
        <v/>
      </c>
      <c r="AB408" s="6" t="str">
        <f t="shared" si="328"/>
        <v/>
      </c>
      <c r="AC408" s="3" t="str">
        <f t="shared" si="329"/>
        <v/>
      </c>
      <c r="AD408" s="20" t="str">
        <f t="shared" si="330"/>
        <v/>
      </c>
      <c r="AE408" s="6" t="str">
        <f t="shared" si="331"/>
        <v/>
      </c>
      <c r="AG408" s="3" t="str">
        <f t="shared" si="338"/>
        <v/>
      </c>
      <c r="AH408" s="20" t="str">
        <f t="shared" si="339"/>
        <v/>
      </c>
      <c r="AI408" s="6" t="str">
        <f t="shared" si="340"/>
        <v/>
      </c>
      <c r="AJ408" s="3" t="str">
        <f t="shared" si="341"/>
        <v/>
      </c>
      <c r="AK408" s="20" t="str">
        <f t="shared" si="342"/>
        <v/>
      </c>
      <c r="AL408" s="6" t="str">
        <f t="shared" si="343"/>
        <v/>
      </c>
      <c r="AM408" s="3" t="str">
        <f t="shared" si="344"/>
        <v/>
      </c>
      <c r="AN408" s="20" t="str">
        <f t="shared" si="345"/>
        <v/>
      </c>
      <c r="AO408" s="6" t="str">
        <f t="shared" si="346"/>
        <v/>
      </c>
      <c r="AP408" s="3" t="str">
        <f t="shared" si="347"/>
        <v/>
      </c>
      <c r="AQ408" s="20" t="str">
        <f t="shared" si="348"/>
        <v/>
      </c>
      <c r="AR408" s="6" t="str">
        <f t="shared" si="349"/>
        <v/>
      </c>
      <c r="AS408" s="3">
        <f t="shared" si="350"/>
        <v>0.74</v>
      </c>
      <c r="AT408" s="20" t="str">
        <f t="shared" si="351"/>
        <v/>
      </c>
      <c r="AU408" s="6" t="str">
        <f t="shared" si="352"/>
        <v/>
      </c>
      <c r="AV408" s="3" t="str">
        <f t="shared" si="332"/>
        <v/>
      </c>
      <c r="AW408" s="20" t="str">
        <f t="shared" si="333"/>
        <v/>
      </c>
      <c r="AX408" s="6" t="str">
        <f t="shared" si="334"/>
        <v/>
      </c>
      <c r="AY408" s="3" t="str">
        <f t="shared" si="335"/>
        <v/>
      </c>
      <c r="AZ408" s="20" t="str">
        <f t="shared" si="336"/>
        <v/>
      </c>
      <c r="BA408" s="6" t="str">
        <f t="shared" si="337"/>
        <v/>
      </c>
    </row>
    <row r="409" spans="1:53" ht="13.5" thickBot="1" x14ac:dyDescent="0.25">
      <c r="A409" s="96">
        <v>38255</v>
      </c>
      <c r="B409" s="97" t="s">
        <v>23</v>
      </c>
      <c r="C409" s="97" t="s">
        <v>22</v>
      </c>
      <c r="D409" s="97">
        <v>12.1</v>
      </c>
      <c r="E409" s="97">
        <v>0</v>
      </c>
      <c r="F409" s="90">
        <f t="shared" si="307"/>
        <v>2</v>
      </c>
      <c r="G409" s="90">
        <f t="shared" si="308"/>
        <v>9</v>
      </c>
      <c r="H409" s="90">
        <f t="shared" si="309"/>
        <v>2004</v>
      </c>
      <c r="I409" s="2" t="str">
        <f t="shared" si="310"/>
        <v>Fall</v>
      </c>
      <c r="K409" s="3" t="str">
        <f t="shared" si="311"/>
        <v/>
      </c>
      <c r="L409" s="20" t="str">
        <f t="shared" si="312"/>
        <v/>
      </c>
      <c r="M409" s="6" t="str">
        <f t="shared" si="313"/>
        <v/>
      </c>
      <c r="N409" s="3" t="str">
        <f t="shared" si="314"/>
        <v/>
      </c>
      <c r="O409" s="20" t="str">
        <f t="shared" si="315"/>
        <v/>
      </c>
      <c r="P409" s="6" t="str">
        <f t="shared" si="316"/>
        <v/>
      </c>
      <c r="Q409" s="3" t="str">
        <f t="shared" si="317"/>
        <v/>
      </c>
      <c r="R409" s="20" t="str">
        <f t="shared" si="318"/>
        <v/>
      </c>
      <c r="S409" s="6" t="str">
        <f t="shared" si="319"/>
        <v/>
      </c>
      <c r="T409" s="3" t="str">
        <f t="shared" si="320"/>
        <v/>
      </c>
      <c r="U409" s="20" t="str">
        <f t="shared" si="321"/>
        <v/>
      </c>
      <c r="V409" s="6" t="str">
        <f t="shared" si="322"/>
        <v/>
      </c>
      <c r="W409" s="3" t="str">
        <f t="shared" si="323"/>
        <v/>
      </c>
      <c r="X409" s="20" t="str">
        <f t="shared" si="324"/>
        <v/>
      </c>
      <c r="Y409" s="6">
        <f t="shared" si="325"/>
        <v>12.1</v>
      </c>
      <c r="Z409" s="3" t="str">
        <f t="shared" si="326"/>
        <v/>
      </c>
      <c r="AA409" s="20" t="str">
        <f t="shared" si="327"/>
        <v/>
      </c>
      <c r="AB409" s="6" t="str">
        <f t="shared" si="328"/>
        <v/>
      </c>
      <c r="AC409" s="3" t="str">
        <f t="shared" si="329"/>
        <v/>
      </c>
      <c r="AD409" s="20" t="str">
        <f t="shared" si="330"/>
        <v/>
      </c>
      <c r="AE409" s="6" t="str">
        <f t="shared" si="331"/>
        <v/>
      </c>
      <c r="AG409" s="3" t="str">
        <f t="shared" si="338"/>
        <v/>
      </c>
      <c r="AH409" s="20" t="str">
        <f t="shared" si="339"/>
        <v/>
      </c>
      <c r="AI409" s="6" t="str">
        <f t="shared" si="340"/>
        <v/>
      </c>
      <c r="AJ409" s="3" t="str">
        <f t="shared" si="341"/>
        <v/>
      </c>
      <c r="AK409" s="20" t="str">
        <f t="shared" si="342"/>
        <v/>
      </c>
      <c r="AL409" s="6" t="str">
        <f t="shared" si="343"/>
        <v/>
      </c>
      <c r="AM409" s="3" t="str">
        <f t="shared" si="344"/>
        <v/>
      </c>
      <c r="AN409" s="20" t="str">
        <f t="shared" si="345"/>
        <v/>
      </c>
      <c r="AO409" s="6" t="str">
        <f t="shared" si="346"/>
        <v/>
      </c>
      <c r="AP409" s="3" t="str">
        <f t="shared" si="347"/>
        <v/>
      </c>
      <c r="AQ409" s="20" t="str">
        <f t="shared" si="348"/>
        <v/>
      </c>
      <c r="AR409" s="6" t="str">
        <f t="shared" si="349"/>
        <v/>
      </c>
      <c r="AS409" s="3" t="str">
        <f t="shared" si="350"/>
        <v/>
      </c>
      <c r="AT409" s="20" t="str">
        <f t="shared" si="351"/>
        <v/>
      </c>
      <c r="AU409" s="6">
        <f t="shared" si="352"/>
        <v>0</v>
      </c>
      <c r="AV409" s="3" t="str">
        <f t="shared" si="332"/>
        <v/>
      </c>
      <c r="AW409" s="20" t="str">
        <f t="shared" si="333"/>
        <v/>
      </c>
      <c r="AX409" s="6" t="str">
        <f t="shared" si="334"/>
        <v/>
      </c>
      <c r="AY409" s="3" t="str">
        <f t="shared" si="335"/>
        <v/>
      </c>
      <c r="AZ409" s="20" t="str">
        <f t="shared" si="336"/>
        <v/>
      </c>
      <c r="BA409" s="6" t="str">
        <f t="shared" si="337"/>
        <v/>
      </c>
    </row>
    <row r="410" spans="1:53" ht="13.5" thickBot="1" x14ac:dyDescent="0.25">
      <c r="A410" s="96">
        <v>38197</v>
      </c>
      <c r="B410" s="97" t="s">
        <v>23</v>
      </c>
      <c r="C410" s="97" t="s">
        <v>22</v>
      </c>
      <c r="D410" s="97">
        <v>18.7</v>
      </c>
      <c r="E410" s="97">
        <v>0</v>
      </c>
      <c r="F410" s="90">
        <f t="shared" si="307"/>
        <v>2</v>
      </c>
      <c r="G410" s="90">
        <f t="shared" si="308"/>
        <v>7</v>
      </c>
      <c r="H410" s="90">
        <f t="shared" si="309"/>
        <v>2004</v>
      </c>
      <c r="I410" s="2" t="str">
        <f t="shared" si="310"/>
        <v>Summer</v>
      </c>
      <c r="K410" s="3" t="str">
        <f t="shared" si="311"/>
        <v/>
      </c>
      <c r="L410" s="20" t="str">
        <f t="shared" si="312"/>
        <v/>
      </c>
      <c r="M410" s="6" t="str">
        <f t="shared" si="313"/>
        <v/>
      </c>
      <c r="N410" s="3" t="str">
        <f t="shared" si="314"/>
        <v/>
      </c>
      <c r="O410" s="20" t="str">
        <f t="shared" si="315"/>
        <v/>
      </c>
      <c r="P410" s="6" t="str">
        <f t="shared" si="316"/>
        <v/>
      </c>
      <c r="Q410" s="3" t="str">
        <f t="shared" si="317"/>
        <v/>
      </c>
      <c r="R410" s="20" t="str">
        <f t="shared" si="318"/>
        <v/>
      </c>
      <c r="S410" s="6" t="str">
        <f t="shared" si="319"/>
        <v/>
      </c>
      <c r="T410" s="3" t="str">
        <f t="shared" si="320"/>
        <v/>
      </c>
      <c r="U410" s="20" t="str">
        <f t="shared" si="321"/>
        <v/>
      </c>
      <c r="V410" s="6" t="str">
        <f t="shared" si="322"/>
        <v/>
      </c>
      <c r="W410" s="3" t="str">
        <f t="shared" si="323"/>
        <v/>
      </c>
      <c r="X410" s="20">
        <f t="shared" si="324"/>
        <v>18.7</v>
      </c>
      <c r="Y410" s="6" t="str">
        <f t="shared" si="325"/>
        <v/>
      </c>
      <c r="Z410" s="3" t="str">
        <f t="shared" si="326"/>
        <v/>
      </c>
      <c r="AA410" s="20" t="str">
        <f t="shared" si="327"/>
        <v/>
      </c>
      <c r="AB410" s="6" t="str">
        <f t="shared" si="328"/>
        <v/>
      </c>
      <c r="AC410" s="3" t="str">
        <f t="shared" si="329"/>
        <v/>
      </c>
      <c r="AD410" s="20" t="str">
        <f t="shared" si="330"/>
        <v/>
      </c>
      <c r="AE410" s="6" t="str">
        <f t="shared" si="331"/>
        <v/>
      </c>
      <c r="AG410" s="3" t="str">
        <f t="shared" si="338"/>
        <v/>
      </c>
      <c r="AH410" s="20" t="str">
        <f t="shared" si="339"/>
        <v/>
      </c>
      <c r="AI410" s="6" t="str">
        <f t="shared" si="340"/>
        <v/>
      </c>
      <c r="AJ410" s="3" t="str">
        <f t="shared" si="341"/>
        <v/>
      </c>
      <c r="AK410" s="20" t="str">
        <f t="shared" si="342"/>
        <v/>
      </c>
      <c r="AL410" s="6" t="str">
        <f t="shared" si="343"/>
        <v/>
      </c>
      <c r="AM410" s="3" t="str">
        <f t="shared" si="344"/>
        <v/>
      </c>
      <c r="AN410" s="20" t="str">
        <f t="shared" si="345"/>
        <v/>
      </c>
      <c r="AO410" s="6" t="str">
        <f t="shared" si="346"/>
        <v/>
      </c>
      <c r="AP410" s="3" t="str">
        <f t="shared" si="347"/>
        <v/>
      </c>
      <c r="AQ410" s="20" t="str">
        <f t="shared" si="348"/>
        <v/>
      </c>
      <c r="AR410" s="6" t="str">
        <f t="shared" si="349"/>
        <v/>
      </c>
      <c r="AS410" s="3" t="str">
        <f t="shared" si="350"/>
        <v/>
      </c>
      <c r="AT410" s="20">
        <f t="shared" si="351"/>
        <v>0</v>
      </c>
      <c r="AU410" s="6" t="str">
        <f t="shared" si="352"/>
        <v/>
      </c>
      <c r="AV410" s="3" t="str">
        <f t="shared" si="332"/>
        <v/>
      </c>
      <c r="AW410" s="20" t="str">
        <f t="shared" si="333"/>
        <v/>
      </c>
      <c r="AX410" s="6" t="str">
        <f t="shared" si="334"/>
        <v/>
      </c>
      <c r="AY410" s="3" t="str">
        <f t="shared" si="335"/>
        <v/>
      </c>
      <c r="AZ410" s="20" t="str">
        <f t="shared" si="336"/>
        <v/>
      </c>
      <c r="BA410" s="6" t="str">
        <f t="shared" si="337"/>
        <v/>
      </c>
    </row>
    <row r="411" spans="1:53" ht="13.5" thickBot="1" x14ac:dyDescent="0.25">
      <c r="A411" s="96">
        <v>38159</v>
      </c>
      <c r="B411" s="97" t="s">
        <v>23</v>
      </c>
      <c r="C411" s="97" t="s">
        <v>22</v>
      </c>
      <c r="D411" s="97">
        <v>18.100000000000001</v>
      </c>
      <c r="E411" s="97">
        <v>5.25</v>
      </c>
      <c r="F411" s="90">
        <f t="shared" si="307"/>
        <v>2</v>
      </c>
      <c r="G411" s="90">
        <f t="shared" si="308"/>
        <v>6</v>
      </c>
      <c r="H411" s="90">
        <f t="shared" si="309"/>
        <v>2004</v>
      </c>
      <c r="I411" s="2" t="str">
        <f t="shared" si="310"/>
        <v>Spring</v>
      </c>
      <c r="K411" s="3" t="str">
        <f t="shared" si="311"/>
        <v/>
      </c>
      <c r="L411" s="20" t="str">
        <f t="shared" si="312"/>
        <v/>
      </c>
      <c r="M411" s="6" t="str">
        <f t="shared" si="313"/>
        <v/>
      </c>
      <c r="N411" s="3" t="str">
        <f t="shared" si="314"/>
        <v/>
      </c>
      <c r="O411" s="20" t="str">
        <f t="shared" si="315"/>
        <v/>
      </c>
      <c r="P411" s="6" t="str">
        <f t="shared" si="316"/>
        <v/>
      </c>
      <c r="Q411" s="3" t="str">
        <f t="shared" si="317"/>
        <v/>
      </c>
      <c r="R411" s="20" t="str">
        <f t="shared" si="318"/>
        <v/>
      </c>
      <c r="S411" s="6" t="str">
        <f t="shared" si="319"/>
        <v/>
      </c>
      <c r="T411" s="3" t="str">
        <f t="shared" si="320"/>
        <v/>
      </c>
      <c r="U411" s="20" t="str">
        <f t="shared" si="321"/>
        <v/>
      </c>
      <c r="V411" s="6" t="str">
        <f t="shared" si="322"/>
        <v/>
      </c>
      <c r="W411" s="3">
        <f t="shared" si="323"/>
        <v>18.100000000000001</v>
      </c>
      <c r="X411" s="20" t="str">
        <f t="shared" si="324"/>
        <v/>
      </c>
      <c r="Y411" s="6" t="str">
        <f t="shared" si="325"/>
        <v/>
      </c>
      <c r="Z411" s="3" t="str">
        <f t="shared" si="326"/>
        <v/>
      </c>
      <c r="AA411" s="20" t="str">
        <f t="shared" si="327"/>
        <v/>
      </c>
      <c r="AB411" s="6" t="str">
        <f t="shared" si="328"/>
        <v/>
      </c>
      <c r="AC411" s="3" t="str">
        <f t="shared" si="329"/>
        <v/>
      </c>
      <c r="AD411" s="20" t="str">
        <f t="shared" si="330"/>
        <v/>
      </c>
      <c r="AE411" s="6" t="str">
        <f t="shared" si="331"/>
        <v/>
      </c>
      <c r="AG411" s="3" t="str">
        <f t="shared" si="338"/>
        <v/>
      </c>
      <c r="AH411" s="20" t="str">
        <f t="shared" si="339"/>
        <v/>
      </c>
      <c r="AI411" s="6" t="str">
        <f t="shared" si="340"/>
        <v/>
      </c>
      <c r="AJ411" s="3" t="str">
        <f t="shared" si="341"/>
        <v/>
      </c>
      <c r="AK411" s="20" t="str">
        <f t="shared" si="342"/>
        <v/>
      </c>
      <c r="AL411" s="6" t="str">
        <f t="shared" si="343"/>
        <v/>
      </c>
      <c r="AM411" s="3" t="str">
        <f t="shared" si="344"/>
        <v/>
      </c>
      <c r="AN411" s="20" t="str">
        <f t="shared" si="345"/>
        <v/>
      </c>
      <c r="AO411" s="6" t="str">
        <f t="shared" si="346"/>
        <v/>
      </c>
      <c r="AP411" s="3" t="str">
        <f t="shared" si="347"/>
        <v/>
      </c>
      <c r="AQ411" s="20" t="str">
        <f t="shared" si="348"/>
        <v/>
      </c>
      <c r="AR411" s="6" t="str">
        <f t="shared" si="349"/>
        <v/>
      </c>
      <c r="AS411" s="3">
        <f t="shared" si="350"/>
        <v>5.25</v>
      </c>
      <c r="AT411" s="20" t="str">
        <f t="shared" si="351"/>
        <v/>
      </c>
      <c r="AU411" s="6" t="str">
        <f t="shared" si="352"/>
        <v/>
      </c>
      <c r="AV411" s="3" t="str">
        <f t="shared" si="332"/>
        <v/>
      </c>
      <c r="AW411" s="20" t="str">
        <f t="shared" si="333"/>
        <v/>
      </c>
      <c r="AX411" s="6" t="str">
        <f t="shared" si="334"/>
        <v/>
      </c>
      <c r="AY411" s="3" t="str">
        <f t="shared" si="335"/>
        <v/>
      </c>
      <c r="AZ411" s="20" t="str">
        <f t="shared" si="336"/>
        <v/>
      </c>
      <c r="BA411" s="6" t="str">
        <f t="shared" si="337"/>
        <v/>
      </c>
    </row>
    <row r="412" spans="1:53" ht="13.5" thickBot="1" x14ac:dyDescent="0.25">
      <c r="A412" s="96">
        <v>38125</v>
      </c>
      <c r="B412" s="97" t="s">
        <v>23</v>
      </c>
      <c r="C412" s="97" t="s">
        <v>22</v>
      </c>
      <c r="D412" s="97" t="s">
        <v>24</v>
      </c>
      <c r="E412" s="97" t="s">
        <v>24</v>
      </c>
      <c r="F412" s="90">
        <f t="shared" ref="F412:F436" si="353">IF(A412="","",VLOOKUP(B412,$CY$2:$CZ$16,2,FALSE))</f>
        <v>2</v>
      </c>
      <c r="G412" s="90">
        <f t="shared" ref="G412:G436" si="354">IF(A412="","",MONTH(A412))</f>
        <v>5</v>
      </c>
      <c r="H412" s="90">
        <f t="shared" ref="H412:H436" si="355">IF(A412="","",YEAR(A412))</f>
        <v>2004</v>
      </c>
      <c r="I412" s="2" t="str">
        <f t="shared" si="310"/>
        <v>Spring</v>
      </c>
      <c r="K412" s="3" t="str">
        <f t="shared" si="311"/>
        <v/>
      </c>
      <c r="L412" s="20" t="str">
        <f t="shared" si="312"/>
        <v/>
      </c>
      <c r="M412" s="6" t="str">
        <f t="shared" si="313"/>
        <v/>
      </c>
      <c r="N412" s="3" t="str">
        <f t="shared" si="314"/>
        <v/>
      </c>
      <c r="O412" s="20" t="str">
        <f t="shared" si="315"/>
        <v/>
      </c>
      <c r="P412" s="6" t="str">
        <f t="shared" si="316"/>
        <v/>
      </c>
      <c r="Q412" s="3" t="str">
        <f t="shared" si="317"/>
        <v/>
      </c>
      <c r="R412" s="20" t="str">
        <f t="shared" si="318"/>
        <v/>
      </c>
      <c r="S412" s="6" t="str">
        <f t="shared" si="319"/>
        <v/>
      </c>
      <c r="T412" s="3" t="str">
        <f t="shared" si="320"/>
        <v/>
      </c>
      <c r="U412" s="20" t="str">
        <f t="shared" si="321"/>
        <v/>
      </c>
      <c r="V412" s="6" t="str">
        <f t="shared" si="322"/>
        <v/>
      </c>
      <c r="W412" s="3" t="str">
        <f t="shared" si="323"/>
        <v>NS</v>
      </c>
      <c r="X412" s="20" t="str">
        <f t="shared" si="324"/>
        <v/>
      </c>
      <c r="Y412" s="6" t="str">
        <f t="shared" si="325"/>
        <v/>
      </c>
      <c r="Z412" s="3" t="str">
        <f t="shared" si="326"/>
        <v/>
      </c>
      <c r="AA412" s="20" t="str">
        <f t="shared" si="327"/>
        <v/>
      </c>
      <c r="AB412" s="6" t="str">
        <f t="shared" si="328"/>
        <v/>
      </c>
      <c r="AC412" s="3" t="str">
        <f t="shared" si="329"/>
        <v/>
      </c>
      <c r="AD412" s="20" t="str">
        <f t="shared" si="330"/>
        <v/>
      </c>
      <c r="AE412" s="6" t="str">
        <f t="shared" si="331"/>
        <v/>
      </c>
      <c r="AG412" s="3" t="str">
        <f t="shared" si="338"/>
        <v/>
      </c>
      <c r="AH412" s="20" t="str">
        <f t="shared" si="339"/>
        <v/>
      </c>
      <c r="AI412" s="6" t="str">
        <f t="shared" si="340"/>
        <v/>
      </c>
      <c r="AJ412" s="3" t="str">
        <f t="shared" si="341"/>
        <v/>
      </c>
      <c r="AK412" s="20" t="str">
        <f t="shared" si="342"/>
        <v/>
      </c>
      <c r="AL412" s="6" t="str">
        <f t="shared" si="343"/>
        <v/>
      </c>
      <c r="AM412" s="3" t="str">
        <f t="shared" si="344"/>
        <v/>
      </c>
      <c r="AN412" s="20" t="str">
        <f t="shared" si="345"/>
        <v/>
      </c>
      <c r="AO412" s="6" t="str">
        <f t="shared" si="346"/>
        <v/>
      </c>
      <c r="AP412" s="3" t="str">
        <f t="shared" si="347"/>
        <v/>
      </c>
      <c r="AQ412" s="20" t="str">
        <f t="shared" si="348"/>
        <v/>
      </c>
      <c r="AR412" s="6" t="str">
        <f t="shared" si="349"/>
        <v/>
      </c>
      <c r="AS412" s="3" t="str">
        <f t="shared" si="350"/>
        <v>NS</v>
      </c>
      <c r="AT412" s="20" t="str">
        <f t="shared" si="351"/>
        <v/>
      </c>
      <c r="AU412" s="6" t="str">
        <f t="shared" si="352"/>
        <v/>
      </c>
      <c r="AV412" s="3" t="str">
        <f t="shared" si="332"/>
        <v/>
      </c>
      <c r="AW412" s="20" t="str">
        <f t="shared" si="333"/>
        <v/>
      </c>
      <c r="AX412" s="6" t="str">
        <f t="shared" si="334"/>
        <v/>
      </c>
      <c r="AY412" s="3" t="str">
        <f t="shared" si="335"/>
        <v/>
      </c>
      <c r="AZ412" s="20" t="str">
        <f t="shared" si="336"/>
        <v/>
      </c>
      <c r="BA412" s="6" t="str">
        <f t="shared" si="337"/>
        <v/>
      </c>
    </row>
    <row r="413" spans="1:53" ht="13.5" thickBot="1" x14ac:dyDescent="0.25">
      <c r="A413" s="96">
        <v>38122</v>
      </c>
      <c r="B413" s="97" t="s">
        <v>23</v>
      </c>
      <c r="C413" s="97" t="s">
        <v>22</v>
      </c>
      <c r="D413" s="97">
        <v>11.6</v>
      </c>
      <c r="E413" s="97">
        <v>7.7</v>
      </c>
      <c r="F413" s="90">
        <f t="shared" si="353"/>
        <v>2</v>
      </c>
      <c r="G413" s="90">
        <f t="shared" si="354"/>
        <v>5</v>
      </c>
      <c r="H413" s="90">
        <f t="shared" si="355"/>
        <v>2004</v>
      </c>
      <c r="I413" s="2" t="str">
        <f t="shared" si="310"/>
        <v>Spring</v>
      </c>
      <c r="K413" s="3" t="str">
        <f t="shared" si="311"/>
        <v/>
      </c>
      <c r="L413" s="20" t="str">
        <f t="shared" si="312"/>
        <v/>
      </c>
      <c r="M413" s="6" t="str">
        <f t="shared" si="313"/>
        <v/>
      </c>
      <c r="N413" s="3" t="str">
        <f t="shared" si="314"/>
        <v/>
      </c>
      <c r="O413" s="20" t="str">
        <f t="shared" si="315"/>
        <v/>
      </c>
      <c r="P413" s="6" t="str">
        <f t="shared" si="316"/>
        <v/>
      </c>
      <c r="Q413" s="3" t="str">
        <f t="shared" si="317"/>
        <v/>
      </c>
      <c r="R413" s="20" t="str">
        <f t="shared" si="318"/>
        <v/>
      </c>
      <c r="S413" s="6" t="str">
        <f t="shared" si="319"/>
        <v/>
      </c>
      <c r="T413" s="3" t="str">
        <f t="shared" si="320"/>
        <v/>
      </c>
      <c r="U413" s="20" t="str">
        <f t="shared" si="321"/>
        <v/>
      </c>
      <c r="V413" s="6" t="str">
        <f t="shared" si="322"/>
        <v/>
      </c>
      <c r="W413" s="3">
        <f t="shared" si="323"/>
        <v>11.6</v>
      </c>
      <c r="X413" s="20" t="str">
        <f t="shared" si="324"/>
        <v/>
      </c>
      <c r="Y413" s="6" t="str">
        <f t="shared" si="325"/>
        <v/>
      </c>
      <c r="Z413" s="3" t="str">
        <f t="shared" si="326"/>
        <v/>
      </c>
      <c r="AA413" s="20" t="str">
        <f t="shared" si="327"/>
        <v/>
      </c>
      <c r="AB413" s="6" t="str">
        <f t="shared" si="328"/>
        <v/>
      </c>
      <c r="AC413" s="3" t="str">
        <f t="shared" si="329"/>
        <v/>
      </c>
      <c r="AD413" s="20" t="str">
        <f t="shared" si="330"/>
        <v/>
      </c>
      <c r="AE413" s="6" t="str">
        <f t="shared" si="331"/>
        <v/>
      </c>
      <c r="AG413" s="3" t="str">
        <f t="shared" si="338"/>
        <v/>
      </c>
      <c r="AH413" s="20" t="str">
        <f t="shared" si="339"/>
        <v/>
      </c>
      <c r="AI413" s="6" t="str">
        <f t="shared" si="340"/>
        <v/>
      </c>
      <c r="AJ413" s="3" t="str">
        <f t="shared" si="341"/>
        <v/>
      </c>
      <c r="AK413" s="20" t="str">
        <f t="shared" si="342"/>
        <v/>
      </c>
      <c r="AL413" s="6" t="str">
        <f t="shared" si="343"/>
        <v/>
      </c>
      <c r="AM413" s="3" t="str">
        <f t="shared" si="344"/>
        <v/>
      </c>
      <c r="AN413" s="20" t="str">
        <f t="shared" si="345"/>
        <v/>
      </c>
      <c r="AO413" s="6" t="str">
        <f t="shared" si="346"/>
        <v/>
      </c>
      <c r="AP413" s="3" t="str">
        <f t="shared" si="347"/>
        <v/>
      </c>
      <c r="AQ413" s="20" t="str">
        <f t="shared" si="348"/>
        <v/>
      </c>
      <c r="AR413" s="6" t="str">
        <f t="shared" si="349"/>
        <v/>
      </c>
      <c r="AS413" s="3">
        <f t="shared" si="350"/>
        <v>7.7</v>
      </c>
      <c r="AT413" s="20" t="str">
        <f t="shared" si="351"/>
        <v/>
      </c>
      <c r="AU413" s="6" t="str">
        <f t="shared" si="352"/>
        <v/>
      </c>
      <c r="AV413" s="3" t="str">
        <f t="shared" si="332"/>
        <v/>
      </c>
      <c r="AW413" s="20" t="str">
        <f t="shared" si="333"/>
        <v/>
      </c>
      <c r="AX413" s="6" t="str">
        <f t="shared" si="334"/>
        <v/>
      </c>
      <c r="AY413" s="3" t="str">
        <f t="shared" si="335"/>
        <v/>
      </c>
      <c r="AZ413" s="20" t="str">
        <f t="shared" si="336"/>
        <v/>
      </c>
      <c r="BA413" s="6" t="str">
        <f t="shared" si="337"/>
        <v/>
      </c>
    </row>
    <row r="414" spans="1:53" ht="13.5" thickBot="1" x14ac:dyDescent="0.25">
      <c r="A414" s="96">
        <v>37905</v>
      </c>
      <c r="B414" s="97" t="s">
        <v>23</v>
      </c>
      <c r="C414" s="97" t="s">
        <v>22</v>
      </c>
      <c r="D414" s="97" t="s">
        <v>77</v>
      </c>
      <c r="E414" s="97">
        <v>0</v>
      </c>
      <c r="F414" s="90">
        <f t="shared" si="353"/>
        <v>2</v>
      </c>
      <c r="G414" s="90">
        <f t="shared" si="354"/>
        <v>10</v>
      </c>
      <c r="H414" s="90">
        <f t="shared" si="355"/>
        <v>2003</v>
      </c>
      <c r="I414" s="2" t="str">
        <f t="shared" si="310"/>
        <v>Fall</v>
      </c>
      <c r="K414" s="3" t="str">
        <f t="shared" si="311"/>
        <v/>
      </c>
      <c r="L414" s="20" t="str">
        <f t="shared" si="312"/>
        <v/>
      </c>
      <c r="M414" s="6" t="str">
        <f t="shared" si="313"/>
        <v/>
      </c>
      <c r="N414" s="3" t="str">
        <f t="shared" si="314"/>
        <v/>
      </c>
      <c r="O414" s="20" t="str">
        <f t="shared" si="315"/>
        <v/>
      </c>
      <c r="P414" s="6" t="str">
        <f t="shared" si="316"/>
        <v/>
      </c>
      <c r="Q414" s="3" t="str">
        <f t="shared" si="317"/>
        <v/>
      </c>
      <c r="R414" s="20" t="str">
        <f t="shared" si="318"/>
        <v/>
      </c>
      <c r="S414" s="6" t="str">
        <f t="shared" si="319"/>
        <v/>
      </c>
      <c r="T414" s="3" t="str">
        <f t="shared" si="320"/>
        <v/>
      </c>
      <c r="U414" s="20" t="str">
        <f t="shared" si="321"/>
        <v/>
      </c>
      <c r="V414" s="6" t="str">
        <f t="shared" si="322"/>
        <v/>
      </c>
      <c r="W414" s="3" t="str">
        <f t="shared" si="323"/>
        <v/>
      </c>
      <c r="X414" s="20" t="str">
        <f t="shared" si="324"/>
        <v/>
      </c>
      <c r="Y414" s="6" t="str">
        <f t="shared" si="325"/>
        <v>AD</v>
      </c>
      <c r="Z414" s="3" t="str">
        <f t="shared" si="326"/>
        <v/>
      </c>
      <c r="AA414" s="20" t="str">
        <f t="shared" si="327"/>
        <v/>
      </c>
      <c r="AB414" s="6" t="str">
        <f t="shared" si="328"/>
        <v/>
      </c>
      <c r="AC414" s="3" t="str">
        <f t="shared" si="329"/>
        <v/>
      </c>
      <c r="AD414" s="20" t="str">
        <f t="shared" si="330"/>
        <v/>
      </c>
      <c r="AE414" s="6" t="str">
        <f t="shared" si="331"/>
        <v/>
      </c>
      <c r="AG414" s="3" t="str">
        <f t="shared" si="338"/>
        <v/>
      </c>
      <c r="AH414" s="20" t="str">
        <f t="shared" si="339"/>
        <v/>
      </c>
      <c r="AI414" s="6" t="str">
        <f t="shared" si="340"/>
        <v/>
      </c>
      <c r="AJ414" s="3" t="str">
        <f t="shared" si="341"/>
        <v/>
      </c>
      <c r="AK414" s="20" t="str">
        <f t="shared" si="342"/>
        <v/>
      </c>
      <c r="AL414" s="6" t="str">
        <f t="shared" si="343"/>
        <v/>
      </c>
      <c r="AM414" s="3" t="str">
        <f t="shared" si="344"/>
        <v/>
      </c>
      <c r="AN414" s="20" t="str">
        <f t="shared" si="345"/>
        <v/>
      </c>
      <c r="AO414" s="6" t="str">
        <f t="shared" si="346"/>
        <v/>
      </c>
      <c r="AP414" s="3" t="str">
        <f t="shared" si="347"/>
        <v/>
      </c>
      <c r="AQ414" s="20" t="str">
        <f t="shared" si="348"/>
        <v/>
      </c>
      <c r="AR414" s="6" t="str">
        <f t="shared" si="349"/>
        <v/>
      </c>
      <c r="AS414" s="3" t="str">
        <f t="shared" si="350"/>
        <v/>
      </c>
      <c r="AT414" s="20" t="str">
        <f t="shared" si="351"/>
        <v/>
      </c>
      <c r="AU414" s="6">
        <f t="shared" si="352"/>
        <v>0</v>
      </c>
      <c r="AV414" s="3" t="str">
        <f t="shared" si="332"/>
        <v/>
      </c>
      <c r="AW414" s="20" t="str">
        <f t="shared" si="333"/>
        <v/>
      </c>
      <c r="AX414" s="6" t="str">
        <f t="shared" si="334"/>
        <v/>
      </c>
      <c r="AY414" s="3" t="str">
        <f t="shared" si="335"/>
        <v/>
      </c>
      <c r="AZ414" s="20" t="str">
        <f t="shared" si="336"/>
        <v/>
      </c>
      <c r="BA414" s="6" t="str">
        <f t="shared" si="337"/>
        <v/>
      </c>
    </row>
    <row r="415" spans="1:53" ht="13.5" thickBot="1" x14ac:dyDescent="0.25">
      <c r="A415" s="96">
        <v>42270</v>
      </c>
      <c r="B415" s="97" t="s">
        <v>62</v>
      </c>
      <c r="C415" s="97" t="s">
        <v>60</v>
      </c>
      <c r="D415" s="97">
        <v>17.100000000000001</v>
      </c>
      <c r="E415" s="97">
        <v>1.52</v>
      </c>
      <c r="F415" s="90">
        <f t="shared" si="353"/>
        <v>1</v>
      </c>
      <c r="G415" s="90">
        <f t="shared" si="354"/>
        <v>9</v>
      </c>
      <c r="H415" s="90">
        <f t="shared" si="355"/>
        <v>2015</v>
      </c>
      <c r="I415" s="2" t="str">
        <f t="shared" si="310"/>
        <v>Fall</v>
      </c>
      <c r="K415" s="3" t="str">
        <f t="shared" si="311"/>
        <v/>
      </c>
      <c r="L415" s="20" t="str">
        <f t="shared" si="312"/>
        <v/>
      </c>
      <c r="M415" s="6" t="str">
        <f t="shared" si="313"/>
        <v/>
      </c>
      <c r="N415" s="3" t="str">
        <f t="shared" si="314"/>
        <v/>
      </c>
      <c r="O415" s="20" t="str">
        <f t="shared" si="315"/>
        <v/>
      </c>
      <c r="P415" s="6" t="str">
        <f t="shared" si="316"/>
        <v/>
      </c>
      <c r="Q415" s="3" t="str">
        <f t="shared" si="317"/>
        <v/>
      </c>
      <c r="R415" s="20" t="str">
        <f t="shared" si="318"/>
        <v/>
      </c>
      <c r="S415" s="6" t="str">
        <f t="shared" si="319"/>
        <v/>
      </c>
      <c r="T415" s="3" t="str">
        <f t="shared" si="320"/>
        <v/>
      </c>
      <c r="U415" s="20" t="str">
        <f t="shared" si="321"/>
        <v/>
      </c>
      <c r="V415" s="6" t="str">
        <f t="shared" si="322"/>
        <v/>
      </c>
      <c r="W415" s="3" t="str">
        <f t="shared" si="323"/>
        <v/>
      </c>
      <c r="X415" s="20" t="str">
        <f t="shared" si="324"/>
        <v/>
      </c>
      <c r="Y415" s="6" t="str">
        <f t="shared" si="325"/>
        <v/>
      </c>
      <c r="Z415" s="3" t="str">
        <f t="shared" si="326"/>
        <v/>
      </c>
      <c r="AA415" s="20" t="str">
        <f t="shared" si="327"/>
        <v/>
      </c>
      <c r="AB415" s="6" t="str">
        <f t="shared" si="328"/>
        <v/>
      </c>
      <c r="AC415" s="3" t="str">
        <f t="shared" si="329"/>
        <v/>
      </c>
      <c r="AD415" s="20" t="str">
        <f t="shared" si="330"/>
        <v/>
      </c>
      <c r="AE415" s="6">
        <f t="shared" si="331"/>
        <v>17.100000000000001</v>
      </c>
      <c r="AG415" s="3" t="str">
        <f t="shared" si="338"/>
        <v/>
      </c>
      <c r="AH415" s="20" t="str">
        <f t="shared" si="339"/>
        <v/>
      </c>
      <c r="AI415" s="6" t="str">
        <f t="shared" si="340"/>
        <v/>
      </c>
      <c r="AJ415" s="3" t="str">
        <f t="shared" si="341"/>
        <v/>
      </c>
      <c r="AK415" s="20" t="str">
        <f t="shared" si="342"/>
        <v/>
      </c>
      <c r="AL415" s="6" t="str">
        <f t="shared" si="343"/>
        <v/>
      </c>
      <c r="AM415" s="3" t="str">
        <f t="shared" si="344"/>
        <v/>
      </c>
      <c r="AN415" s="20" t="str">
        <f t="shared" si="345"/>
        <v/>
      </c>
      <c r="AO415" s="6" t="str">
        <f t="shared" si="346"/>
        <v/>
      </c>
      <c r="AP415" s="3" t="str">
        <f t="shared" si="347"/>
        <v/>
      </c>
      <c r="AQ415" s="20" t="str">
        <f t="shared" si="348"/>
        <v/>
      </c>
      <c r="AR415" s="6" t="str">
        <f t="shared" si="349"/>
        <v/>
      </c>
      <c r="AS415" s="3" t="str">
        <f t="shared" si="350"/>
        <v/>
      </c>
      <c r="AT415" s="20" t="str">
        <f t="shared" si="351"/>
        <v/>
      </c>
      <c r="AU415" s="6" t="str">
        <f t="shared" si="352"/>
        <v/>
      </c>
      <c r="AV415" s="3" t="str">
        <f t="shared" si="332"/>
        <v/>
      </c>
      <c r="AW415" s="20" t="str">
        <f t="shared" si="333"/>
        <v/>
      </c>
      <c r="AX415" s="6" t="str">
        <f t="shared" si="334"/>
        <v/>
      </c>
      <c r="AY415" s="3" t="str">
        <f t="shared" si="335"/>
        <v/>
      </c>
      <c r="AZ415" s="20" t="str">
        <f t="shared" si="336"/>
        <v/>
      </c>
      <c r="BA415" s="6">
        <f t="shared" si="337"/>
        <v>1.52</v>
      </c>
    </row>
    <row r="416" spans="1:53" ht="13.5" thickBot="1" x14ac:dyDescent="0.25">
      <c r="A416" s="96">
        <v>42215</v>
      </c>
      <c r="B416" s="97" t="s">
        <v>62</v>
      </c>
      <c r="C416" s="97" t="s">
        <v>60</v>
      </c>
      <c r="D416" s="97">
        <v>17.5</v>
      </c>
      <c r="E416" s="97" t="s">
        <v>24</v>
      </c>
      <c r="F416" s="90">
        <f t="shared" si="353"/>
        <v>1</v>
      </c>
      <c r="G416" s="90">
        <f t="shared" si="354"/>
        <v>7</v>
      </c>
      <c r="H416" s="90">
        <f t="shared" si="355"/>
        <v>2015</v>
      </c>
      <c r="I416" s="2" t="str">
        <f t="shared" si="310"/>
        <v>Summer</v>
      </c>
      <c r="K416" s="3" t="str">
        <f t="shared" si="311"/>
        <v/>
      </c>
      <c r="L416" s="20" t="str">
        <f t="shared" si="312"/>
        <v/>
      </c>
      <c r="M416" s="6" t="str">
        <f t="shared" si="313"/>
        <v/>
      </c>
      <c r="N416" s="3" t="str">
        <f t="shared" si="314"/>
        <v/>
      </c>
      <c r="O416" s="20" t="str">
        <f t="shared" si="315"/>
        <v/>
      </c>
      <c r="P416" s="6" t="str">
        <f t="shared" si="316"/>
        <v/>
      </c>
      <c r="Q416" s="3" t="str">
        <f t="shared" si="317"/>
        <v/>
      </c>
      <c r="R416" s="20" t="str">
        <f t="shared" si="318"/>
        <v/>
      </c>
      <c r="S416" s="6" t="str">
        <f t="shared" si="319"/>
        <v/>
      </c>
      <c r="T416" s="3" t="str">
        <f t="shared" si="320"/>
        <v/>
      </c>
      <c r="U416" s="20" t="str">
        <f t="shared" si="321"/>
        <v/>
      </c>
      <c r="V416" s="6" t="str">
        <f t="shared" si="322"/>
        <v/>
      </c>
      <c r="W416" s="3" t="str">
        <f t="shared" si="323"/>
        <v/>
      </c>
      <c r="X416" s="20" t="str">
        <f t="shared" si="324"/>
        <v/>
      </c>
      <c r="Y416" s="6" t="str">
        <f t="shared" si="325"/>
        <v/>
      </c>
      <c r="Z416" s="3" t="str">
        <f t="shared" si="326"/>
        <v/>
      </c>
      <c r="AA416" s="20" t="str">
        <f t="shared" si="327"/>
        <v/>
      </c>
      <c r="AB416" s="6" t="str">
        <f t="shared" si="328"/>
        <v/>
      </c>
      <c r="AC416" s="3" t="str">
        <f t="shared" si="329"/>
        <v/>
      </c>
      <c r="AD416" s="20">
        <f t="shared" si="330"/>
        <v>17.5</v>
      </c>
      <c r="AE416" s="6" t="str">
        <f t="shared" si="331"/>
        <v/>
      </c>
      <c r="AG416" s="3" t="str">
        <f t="shared" si="338"/>
        <v/>
      </c>
      <c r="AH416" s="20" t="str">
        <f t="shared" si="339"/>
        <v/>
      </c>
      <c r="AI416" s="6" t="str">
        <f t="shared" si="340"/>
        <v/>
      </c>
      <c r="AJ416" s="3" t="str">
        <f t="shared" si="341"/>
        <v/>
      </c>
      <c r="AK416" s="20" t="str">
        <f t="shared" si="342"/>
        <v/>
      </c>
      <c r="AL416" s="6" t="str">
        <f t="shared" si="343"/>
        <v/>
      </c>
      <c r="AM416" s="3" t="str">
        <f t="shared" si="344"/>
        <v/>
      </c>
      <c r="AN416" s="20" t="str">
        <f t="shared" si="345"/>
        <v/>
      </c>
      <c r="AO416" s="6" t="str">
        <f t="shared" si="346"/>
        <v/>
      </c>
      <c r="AP416" s="3" t="str">
        <f t="shared" si="347"/>
        <v/>
      </c>
      <c r="AQ416" s="20" t="str">
        <f t="shared" si="348"/>
        <v/>
      </c>
      <c r="AR416" s="6" t="str">
        <f t="shared" si="349"/>
        <v/>
      </c>
      <c r="AS416" s="3" t="str">
        <f t="shared" si="350"/>
        <v/>
      </c>
      <c r="AT416" s="20" t="str">
        <f t="shared" si="351"/>
        <v/>
      </c>
      <c r="AU416" s="6" t="str">
        <f t="shared" si="352"/>
        <v/>
      </c>
      <c r="AV416" s="3" t="str">
        <f t="shared" si="332"/>
        <v/>
      </c>
      <c r="AW416" s="20" t="str">
        <f t="shared" si="333"/>
        <v/>
      </c>
      <c r="AX416" s="6" t="str">
        <f t="shared" si="334"/>
        <v/>
      </c>
      <c r="AY416" s="3" t="str">
        <f t="shared" si="335"/>
        <v/>
      </c>
      <c r="AZ416" s="20" t="str">
        <f t="shared" si="336"/>
        <v>NS</v>
      </c>
      <c r="BA416" s="6" t="str">
        <f t="shared" si="337"/>
        <v/>
      </c>
    </row>
    <row r="417" spans="1:53" ht="13.5" thickBot="1" x14ac:dyDescent="0.25">
      <c r="A417" s="96">
        <v>42136</v>
      </c>
      <c r="B417" s="97" t="s">
        <v>62</v>
      </c>
      <c r="C417" s="97" t="s">
        <v>60</v>
      </c>
      <c r="D417" s="97">
        <v>11.5</v>
      </c>
      <c r="E417" s="97">
        <v>3.7</v>
      </c>
      <c r="F417" s="90">
        <f t="shared" si="353"/>
        <v>1</v>
      </c>
      <c r="G417" s="90">
        <f t="shared" si="354"/>
        <v>5</v>
      </c>
      <c r="H417" s="90">
        <f t="shared" si="355"/>
        <v>2015</v>
      </c>
      <c r="I417" s="2" t="str">
        <f t="shared" si="310"/>
        <v>Spring</v>
      </c>
      <c r="K417" s="3" t="str">
        <f t="shared" si="311"/>
        <v/>
      </c>
      <c r="L417" s="20" t="str">
        <f t="shared" si="312"/>
        <v/>
      </c>
      <c r="M417" s="6" t="str">
        <f t="shared" si="313"/>
        <v/>
      </c>
      <c r="N417" s="3" t="str">
        <f t="shared" si="314"/>
        <v/>
      </c>
      <c r="O417" s="20" t="str">
        <f t="shared" si="315"/>
        <v/>
      </c>
      <c r="P417" s="6" t="str">
        <f t="shared" si="316"/>
        <v/>
      </c>
      <c r="Q417" s="3" t="str">
        <f t="shared" si="317"/>
        <v/>
      </c>
      <c r="R417" s="20" t="str">
        <f t="shared" si="318"/>
        <v/>
      </c>
      <c r="S417" s="6" t="str">
        <f t="shared" si="319"/>
        <v/>
      </c>
      <c r="T417" s="3" t="str">
        <f t="shared" si="320"/>
        <v/>
      </c>
      <c r="U417" s="20" t="str">
        <f t="shared" si="321"/>
        <v/>
      </c>
      <c r="V417" s="6" t="str">
        <f t="shared" si="322"/>
        <v/>
      </c>
      <c r="W417" s="3" t="str">
        <f t="shared" si="323"/>
        <v/>
      </c>
      <c r="X417" s="20" t="str">
        <f t="shared" si="324"/>
        <v/>
      </c>
      <c r="Y417" s="6" t="str">
        <f t="shared" si="325"/>
        <v/>
      </c>
      <c r="Z417" s="3" t="str">
        <f t="shared" si="326"/>
        <v/>
      </c>
      <c r="AA417" s="20" t="str">
        <f t="shared" si="327"/>
        <v/>
      </c>
      <c r="AB417" s="6" t="str">
        <f t="shared" si="328"/>
        <v/>
      </c>
      <c r="AC417" s="3">
        <f t="shared" si="329"/>
        <v>11.5</v>
      </c>
      <c r="AD417" s="20" t="str">
        <f t="shared" si="330"/>
        <v/>
      </c>
      <c r="AE417" s="6" t="str">
        <f t="shared" si="331"/>
        <v/>
      </c>
      <c r="AG417" s="3" t="str">
        <f t="shared" si="338"/>
        <v/>
      </c>
      <c r="AH417" s="20" t="str">
        <f t="shared" si="339"/>
        <v/>
      </c>
      <c r="AI417" s="6" t="str">
        <f t="shared" si="340"/>
        <v/>
      </c>
      <c r="AJ417" s="3" t="str">
        <f t="shared" si="341"/>
        <v/>
      </c>
      <c r="AK417" s="20" t="str">
        <f t="shared" si="342"/>
        <v/>
      </c>
      <c r="AL417" s="6" t="str">
        <f t="shared" si="343"/>
        <v/>
      </c>
      <c r="AM417" s="3" t="str">
        <f t="shared" si="344"/>
        <v/>
      </c>
      <c r="AN417" s="20" t="str">
        <f t="shared" si="345"/>
        <v/>
      </c>
      <c r="AO417" s="6" t="str">
        <f t="shared" si="346"/>
        <v/>
      </c>
      <c r="AP417" s="3" t="str">
        <f t="shared" si="347"/>
        <v/>
      </c>
      <c r="AQ417" s="20" t="str">
        <f t="shared" si="348"/>
        <v/>
      </c>
      <c r="AR417" s="6" t="str">
        <f t="shared" si="349"/>
        <v/>
      </c>
      <c r="AS417" s="3" t="str">
        <f t="shared" si="350"/>
        <v/>
      </c>
      <c r="AT417" s="20" t="str">
        <f t="shared" si="351"/>
        <v/>
      </c>
      <c r="AU417" s="6" t="str">
        <f t="shared" si="352"/>
        <v/>
      </c>
      <c r="AV417" s="3" t="str">
        <f t="shared" si="332"/>
        <v/>
      </c>
      <c r="AW417" s="20" t="str">
        <f t="shared" si="333"/>
        <v/>
      </c>
      <c r="AX417" s="6" t="str">
        <f t="shared" si="334"/>
        <v/>
      </c>
      <c r="AY417" s="3">
        <f t="shared" si="335"/>
        <v>3.7</v>
      </c>
      <c r="AZ417" s="20" t="str">
        <f t="shared" si="336"/>
        <v/>
      </c>
      <c r="BA417" s="6" t="str">
        <f t="shared" si="337"/>
        <v/>
      </c>
    </row>
    <row r="418" spans="1:53" ht="13.5" thickBot="1" x14ac:dyDescent="0.25">
      <c r="A418" s="96">
        <v>41904</v>
      </c>
      <c r="B418" s="97" t="s">
        <v>62</v>
      </c>
      <c r="C418" s="97" t="s">
        <v>60</v>
      </c>
      <c r="D418" s="97">
        <v>12.7</v>
      </c>
      <c r="E418" s="97">
        <v>3.5</v>
      </c>
      <c r="F418" s="90">
        <f t="shared" si="353"/>
        <v>1</v>
      </c>
      <c r="G418" s="90">
        <f t="shared" si="354"/>
        <v>9</v>
      </c>
      <c r="H418" s="90">
        <f t="shared" si="355"/>
        <v>2014</v>
      </c>
      <c r="I418" s="2" t="str">
        <f t="shared" si="310"/>
        <v>Fall</v>
      </c>
      <c r="K418" s="3" t="str">
        <f t="shared" si="311"/>
        <v/>
      </c>
      <c r="L418" s="20" t="str">
        <f t="shared" si="312"/>
        <v/>
      </c>
      <c r="M418" s="6" t="str">
        <f t="shared" si="313"/>
        <v/>
      </c>
      <c r="N418" s="3" t="str">
        <f t="shared" si="314"/>
        <v/>
      </c>
      <c r="O418" s="20" t="str">
        <f t="shared" si="315"/>
        <v/>
      </c>
      <c r="P418" s="6" t="str">
        <f t="shared" si="316"/>
        <v/>
      </c>
      <c r="Q418" s="3" t="str">
        <f t="shared" si="317"/>
        <v/>
      </c>
      <c r="R418" s="20" t="str">
        <f t="shared" si="318"/>
        <v/>
      </c>
      <c r="S418" s="6" t="str">
        <f t="shared" si="319"/>
        <v/>
      </c>
      <c r="T418" s="3" t="str">
        <f t="shared" si="320"/>
        <v/>
      </c>
      <c r="U418" s="20" t="str">
        <f t="shared" si="321"/>
        <v/>
      </c>
      <c r="V418" s="6" t="str">
        <f t="shared" si="322"/>
        <v/>
      </c>
      <c r="W418" s="3" t="str">
        <f t="shared" si="323"/>
        <v/>
      </c>
      <c r="X418" s="20" t="str">
        <f t="shared" si="324"/>
        <v/>
      </c>
      <c r="Y418" s="6" t="str">
        <f t="shared" si="325"/>
        <v/>
      </c>
      <c r="Z418" s="3" t="str">
        <f t="shared" si="326"/>
        <v/>
      </c>
      <c r="AA418" s="20" t="str">
        <f t="shared" si="327"/>
        <v/>
      </c>
      <c r="AB418" s="6" t="str">
        <f t="shared" si="328"/>
        <v/>
      </c>
      <c r="AC418" s="3" t="str">
        <f t="shared" si="329"/>
        <v/>
      </c>
      <c r="AD418" s="20" t="str">
        <f t="shared" si="330"/>
        <v/>
      </c>
      <c r="AE418" s="6">
        <f t="shared" si="331"/>
        <v>12.7</v>
      </c>
      <c r="AG418" s="3" t="str">
        <f t="shared" si="338"/>
        <v/>
      </c>
      <c r="AH418" s="20" t="str">
        <f t="shared" si="339"/>
        <v/>
      </c>
      <c r="AI418" s="6" t="str">
        <f t="shared" si="340"/>
        <v/>
      </c>
      <c r="AJ418" s="3" t="str">
        <f t="shared" si="341"/>
        <v/>
      </c>
      <c r="AK418" s="20" t="str">
        <f t="shared" si="342"/>
        <v/>
      </c>
      <c r="AL418" s="6" t="str">
        <f t="shared" si="343"/>
        <v/>
      </c>
      <c r="AM418" s="3" t="str">
        <f t="shared" si="344"/>
        <v/>
      </c>
      <c r="AN418" s="20" t="str">
        <f t="shared" si="345"/>
        <v/>
      </c>
      <c r="AO418" s="6" t="str">
        <f t="shared" si="346"/>
        <v/>
      </c>
      <c r="AP418" s="3" t="str">
        <f t="shared" si="347"/>
        <v/>
      </c>
      <c r="AQ418" s="20" t="str">
        <f t="shared" si="348"/>
        <v/>
      </c>
      <c r="AR418" s="6" t="str">
        <f t="shared" si="349"/>
        <v/>
      </c>
      <c r="AS418" s="3" t="str">
        <f t="shared" si="350"/>
        <v/>
      </c>
      <c r="AT418" s="20" t="str">
        <f t="shared" si="351"/>
        <v/>
      </c>
      <c r="AU418" s="6" t="str">
        <f t="shared" si="352"/>
        <v/>
      </c>
      <c r="AV418" s="3" t="str">
        <f t="shared" si="332"/>
        <v/>
      </c>
      <c r="AW418" s="20" t="str">
        <f t="shared" si="333"/>
        <v/>
      </c>
      <c r="AX418" s="6" t="str">
        <f t="shared" si="334"/>
        <v/>
      </c>
      <c r="AY418" s="3" t="str">
        <f t="shared" si="335"/>
        <v/>
      </c>
      <c r="AZ418" s="20" t="str">
        <f t="shared" si="336"/>
        <v/>
      </c>
      <c r="BA418" s="6">
        <f t="shared" si="337"/>
        <v>3.5</v>
      </c>
    </row>
    <row r="419" spans="1:53" ht="13.5" thickBot="1" x14ac:dyDescent="0.25">
      <c r="A419" s="96">
        <v>41843</v>
      </c>
      <c r="B419" s="97" t="s">
        <v>62</v>
      </c>
      <c r="C419" s="97" t="s">
        <v>60</v>
      </c>
      <c r="D419" s="97">
        <v>16.899999999999999</v>
      </c>
      <c r="E419" s="97">
        <v>80.900000000000006</v>
      </c>
      <c r="F419" s="90">
        <f t="shared" si="353"/>
        <v>1</v>
      </c>
      <c r="G419" s="90">
        <f t="shared" si="354"/>
        <v>7</v>
      </c>
      <c r="H419" s="90">
        <f t="shared" si="355"/>
        <v>2014</v>
      </c>
      <c r="I419" s="2" t="str">
        <f t="shared" si="310"/>
        <v>Summer</v>
      </c>
      <c r="K419" s="3" t="str">
        <f t="shared" si="311"/>
        <v/>
      </c>
      <c r="L419" s="20" t="str">
        <f t="shared" si="312"/>
        <v/>
      </c>
      <c r="M419" s="6" t="str">
        <f t="shared" si="313"/>
        <v/>
      </c>
      <c r="N419" s="3" t="str">
        <f t="shared" si="314"/>
        <v/>
      </c>
      <c r="O419" s="20" t="str">
        <f t="shared" si="315"/>
        <v/>
      </c>
      <c r="P419" s="6" t="str">
        <f t="shared" si="316"/>
        <v/>
      </c>
      <c r="Q419" s="3" t="str">
        <f t="shared" si="317"/>
        <v/>
      </c>
      <c r="R419" s="20" t="str">
        <f t="shared" si="318"/>
        <v/>
      </c>
      <c r="S419" s="6" t="str">
        <f t="shared" si="319"/>
        <v/>
      </c>
      <c r="T419" s="3" t="str">
        <f t="shared" si="320"/>
        <v/>
      </c>
      <c r="U419" s="20" t="str">
        <f t="shared" si="321"/>
        <v/>
      </c>
      <c r="V419" s="6" t="str">
        <f t="shared" si="322"/>
        <v/>
      </c>
      <c r="W419" s="3" t="str">
        <f t="shared" si="323"/>
        <v/>
      </c>
      <c r="X419" s="20" t="str">
        <f t="shared" si="324"/>
        <v/>
      </c>
      <c r="Y419" s="6" t="str">
        <f t="shared" si="325"/>
        <v/>
      </c>
      <c r="Z419" s="3" t="str">
        <f t="shared" si="326"/>
        <v/>
      </c>
      <c r="AA419" s="20" t="str">
        <f t="shared" si="327"/>
        <v/>
      </c>
      <c r="AB419" s="6" t="str">
        <f t="shared" si="328"/>
        <v/>
      </c>
      <c r="AC419" s="3" t="str">
        <f t="shared" si="329"/>
        <v/>
      </c>
      <c r="AD419" s="20">
        <f t="shared" si="330"/>
        <v>16.899999999999999</v>
      </c>
      <c r="AE419" s="6" t="str">
        <f t="shared" si="331"/>
        <v/>
      </c>
      <c r="AG419" s="3" t="str">
        <f t="shared" si="338"/>
        <v/>
      </c>
      <c r="AH419" s="20" t="str">
        <f t="shared" si="339"/>
        <v/>
      </c>
      <c r="AI419" s="6" t="str">
        <f t="shared" si="340"/>
        <v/>
      </c>
      <c r="AJ419" s="3" t="str">
        <f t="shared" si="341"/>
        <v/>
      </c>
      <c r="AK419" s="20" t="str">
        <f t="shared" si="342"/>
        <v/>
      </c>
      <c r="AL419" s="6" t="str">
        <f t="shared" si="343"/>
        <v/>
      </c>
      <c r="AM419" s="3" t="str">
        <f t="shared" si="344"/>
        <v/>
      </c>
      <c r="AN419" s="20" t="str">
        <f t="shared" si="345"/>
        <v/>
      </c>
      <c r="AO419" s="6" t="str">
        <f t="shared" si="346"/>
        <v/>
      </c>
      <c r="AP419" s="3" t="str">
        <f t="shared" si="347"/>
        <v/>
      </c>
      <c r="AQ419" s="20" t="str">
        <f t="shared" si="348"/>
        <v/>
      </c>
      <c r="AR419" s="6" t="str">
        <f t="shared" si="349"/>
        <v/>
      </c>
      <c r="AS419" s="3" t="str">
        <f t="shared" si="350"/>
        <v/>
      </c>
      <c r="AT419" s="20" t="str">
        <f t="shared" si="351"/>
        <v/>
      </c>
      <c r="AU419" s="6" t="str">
        <f t="shared" si="352"/>
        <v/>
      </c>
      <c r="AV419" s="3" t="str">
        <f t="shared" si="332"/>
        <v/>
      </c>
      <c r="AW419" s="20" t="str">
        <f t="shared" si="333"/>
        <v/>
      </c>
      <c r="AX419" s="6" t="str">
        <f t="shared" si="334"/>
        <v/>
      </c>
      <c r="AY419" s="3" t="str">
        <f t="shared" si="335"/>
        <v/>
      </c>
      <c r="AZ419" s="20">
        <f t="shared" si="336"/>
        <v>80.900000000000006</v>
      </c>
      <c r="BA419" s="6" t="str">
        <f t="shared" si="337"/>
        <v/>
      </c>
    </row>
    <row r="420" spans="1:53" ht="13.5" thickBot="1" x14ac:dyDescent="0.25">
      <c r="A420" s="96">
        <v>41771</v>
      </c>
      <c r="B420" s="97" t="s">
        <v>62</v>
      </c>
      <c r="C420" s="97" t="s">
        <v>60</v>
      </c>
      <c r="D420" s="97">
        <v>15.2</v>
      </c>
      <c r="E420" s="97">
        <v>27.3</v>
      </c>
      <c r="F420" s="90">
        <f t="shared" si="353"/>
        <v>1</v>
      </c>
      <c r="G420" s="90">
        <f t="shared" si="354"/>
        <v>5</v>
      </c>
      <c r="H420" s="90">
        <f t="shared" si="355"/>
        <v>2014</v>
      </c>
      <c r="I420" s="2" t="str">
        <f t="shared" si="310"/>
        <v>Spring</v>
      </c>
      <c r="K420" s="3" t="str">
        <f t="shared" si="311"/>
        <v/>
      </c>
      <c r="L420" s="20" t="str">
        <f t="shared" si="312"/>
        <v/>
      </c>
      <c r="M420" s="6" t="str">
        <f t="shared" si="313"/>
        <v/>
      </c>
      <c r="N420" s="3" t="str">
        <f t="shared" si="314"/>
        <v/>
      </c>
      <c r="O420" s="20" t="str">
        <f t="shared" si="315"/>
        <v/>
      </c>
      <c r="P420" s="6" t="str">
        <f t="shared" si="316"/>
        <v/>
      </c>
      <c r="Q420" s="3" t="str">
        <f t="shared" si="317"/>
        <v/>
      </c>
      <c r="R420" s="20" t="str">
        <f t="shared" si="318"/>
        <v/>
      </c>
      <c r="S420" s="6" t="str">
        <f t="shared" si="319"/>
        <v/>
      </c>
      <c r="T420" s="3" t="str">
        <f t="shared" si="320"/>
        <v/>
      </c>
      <c r="U420" s="20" t="str">
        <f t="shared" si="321"/>
        <v/>
      </c>
      <c r="V420" s="6" t="str">
        <f t="shared" si="322"/>
        <v/>
      </c>
      <c r="W420" s="3" t="str">
        <f t="shared" si="323"/>
        <v/>
      </c>
      <c r="X420" s="20" t="str">
        <f t="shared" si="324"/>
        <v/>
      </c>
      <c r="Y420" s="6" t="str">
        <f t="shared" si="325"/>
        <v/>
      </c>
      <c r="Z420" s="3" t="str">
        <f t="shared" si="326"/>
        <v/>
      </c>
      <c r="AA420" s="20" t="str">
        <f t="shared" si="327"/>
        <v/>
      </c>
      <c r="AB420" s="6" t="str">
        <f t="shared" si="328"/>
        <v/>
      </c>
      <c r="AC420" s="3">
        <f t="shared" si="329"/>
        <v>15.2</v>
      </c>
      <c r="AD420" s="20" t="str">
        <f t="shared" si="330"/>
        <v/>
      </c>
      <c r="AE420" s="6" t="str">
        <f t="shared" si="331"/>
        <v/>
      </c>
      <c r="AG420" s="3" t="str">
        <f t="shared" si="338"/>
        <v/>
      </c>
      <c r="AH420" s="20" t="str">
        <f t="shared" si="339"/>
        <v/>
      </c>
      <c r="AI420" s="6" t="str">
        <f t="shared" si="340"/>
        <v/>
      </c>
      <c r="AJ420" s="3" t="str">
        <f t="shared" si="341"/>
        <v/>
      </c>
      <c r="AK420" s="20" t="str">
        <f t="shared" si="342"/>
        <v/>
      </c>
      <c r="AL420" s="6" t="str">
        <f t="shared" si="343"/>
        <v/>
      </c>
      <c r="AM420" s="3" t="str">
        <f t="shared" si="344"/>
        <v/>
      </c>
      <c r="AN420" s="20" t="str">
        <f t="shared" si="345"/>
        <v/>
      </c>
      <c r="AO420" s="6" t="str">
        <f t="shared" si="346"/>
        <v/>
      </c>
      <c r="AP420" s="3" t="str">
        <f t="shared" si="347"/>
        <v/>
      </c>
      <c r="AQ420" s="20" t="str">
        <f t="shared" si="348"/>
        <v/>
      </c>
      <c r="AR420" s="6" t="str">
        <f t="shared" si="349"/>
        <v/>
      </c>
      <c r="AS420" s="3" t="str">
        <f t="shared" si="350"/>
        <v/>
      </c>
      <c r="AT420" s="20" t="str">
        <f t="shared" si="351"/>
        <v/>
      </c>
      <c r="AU420" s="6" t="str">
        <f t="shared" si="352"/>
        <v/>
      </c>
      <c r="AV420" s="3" t="str">
        <f t="shared" si="332"/>
        <v/>
      </c>
      <c r="AW420" s="20" t="str">
        <f t="shared" si="333"/>
        <v/>
      </c>
      <c r="AX420" s="6" t="str">
        <f t="shared" si="334"/>
        <v/>
      </c>
      <c r="AY420" s="3">
        <f t="shared" si="335"/>
        <v>27.3</v>
      </c>
      <c r="AZ420" s="20" t="str">
        <f t="shared" si="336"/>
        <v/>
      </c>
      <c r="BA420" s="6" t="str">
        <f t="shared" si="337"/>
        <v/>
      </c>
    </row>
    <row r="421" spans="1:53" ht="13.5" thickBot="1" x14ac:dyDescent="0.25">
      <c r="A421" s="96">
        <v>41556</v>
      </c>
      <c r="B421" s="97" t="s">
        <v>62</v>
      </c>
      <c r="C421" s="97" t="s">
        <v>60</v>
      </c>
      <c r="D421" s="97">
        <v>13.6</v>
      </c>
      <c r="E421" s="97">
        <v>1.46</v>
      </c>
      <c r="F421" s="90">
        <f t="shared" si="353"/>
        <v>1</v>
      </c>
      <c r="G421" s="90">
        <f t="shared" si="354"/>
        <v>10</v>
      </c>
      <c r="H421" s="90">
        <f t="shared" si="355"/>
        <v>2013</v>
      </c>
      <c r="I421" s="2" t="str">
        <f t="shared" si="310"/>
        <v>Fall</v>
      </c>
      <c r="K421" s="3" t="str">
        <f t="shared" si="311"/>
        <v/>
      </c>
      <c r="L421" s="20" t="str">
        <f t="shared" si="312"/>
        <v/>
      </c>
      <c r="M421" s="6" t="str">
        <f t="shared" si="313"/>
        <v/>
      </c>
      <c r="N421" s="3" t="str">
        <f t="shared" si="314"/>
        <v/>
      </c>
      <c r="O421" s="20" t="str">
        <f t="shared" si="315"/>
        <v/>
      </c>
      <c r="P421" s="6" t="str">
        <f t="shared" si="316"/>
        <v/>
      </c>
      <c r="Q421" s="3" t="str">
        <f t="shared" si="317"/>
        <v/>
      </c>
      <c r="R421" s="20" t="str">
        <f t="shared" si="318"/>
        <v/>
      </c>
      <c r="S421" s="6" t="str">
        <f t="shared" si="319"/>
        <v/>
      </c>
      <c r="T421" s="3" t="str">
        <f t="shared" si="320"/>
        <v/>
      </c>
      <c r="U421" s="20" t="str">
        <f t="shared" si="321"/>
        <v/>
      </c>
      <c r="V421" s="6" t="str">
        <f t="shared" si="322"/>
        <v/>
      </c>
      <c r="W421" s="3" t="str">
        <f t="shared" si="323"/>
        <v/>
      </c>
      <c r="X421" s="20" t="str">
        <f t="shared" si="324"/>
        <v/>
      </c>
      <c r="Y421" s="6" t="str">
        <f t="shared" si="325"/>
        <v/>
      </c>
      <c r="Z421" s="3" t="str">
        <f t="shared" si="326"/>
        <v/>
      </c>
      <c r="AA421" s="20" t="str">
        <f t="shared" si="327"/>
        <v/>
      </c>
      <c r="AB421" s="6" t="str">
        <f t="shared" si="328"/>
        <v/>
      </c>
      <c r="AC421" s="3" t="str">
        <f t="shared" si="329"/>
        <v/>
      </c>
      <c r="AD421" s="20" t="str">
        <f t="shared" si="330"/>
        <v/>
      </c>
      <c r="AE421" s="6">
        <f t="shared" si="331"/>
        <v>13.6</v>
      </c>
      <c r="AG421" s="3" t="str">
        <f t="shared" si="338"/>
        <v/>
      </c>
      <c r="AH421" s="20" t="str">
        <f t="shared" si="339"/>
        <v/>
      </c>
      <c r="AI421" s="6" t="str">
        <f t="shared" si="340"/>
        <v/>
      </c>
      <c r="AJ421" s="3" t="str">
        <f t="shared" si="341"/>
        <v/>
      </c>
      <c r="AK421" s="20" t="str">
        <f t="shared" si="342"/>
        <v/>
      </c>
      <c r="AL421" s="6" t="str">
        <f t="shared" si="343"/>
        <v/>
      </c>
      <c r="AM421" s="3" t="str">
        <f t="shared" si="344"/>
        <v/>
      </c>
      <c r="AN421" s="20" t="str">
        <f t="shared" si="345"/>
        <v/>
      </c>
      <c r="AO421" s="6" t="str">
        <f t="shared" si="346"/>
        <v/>
      </c>
      <c r="AP421" s="3" t="str">
        <f t="shared" si="347"/>
        <v/>
      </c>
      <c r="AQ421" s="20" t="str">
        <f t="shared" si="348"/>
        <v/>
      </c>
      <c r="AR421" s="6" t="str">
        <f t="shared" si="349"/>
        <v/>
      </c>
      <c r="AS421" s="3" t="str">
        <f t="shared" si="350"/>
        <v/>
      </c>
      <c r="AT421" s="20" t="str">
        <f t="shared" si="351"/>
        <v/>
      </c>
      <c r="AU421" s="6" t="str">
        <f t="shared" si="352"/>
        <v/>
      </c>
      <c r="AV421" s="3" t="str">
        <f t="shared" si="332"/>
        <v/>
      </c>
      <c r="AW421" s="20" t="str">
        <f t="shared" si="333"/>
        <v/>
      </c>
      <c r="AX421" s="6" t="str">
        <f t="shared" si="334"/>
        <v/>
      </c>
      <c r="AY421" s="3" t="str">
        <f t="shared" si="335"/>
        <v/>
      </c>
      <c r="AZ421" s="20" t="str">
        <f t="shared" si="336"/>
        <v/>
      </c>
      <c r="BA421" s="6">
        <f t="shared" si="337"/>
        <v>1.46</v>
      </c>
    </row>
    <row r="422" spans="1:53" ht="13.5" thickBot="1" x14ac:dyDescent="0.25">
      <c r="A422" s="96">
        <v>41486</v>
      </c>
      <c r="B422" s="97" t="s">
        <v>62</v>
      </c>
      <c r="C422" s="97" t="s">
        <v>60</v>
      </c>
      <c r="D422" s="97">
        <v>15.4</v>
      </c>
      <c r="E422" s="97">
        <v>1</v>
      </c>
      <c r="F422" s="90">
        <f t="shared" si="353"/>
        <v>1</v>
      </c>
      <c r="G422" s="90">
        <f t="shared" si="354"/>
        <v>7</v>
      </c>
      <c r="H422" s="90">
        <f t="shared" si="355"/>
        <v>2013</v>
      </c>
      <c r="I422" s="2" t="str">
        <f t="shared" si="310"/>
        <v>Summer</v>
      </c>
      <c r="K422" s="3" t="str">
        <f t="shared" si="311"/>
        <v/>
      </c>
      <c r="L422" s="20" t="str">
        <f t="shared" si="312"/>
        <v/>
      </c>
      <c r="M422" s="6" t="str">
        <f t="shared" si="313"/>
        <v/>
      </c>
      <c r="N422" s="3" t="str">
        <f t="shared" si="314"/>
        <v/>
      </c>
      <c r="O422" s="20" t="str">
        <f t="shared" si="315"/>
        <v/>
      </c>
      <c r="P422" s="6" t="str">
        <f t="shared" si="316"/>
        <v/>
      </c>
      <c r="Q422" s="3" t="str">
        <f t="shared" si="317"/>
        <v/>
      </c>
      <c r="R422" s="20" t="str">
        <f t="shared" si="318"/>
        <v/>
      </c>
      <c r="S422" s="6" t="str">
        <f t="shared" si="319"/>
        <v/>
      </c>
      <c r="T422" s="3" t="str">
        <f t="shared" si="320"/>
        <v/>
      </c>
      <c r="U422" s="20" t="str">
        <f t="shared" si="321"/>
        <v/>
      </c>
      <c r="V422" s="6" t="str">
        <f t="shared" si="322"/>
        <v/>
      </c>
      <c r="W422" s="3" t="str">
        <f t="shared" si="323"/>
        <v/>
      </c>
      <c r="X422" s="20" t="str">
        <f t="shared" si="324"/>
        <v/>
      </c>
      <c r="Y422" s="6" t="str">
        <f t="shared" si="325"/>
        <v/>
      </c>
      <c r="Z422" s="3" t="str">
        <f t="shared" si="326"/>
        <v/>
      </c>
      <c r="AA422" s="20" t="str">
        <f t="shared" si="327"/>
        <v/>
      </c>
      <c r="AB422" s="6" t="str">
        <f t="shared" si="328"/>
        <v/>
      </c>
      <c r="AC422" s="3" t="str">
        <f t="shared" si="329"/>
        <v/>
      </c>
      <c r="AD422" s="20">
        <f t="shared" si="330"/>
        <v>15.4</v>
      </c>
      <c r="AE422" s="6" t="str">
        <f t="shared" si="331"/>
        <v/>
      </c>
      <c r="AG422" s="3" t="str">
        <f t="shared" si="338"/>
        <v/>
      </c>
      <c r="AH422" s="20" t="str">
        <f t="shared" si="339"/>
        <v/>
      </c>
      <c r="AI422" s="6" t="str">
        <f t="shared" si="340"/>
        <v/>
      </c>
      <c r="AJ422" s="3" t="str">
        <f t="shared" si="341"/>
        <v/>
      </c>
      <c r="AK422" s="20" t="str">
        <f t="shared" si="342"/>
        <v/>
      </c>
      <c r="AL422" s="6" t="str">
        <f t="shared" si="343"/>
        <v/>
      </c>
      <c r="AM422" s="3" t="str">
        <f t="shared" si="344"/>
        <v/>
      </c>
      <c r="AN422" s="20" t="str">
        <f t="shared" si="345"/>
        <v/>
      </c>
      <c r="AO422" s="6" t="str">
        <f t="shared" si="346"/>
        <v/>
      </c>
      <c r="AP422" s="3" t="str">
        <f t="shared" si="347"/>
        <v/>
      </c>
      <c r="AQ422" s="20" t="str">
        <f t="shared" si="348"/>
        <v/>
      </c>
      <c r="AR422" s="6" t="str">
        <f t="shared" si="349"/>
        <v/>
      </c>
      <c r="AS422" s="3" t="str">
        <f t="shared" si="350"/>
        <v/>
      </c>
      <c r="AT422" s="20" t="str">
        <f t="shared" si="351"/>
        <v/>
      </c>
      <c r="AU422" s="6" t="str">
        <f t="shared" si="352"/>
        <v/>
      </c>
      <c r="AV422" s="3" t="str">
        <f t="shared" si="332"/>
        <v/>
      </c>
      <c r="AW422" s="20" t="str">
        <f t="shared" si="333"/>
        <v/>
      </c>
      <c r="AX422" s="6" t="str">
        <f t="shared" si="334"/>
        <v/>
      </c>
      <c r="AY422" s="3" t="str">
        <f t="shared" si="335"/>
        <v/>
      </c>
      <c r="AZ422" s="20">
        <f t="shared" si="336"/>
        <v>1</v>
      </c>
      <c r="BA422" s="6" t="str">
        <f t="shared" si="337"/>
        <v/>
      </c>
    </row>
    <row r="423" spans="1:53" ht="13.5" thickBot="1" x14ac:dyDescent="0.25">
      <c r="A423" s="96">
        <v>41398</v>
      </c>
      <c r="B423" s="97" t="s">
        <v>62</v>
      </c>
      <c r="C423" s="97" t="s">
        <v>60</v>
      </c>
      <c r="D423" s="97">
        <v>7.22</v>
      </c>
      <c r="E423" s="97">
        <v>35.909999999999997</v>
      </c>
      <c r="F423" s="90">
        <f t="shared" si="353"/>
        <v>1</v>
      </c>
      <c r="G423" s="90">
        <f t="shared" si="354"/>
        <v>5</v>
      </c>
      <c r="H423" s="90">
        <f t="shared" si="355"/>
        <v>2013</v>
      </c>
      <c r="I423" s="2" t="str">
        <f t="shared" si="310"/>
        <v>Spring</v>
      </c>
      <c r="K423" s="3" t="str">
        <f t="shared" si="311"/>
        <v/>
      </c>
      <c r="L423" s="20" t="str">
        <f t="shared" si="312"/>
        <v/>
      </c>
      <c r="M423" s="6" t="str">
        <f t="shared" si="313"/>
        <v/>
      </c>
      <c r="N423" s="3" t="str">
        <f t="shared" si="314"/>
        <v/>
      </c>
      <c r="O423" s="20" t="str">
        <f t="shared" si="315"/>
        <v/>
      </c>
      <c r="P423" s="6" t="str">
        <f t="shared" si="316"/>
        <v/>
      </c>
      <c r="Q423" s="3" t="str">
        <f t="shared" si="317"/>
        <v/>
      </c>
      <c r="R423" s="20" t="str">
        <f t="shared" si="318"/>
        <v/>
      </c>
      <c r="S423" s="6" t="str">
        <f t="shared" si="319"/>
        <v/>
      </c>
      <c r="T423" s="3" t="str">
        <f t="shared" si="320"/>
        <v/>
      </c>
      <c r="U423" s="20" t="str">
        <f t="shared" si="321"/>
        <v/>
      </c>
      <c r="V423" s="6" t="str">
        <f t="shared" si="322"/>
        <v/>
      </c>
      <c r="W423" s="3" t="str">
        <f t="shared" si="323"/>
        <v/>
      </c>
      <c r="X423" s="20" t="str">
        <f t="shared" si="324"/>
        <v/>
      </c>
      <c r="Y423" s="6" t="str">
        <f t="shared" si="325"/>
        <v/>
      </c>
      <c r="Z423" s="3" t="str">
        <f t="shared" si="326"/>
        <v/>
      </c>
      <c r="AA423" s="20" t="str">
        <f t="shared" si="327"/>
        <v/>
      </c>
      <c r="AB423" s="6" t="str">
        <f t="shared" si="328"/>
        <v/>
      </c>
      <c r="AC423" s="3">
        <f t="shared" si="329"/>
        <v>7.22</v>
      </c>
      <c r="AD423" s="20" t="str">
        <f t="shared" si="330"/>
        <v/>
      </c>
      <c r="AE423" s="6" t="str">
        <f t="shared" si="331"/>
        <v/>
      </c>
      <c r="AG423" s="3" t="str">
        <f t="shared" si="338"/>
        <v/>
      </c>
      <c r="AH423" s="20" t="str">
        <f t="shared" si="339"/>
        <v/>
      </c>
      <c r="AI423" s="6" t="str">
        <f t="shared" si="340"/>
        <v/>
      </c>
      <c r="AJ423" s="3" t="str">
        <f t="shared" si="341"/>
        <v/>
      </c>
      <c r="AK423" s="20" t="str">
        <f t="shared" si="342"/>
        <v/>
      </c>
      <c r="AL423" s="6" t="str">
        <f t="shared" si="343"/>
        <v/>
      </c>
      <c r="AM423" s="3" t="str">
        <f t="shared" si="344"/>
        <v/>
      </c>
      <c r="AN423" s="20" t="str">
        <f t="shared" si="345"/>
        <v/>
      </c>
      <c r="AO423" s="6" t="str">
        <f t="shared" si="346"/>
        <v/>
      </c>
      <c r="AP423" s="3" t="str">
        <f t="shared" si="347"/>
        <v/>
      </c>
      <c r="AQ423" s="20" t="str">
        <f t="shared" si="348"/>
        <v/>
      </c>
      <c r="AR423" s="6" t="str">
        <f t="shared" si="349"/>
        <v/>
      </c>
      <c r="AS423" s="3" t="str">
        <f t="shared" si="350"/>
        <v/>
      </c>
      <c r="AT423" s="20" t="str">
        <f t="shared" si="351"/>
        <v/>
      </c>
      <c r="AU423" s="6" t="str">
        <f t="shared" si="352"/>
        <v/>
      </c>
      <c r="AV423" s="3" t="str">
        <f t="shared" si="332"/>
        <v/>
      </c>
      <c r="AW423" s="20" t="str">
        <f t="shared" si="333"/>
        <v/>
      </c>
      <c r="AX423" s="6" t="str">
        <f t="shared" si="334"/>
        <v/>
      </c>
      <c r="AY423" s="3">
        <f t="shared" si="335"/>
        <v>35.909999999999997</v>
      </c>
      <c r="AZ423" s="20" t="str">
        <f t="shared" si="336"/>
        <v/>
      </c>
      <c r="BA423" s="6" t="str">
        <f t="shared" si="337"/>
        <v/>
      </c>
    </row>
    <row r="424" spans="1:53" ht="13.5" thickBot="1" x14ac:dyDescent="0.25">
      <c r="A424" s="96">
        <v>41181</v>
      </c>
      <c r="B424" s="97" t="s">
        <v>62</v>
      </c>
      <c r="C424" s="97" t="s">
        <v>60</v>
      </c>
      <c r="D424" s="97">
        <v>9.74</v>
      </c>
      <c r="E424" s="97">
        <v>1.5</v>
      </c>
      <c r="F424" s="90">
        <f t="shared" si="353"/>
        <v>1</v>
      </c>
      <c r="G424" s="90">
        <f t="shared" si="354"/>
        <v>9</v>
      </c>
      <c r="H424" s="90">
        <f t="shared" si="355"/>
        <v>2012</v>
      </c>
      <c r="I424" s="2" t="str">
        <f t="shared" si="310"/>
        <v>Fall</v>
      </c>
      <c r="K424" s="3" t="str">
        <f t="shared" si="311"/>
        <v/>
      </c>
      <c r="L424" s="20" t="str">
        <f t="shared" si="312"/>
        <v/>
      </c>
      <c r="M424" s="6" t="str">
        <f t="shared" si="313"/>
        <v/>
      </c>
      <c r="N424" s="3" t="str">
        <f t="shared" si="314"/>
        <v/>
      </c>
      <c r="O424" s="20" t="str">
        <f t="shared" si="315"/>
        <v/>
      </c>
      <c r="P424" s="6" t="str">
        <f t="shared" si="316"/>
        <v/>
      </c>
      <c r="Q424" s="3" t="str">
        <f t="shared" si="317"/>
        <v/>
      </c>
      <c r="R424" s="20" t="str">
        <f t="shared" si="318"/>
        <v/>
      </c>
      <c r="S424" s="6" t="str">
        <f t="shared" si="319"/>
        <v/>
      </c>
      <c r="T424" s="3" t="str">
        <f t="shared" si="320"/>
        <v/>
      </c>
      <c r="U424" s="20" t="str">
        <f t="shared" si="321"/>
        <v/>
      </c>
      <c r="V424" s="6" t="str">
        <f t="shared" si="322"/>
        <v/>
      </c>
      <c r="W424" s="3" t="str">
        <f t="shared" si="323"/>
        <v/>
      </c>
      <c r="X424" s="20" t="str">
        <f t="shared" si="324"/>
        <v/>
      </c>
      <c r="Y424" s="6" t="str">
        <f t="shared" si="325"/>
        <v/>
      </c>
      <c r="Z424" s="3" t="str">
        <f t="shared" si="326"/>
        <v/>
      </c>
      <c r="AA424" s="20" t="str">
        <f t="shared" si="327"/>
        <v/>
      </c>
      <c r="AB424" s="6" t="str">
        <f t="shared" si="328"/>
        <v/>
      </c>
      <c r="AC424" s="3" t="str">
        <f t="shared" si="329"/>
        <v/>
      </c>
      <c r="AD424" s="20" t="str">
        <f t="shared" si="330"/>
        <v/>
      </c>
      <c r="AE424" s="6">
        <f t="shared" si="331"/>
        <v>9.74</v>
      </c>
      <c r="AG424" s="3" t="str">
        <f t="shared" si="338"/>
        <v/>
      </c>
      <c r="AH424" s="20" t="str">
        <f t="shared" si="339"/>
        <v/>
      </c>
      <c r="AI424" s="6" t="str">
        <f t="shared" si="340"/>
        <v/>
      </c>
      <c r="AJ424" s="3" t="str">
        <f t="shared" si="341"/>
        <v/>
      </c>
      <c r="AK424" s="20" t="str">
        <f t="shared" si="342"/>
        <v/>
      </c>
      <c r="AL424" s="6" t="str">
        <f t="shared" si="343"/>
        <v/>
      </c>
      <c r="AM424" s="3" t="str">
        <f t="shared" si="344"/>
        <v/>
      </c>
      <c r="AN424" s="20" t="str">
        <f t="shared" si="345"/>
        <v/>
      </c>
      <c r="AO424" s="6" t="str">
        <f t="shared" si="346"/>
        <v/>
      </c>
      <c r="AP424" s="3" t="str">
        <f t="shared" si="347"/>
        <v/>
      </c>
      <c r="AQ424" s="20" t="str">
        <f t="shared" si="348"/>
        <v/>
      </c>
      <c r="AR424" s="6" t="str">
        <f t="shared" si="349"/>
        <v/>
      </c>
      <c r="AS424" s="3" t="str">
        <f t="shared" si="350"/>
        <v/>
      </c>
      <c r="AT424" s="20" t="str">
        <f t="shared" si="351"/>
        <v/>
      </c>
      <c r="AU424" s="6" t="str">
        <f t="shared" si="352"/>
        <v/>
      </c>
      <c r="AV424" s="3" t="str">
        <f t="shared" si="332"/>
        <v/>
      </c>
      <c r="AW424" s="20" t="str">
        <f t="shared" si="333"/>
        <v/>
      </c>
      <c r="AX424" s="6" t="str">
        <f t="shared" si="334"/>
        <v/>
      </c>
      <c r="AY424" s="3" t="str">
        <f t="shared" si="335"/>
        <v/>
      </c>
      <c r="AZ424" s="20" t="str">
        <f t="shared" si="336"/>
        <v/>
      </c>
      <c r="BA424" s="6">
        <f t="shared" si="337"/>
        <v>1.5</v>
      </c>
    </row>
    <row r="425" spans="1:53" ht="13.5" thickBot="1" x14ac:dyDescent="0.25">
      <c r="A425" s="96">
        <v>41114</v>
      </c>
      <c r="B425" s="97" t="s">
        <v>62</v>
      </c>
      <c r="C425" s="97" t="s">
        <v>60</v>
      </c>
      <c r="D425" s="97">
        <v>20.399999999999999</v>
      </c>
      <c r="E425" s="97">
        <v>0.25</v>
      </c>
      <c r="F425" s="90">
        <f t="shared" si="353"/>
        <v>1</v>
      </c>
      <c r="G425" s="90">
        <f t="shared" si="354"/>
        <v>7</v>
      </c>
      <c r="H425" s="90">
        <f t="shared" si="355"/>
        <v>2012</v>
      </c>
      <c r="I425" s="2" t="str">
        <f t="shared" si="310"/>
        <v>Summer</v>
      </c>
      <c r="K425" s="3" t="str">
        <f t="shared" si="311"/>
        <v/>
      </c>
      <c r="L425" s="20" t="str">
        <f t="shared" si="312"/>
        <v/>
      </c>
      <c r="M425" s="6" t="str">
        <f t="shared" si="313"/>
        <v/>
      </c>
      <c r="N425" s="3" t="str">
        <f t="shared" si="314"/>
        <v/>
      </c>
      <c r="O425" s="20" t="str">
        <f t="shared" si="315"/>
        <v/>
      </c>
      <c r="P425" s="6" t="str">
        <f t="shared" si="316"/>
        <v/>
      </c>
      <c r="Q425" s="3" t="str">
        <f t="shared" si="317"/>
        <v/>
      </c>
      <c r="R425" s="20" t="str">
        <f t="shared" si="318"/>
        <v/>
      </c>
      <c r="S425" s="6" t="str">
        <f t="shared" si="319"/>
        <v/>
      </c>
      <c r="T425" s="3" t="str">
        <f t="shared" si="320"/>
        <v/>
      </c>
      <c r="U425" s="20" t="str">
        <f t="shared" si="321"/>
        <v/>
      </c>
      <c r="V425" s="6" t="str">
        <f t="shared" si="322"/>
        <v/>
      </c>
      <c r="W425" s="3" t="str">
        <f t="shared" si="323"/>
        <v/>
      </c>
      <c r="X425" s="20" t="str">
        <f t="shared" si="324"/>
        <v/>
      </c>
      <c r="Y425" s="6" t="str">
        <f t="shared" si="325"/>
        <v/>
      </c>
      <c r="Z425" s="3" t="str">
        <f t="shared" si="326"/>
        <v/>
      </c>
      <c r="AA425" s="20" t="str">
        <f t="shared" si="327"/>
        <v/>
      </c>
      <c r="AB425" s="6" t="str">
        <f t="shared" si="328"/>
        <v/>
      </c>
      <c r="AC425" s="3" t="str">
        <f t="shared" si="329"/>
        <v/>
      </c>
      <c r="AD425" s="20">
        <f t="shared" si="330"/>
        <v>20.399999999999999</v>
      </c>
      <c r="AE425" s="6" t="str">
        <f t="shared" si="331"/>
        <v/>
      </c>
      <c r="AG425" s="3" t="str">
        <f t="shared" si="338"/>
        <v/>
      </c>
      <c r="AH425" s="20" t="str">
        <f t="shared" si="339"/>
        <v/>
      </c>
      <c r="AI425" s="6" t="str">
        <f t="shared" si="340"/>
        <v/>
      </c>
      <c r="AJ425" s="3" t="str">
        <f t="shared" si="341"/>
        <v/>
      </c>
      <c r="AK425" s="20" t="str">
        <f t="shared" si="342"/>
        <v/>
      </c>
      <c r="AL425" s="6" t="str">
        <f t="shared" si="343"/>
        <v/>
      </c>
      <c r="AM425" s="3" t="str">
        <f t="shared" si="344"/>
        <v/>
      </c>
      <c r="AN425" s="20" t="str">
        <f t="shared" si="345"/>
        <v/>
      </c>
      <c r="AO425" s="6" t="str">
        <f t="shared" si="346"/>
        <v/>
      </c>
      <c r="AP425" s="3" t="str">
        <f t="shared" si="347"/>
        <v/>
      </c>
      <c r="AQ425" s="20" t="str">
        <f t="shared" si="348"/>
        <v/>
      </c>
      <c r="AR425" s="6" t="str">
        <f t="shared" si="349"/>
        <v/>
      </c>
      <c r="AS425" s="3" t="str">
        <f t="shared" si="350"/>
        <v/>
      </c>
      <c r="AT425" s="20" t="str">
        <f t="shared" si="351"/>
        <v/>
      </c>
      <c r="AU425" s="6" t="str">
        <f t="shared" si="352"/>
        <v/>
      </c>
      <c r="AV425" s="3" t="str">
        <f t="shared" si="332"/>
        <v/>
      </c>
      <c r="AW425" s="20" t="str">
        <f t="shared" si="333"/>
        <v/>
      </c>
      <c r="AX425" s="6" t="str">
        <f t="shared" si="334"/>
        <v/>
      </c>
      <c r="AY425" s="3" t="str">
        <f t="shared" si="335"/>
        <v/>
      </c>
      <c r="AZ425" s="20">
        <f t="shared" si="336"/>
        <v>0.25</v>
      </c>
      <c r="BA425" s="6" t="str">
        <f t="shared" si="337"/>
        <v/>
      </c>
    </row>
    <row r="426" spans="1:53" ht="13.5" thickBot="1" x14ac:dyDescent="0.25">
      <c r="A426" s="96">
        <v>42273</v>
      </c>
      <c r="B426" s="97" t="s">
        <v>61</v>
      </c>
      <c r="C426" s="97" t="s">
        <v>60</v>
      </c>
      <c r="D426" s="97">
        <v>17.5</v>
      </c>
      <c r="E426" s="97">
        <v>1.07</v>
      </c>
      <c r="F426" s="90">
        <f t="shared" si="353"/>
        <v>2</v>
      </c>
      <c r="G426" s="90">
        <f t="shared" si="354"/>
        <v>9</v>
      </c>
      <c r="H426" s="90">
        <f t="shared" si="355"/>
        <v>2015</v>
      </c>
      <c r="I426" s="2" t="str">
        <f t="shared" si="310"/>
        <v>Fall</v>
      </c>
      <c r="K426" s="3" t="str">
        <f t="shared" si="311"/>
        <v/>
      </c>
      <c r="L426" s="20" t="str">
        <f t="shared" si="312"/>
        <v/>
      </c>
      <c r="M426" s="6" t="str">
        <f t="shared" si="313"/>
        <v/>
      </c>
      <c r="N426" s="3" t="str">
        <f t="shared" si="314"/>
        <v/>
      </c>
      <c r="O426" s="20" t="str">
        <f t="shared" si="315"/>
        <v/>
      </c>
      <c r="P426" s="6" t="str">
        <f t="shared" si="316"/>
        <v/>
      </c>
      <c r="Q426" s="3" t="str">
        <f t="shared" si="317"/>
        <v/>
      </c>
      <c r="R426" s="20" t="str">
        <f t="shared" si="318"/>
        <v/>
      </c>
      <c r="S426" s="6" t="str">
        <f t="shared" si="319"/>
        <v/>
      </c>
      <c r="T426" s="3" t="str">
        <f t="shared" si="320"/>
        <v/>
      </c>
      <c r="U426" s="20" t="str">
        <f t="shared" si="321"/>
        <v/>
      </c>
      <c r="V426" s="6" t="str">
        <f t="shared" si="322"/>
        <v/>
      </c>
      <c r="W426" s="3" t="str">
        <f t="shared" si="323"/>
        <v/>
      </c>
      <c r="X426" s="20" t="str">
        <f t="shared" si="324"/>
        <v/>
      </c>
      <c r="Y426" s="6" t="str">
        <f t="shared" si="325"/>
        <v/>
      </c>
      <c r="Z426" s="3" t="str">
        <f t="shared" si="326"/>
        <v/>
      </c>
      <c r="AA426" s="20" t="str">
        <f t="shared" si="327"/>
        <v/>
      </c>
      <c r="AB426" s="6" t="str">
        <f t="shared" si="328"/>
        <v/>
      </c>
      <c r="AC426" s="3" t="str">
        <f t="shared" si="329"/>
        <v/>
      </c>
      <c r="AD426" s="20" t="str">
        <f t="shared" si="330"/>
        <v/>
      </c>
      <c r="AE426" s="6">
        <f t="shared" si="331"/>
        <v>17.5</v>
      </c>
      <c r="AG426" s="3" t="str">
        <f t="shared" si="338"/>
        <v/>
      </c>
      <c r="AH426" s="20" t="str">
        <f t="shared" si="339"/>
        <v/>
      </c>
      <c r="AI426" s="6" t="str">
        <f t="shared" si="340"/>
        <v/>
      </c>
      <c r="AJ426" s="3" t="str">
        <f t="shared" si="341"/>
        <v/>
      </c>
      <c r="AK426" s="20" t="str">
        <f t="shared" si="342"/>
        <v/>
      </c>
      <c r="AL426" s="6" t="str">
        <f t="shared" si="343"/>
        <v/>
      </c>
      <c r="AM426" s="3" t="str">
        <f t="shared" si="344"/>
        <v/>
      </c>
      <c r="AN426" s="20" t="str">
        <f t="shared" si="345"/>
        <v/>
      </c>
      <c r="AO426" s="6" t="str">
        <f t="shared" si="346"/>
        <v/>
      </c>
      <c r="AP426" s="3" t="str">
        <f t="shared" si="347"/>
        <v/>
      </c>
      <c r="AQ426" s="20" t="str">
        <f t="shared" si="348"/>
        <v/>
      </c>
      <c r="AR426" s="6" t="str">
        <f t="shared" si="349"/>
        <v/>
      </c>
      <c r="AS426" s="3" t="str">
        <f t="shared" si="350"/>
        <v/>
      </c>
      <c r="AT426" s="20" t="str">
        <f t="shared" si="351"/>
        <v/>
      </c>
      <c r="AU426" s="6" t="str">
        <f t="shared" si="352"/>
        <v/>
      </c>
      <c r="AV426" s="3" t="str">
        <f t="shared" si="332"/>
        <v/>
      </c>
      <c r="AW426" s="20" t="str">
        <f t="shared" si="333"/>
        <v/>
      </c>
      <c r="AX426" s="6" t="str">
        <f t="shared" si="334"/>
        <v/>
      </c>
      <c r="AY426" s="3" t="str">
        <f t="shared" si="335"/>
        <v/>
      </c>
      <c r="AZ426" s="20" t="str">
        <f t="shared" si="336"/>
        <v/>
      </c>
      <c r="BA426" s="6">
        <f t="shared" si="337"/>
        <v>1.07</v>
      </c>
    </row>
    <row r="427" spans="1:53" ht="13.5" thickBot="1" x14ac:dyDescent="0.25">
      <c r="A427" s="96">
        <v>42215</v>
      </c>
      <c r="B427" s="97" t="s">
        <v>61</v>
      </c>
      <c r="C427" s="97" t="s">
        <v>60</v>
      </c>
      <c r="D427" s="97">
        <v>18.8</v>
      </c>
      <c r="E427" s="97" t="s">
        <v>24</v>
      </c>
      <c r="F427" s="90">
        <f t="shared" si="353"/>
        <v>2</v>
      </c>
      <c r="G427" s="90">
        <f t="shared" si="354"/>
        <v>7</v>
      </c>
      <c r="H427" s="90">
        <f t="shared" si="355"/>
        <v>2015</v>
      </c>
      <c r="I427" s="2" t="str">
        <f t="shared" si="310"/>
        <v>Summer</v>
      </c>
      <c r="K427" s="3" t="str">
        <f t="shared" si="311"/>
        <v/>
      </c>
      <c r="L427" s="20" t="str">
        <f t="shared" si="312"/>
        <v/>
      </c>
      <c r="M427" s="6" t="str">
        <f t="shared" si="313"/>
        <v/>
      </c>
      <c r="N427" s="3" t="str">
        <f t="shared" si="314"/>
        <v/>
      </c>
      <c r="O427" s="20" t="str">
        <f t="shared" si="315"/>
        <v/>
      </c>
      <c r="P427" s="6" t="str">
        <f t="shared" si="316"/>
        <v/>
      </c>
      <c r="Q427" s="3" t="str">
        <f t="shared" si="317"/>
        <v/>
      </c>
      <c r="R427" s="20" t="str">
        <f t="shared" si="318"/>
        <v/>
      </c>
      <c r="S427" s="6" t="str">
        <f t="shared" si="319"/>
        <v/>
      </c>
      <c r="T427" s="3" t="str">
        <f t="shared" si="320"/>
        <v/>
      </c>
      <c r="U427" s="20" t="str">
        <f t="shared" si="321"/>
        <v/>
      </c>
      <c r="V427" s="6" t="str">
        <f t="shared" si="322"/>
        <v/>
      </c>
      <c r="W427" s="3" t="str">
        <f t="shared" si="323"/>
        <v/>
      </c>
      <c r="X427" s="20" t="str">
        <f t="shared" si="324"/>
        <v/>
      </c>
      <c r="Y427" s="6" t="str">
        <f t="shared" si="325"/>
        <v/>
      </c>
      <c r="Z427" s="3" t="str">
        <f t="shared" si="326"/>
        <v/>
      </c>
      <c r="AA427" s="20" t="str">
        <f t="shared" si="327"/>
        <v/>
      </c>
      <c r="AB427" s="6" t="str">
        <f t="shared" si="328"/>
        <v/>
      </c>
      <c r="AC427" s="3" t="str">
        <f t="shared" si="329"/>
        <v/>
      </c>
      <c r="AD427" s="20">
        <f t="shared" si="330"/>
        <v>18.8</v>
      </c>
      <c r="AE427" s="6" t="str">
        <f t="shared" si="331"/>
        <v/>
      </c>
      <c r="AG427" s="3" t="str">
        <f t="shared" si="338"/>
        <v/>
      </c>
      <c r="AH427" s="20" t="str">
        <f t="shared" si="339"/>
        <v/>
      </c>
      <c r="AI427" s="6" t="str">
        <f t="shared" si="340"/>
        <v/>
      </c>
      <c r="AJ427" s="3" t="str">
        <f t="shared" si="341"/>
        <v/>
      </c>
      <c r="AK427" s="20" t="str">
        <f t="shared" si="342"/>
        <v/>
      </c>
      <c r="AL427" s="6" t="str">
        <f t="shared" si="343"/>
        <v/>
      </c>
      <c r="AM427" s="3" t="str">
        <f t="shared" si="344"/>
        <v/>
      </c>
      <c r="AN427" s="20" t="str">
        <f t="shared" si="345"/>
        <v/>
      </c>
      <c r="AO427" s="6" t="str">
        <f t="shared" si="346"/>
        <v/>
      </c>
      <c r="AP427" s="3" t="str">
        <f t="shared" si="347"/>
        <v/>
      </c>
      <c r="AQ427" s="20" t="str">
        <f t="shared" si="348"/>
        <v/>
      </c>
      <c r="AR427" s="6" t="str">
        <f t="shared" si="349"/>
        <v/>
      </c>
      <c r="AS427" s="3" t="str">
        <f t="shared" si="350"/>
        <v/>
      </c>
      <c r="AT427" s="20" t="str">
        <f t="shared" si="351"/>
        <v/>
      </c>
      <c r="AU427" s="6" t="str">
        <f t="shared" si="352"/>
        <v/>
      </c>
      <c r="AV427" s="3" t="str">
        <f t="shared" si="332"/>
        <v/>
      </c>
      <c r="AW427" s="20" t="str">
        <f t="shared" si="333"/>
        <v/>
      </c>
      <c r="AX427" s="6" t="str">
        <f t="shared" si="334"/>
        <v/>
      </c>
      <c r="AY427" s="3" t="str">
        <f t="shared" si="335"/>
        <v/>
      </c>
      <c r="AZ427" s="20" t="str">
        <f t="shared" si="336"/>
        <v>NS</v>
      </c>
      <c r="BA427" s="6" t="str">
        <f t="shared" si="337"/>
        <v/>
      </c>
    </row>
    <row r="428" spans="1:53" ht="13.5" thickBot="1" x14ac:dyDescent="0.25">
      <c r="A428" s="96">
        <v>42136</v>
      </c>
      <c r="B428" s="97" t="s">
        <v>61</v>
      </c>
      <c r="C428" s="97" t="s">
        <v>60</v>
      </c>
      <c r="D428" s="97">
        <v>11.9</v>
      </c>
      <c r="E428" s="97">
        <v>2.0099999999999998</v>
      </c>
      <c r="F428" s="90">
        <f t="shared" si="353"/>
        <v>2</v>
      </c>
      <c r="G428" s="90">
        <f t="shared" si="354"/>
        <v>5</v>
      </c>
      <c r="H428" s="90">
        <f t="shared" si="355"/>
        <v>2015</v>
      </c>
      <c r="I428" s="2" t="str">
        <f t="shared" si="310"/>
        <v>Spring</v>
      </c>
      <c r="K428" s="3" t="str">
        <f t="shared" si="311"/>
        <v/>
      </c>
      <c r="L428" s="20" t="str">
        <f t="shared" si="312"/>
        <v/>
      </c>
      <c r="M428" s="6" t="str">
        <f t="shared" si="313"/>
        <v/>
      </c>
      <c r="N428" s="3" t="str">
        <f t="shared" si="314"/>
        <v/>
      </c>
      <c r="O428" s="20" t="str">
        <f t="shared" si="315"/>
        <v/>
      </c>
      <c r="P428" s="6" t="str">
        <f t="shared" si="316"/>
        <v/>
      </c>
      <c r="Q428" s="3" t="str">
        <f t="shared" si="317"/>
        <v/>
      </c>
      <c r="R428" s="20" t="str">
        <f t="shared" si="318"/>
        <v/>
      </c>
      <c r="S428" s="6" t="str">
        <f t="shared" si="319"/>
        <v/>
      </c>
      <c r="T428" s="3" t="str">
        <f t="shared" si="320"/>
        <v/>
      </c>
      <c r="U428" s="20" t="str">
        <f t="shared" si="321"/>
        <v/>
      </c>
      <c r="V428" s="6" t="str">
        <f t="shared" si="322"/>
        <v/>
      </c>
      <c r="W428" s="3" t="str">
        <f t="shared" si="323"/>
        <v/>
      </c>
      <c r="X428" s="20" t="str">
        <f t="shared" si="324"/>
        <v/>
      </c>
      <c r="Y428" s="6" t="str">
        <f t="shared" si="325"/>
        <v/>
      </c>
      <c r="Z428" s="3" t="str">
        <f t="shared" si="326"/>
        <v/>
      </c>
      <c r="AA428" s="20" t="str">
        <f t="shared" si="327"/>
        <v/>
      </c>
      <c r="AB428" s="6" t="str">
        <f t="shared" si="328"/>
        <v/>
      </c>
      <c r="AC428" s="3">
        <f t="shared" si="329"/>
        <v>11.9</v>
      </c>
      <c r="AD428" s="20" t="str">
        <f t="shared" si="330"/>
        <v/>
      </c>
      <c r="AE428" s="6" t="str">
        <f t="shared" si="331"/>
        <v/>
      </c>
      <c r="AG428" s="3" t="str">
        <f t="shared" si="338"/>
        <v/>
      </c>
      <c r="AH428" s="20" t="str">
        <f t="shared" si="339"/>
        <v/>
      </c>
      <c r="AI428" s="6" t="str">
        <f t="shared" si="340"/>
        <v/>
      </c>
      <c r="AJ428" s="3" t="str">
        <f t="shared" si="341"/>
        <v/>
      </c>
      <c r="AK428" s="20" t="str">
        <f t="shared" si="342"/>
        <v/>
      </c>
      <c r="AL428" s="6" t="str">
        <f t="shared" si="343"/>
        <v/>
      </c>
      <c r="AM428" s="3" t="str">
        <f t="shared" si="344"/>
        <v/>
      </c>
      <c r="AN428" s="20" t="str">
        <f t="shared" si="345"/>
        <v/>
      </c>
      <c r="AO428" s="6" t="str">
        <f t="shared" si="346"/>
        <v/>
      </c>
      <c r="AP428" s="3" t="str">
        <f t="shared" si="347"/>
        <v/>
      </c>
      <c r="AQ428" s="20" t="str">
        <f t="shared" si="348"/>
        <v/>
      </c>
      <c r="AR428" s="6" t="str">
        <f t="shared" si="349"/>
        <v/>
      </c>
      <c r="AS428" s="3" t="str">
        <f t="shared" si="350"/>
        <v/>
      </c>
      <c r="AT428" s="20" t="str">
        <f t="shared" si="351"/>
        <v/>
      </c>
      <c r="AU428" s="6" t="str">
        <f t="shared" si="352"/>
        <v/>
      </c>
      <c r="AV428" s="3" t="str">
        <f t="shared" si="332"/>
        <v/>
      </c>
      <c r="AW428" s="20" t="str">
        <f t="shared" si="333"/>
        <v/>
      </c>
      <c r="AX428" s="6" t="str">
        <f t="shared" si="334"/>
        <v/>
      </c>
      <c r="AY428" s="3">
        <f t="shared" si="335"/>
        <v>2.0099999999999998</v>
      </c>
      <c r="AZ428" s="20" t="str">
        <f t="shared" si="336"/>
        <v/>
      </c>
      <c r="BA428" s="6" t="str">
        <f t="shared" si="337"/>
        <v/>
      </c>
    </row>
    <row r="429" spans="1:53" ht="13.5" thickBot="1" x14ac:dyDescent="0.25">
      <c r="A429" s="96">
        <v>41904</v>
      </c>
      <c r="B429" s="97" t="s">
        <v>61</v>
      </c>
      <c r="C429" s="97" t="s">
        <v>60</v>
      </c>
      <c r="D429" s="97">
        <v>12.3</v>
      </c>
      <c r="E429" s="97">
        <v>16.8</v>
      </c>
      <c r="F429" s="90">
        <f t="shared" si="353"/>
        <v>2</v>
      </c>
      <c r="G429" s="90">
        <f t="shared" si="354"/>
        <v>9</v>
      </c>
      <c r="H429" s="90">
        <f t="shared" si="355"/>
        <v>2014</v>
      </c>
      <c r="I429" s="2" t="str">
        <f t="shared" si="310"/>
        <v>Fall</v>
      </c>
      <c r="K429" s="3" t="str">
        <f t="shared" si="311"/>
        <v/>
      </c>
      <c r="L429" s="20" t="str">
        <f t="shared" si="312"/>
        <v/>
      </c>
      <c r="M429" s="6" t="str">
        <f t="shared" si="313"/>
        <v/>
      </c>
      <c r="N429" s="3" t="str">
        <f t="shared" si="314"/>
        <v/>
      </c>
      <c r="O429" s="20" t="str">
        <f t="shared" si="315"/>
        <v/>
      </c>
      <c r="P429" s="6" t="str">
        <f t="shared" si="316"/>
        <v/>
      </c>
      <c r="Q429" s="3" t="str">
        <f t="shared" si="317"/>
        <v/>
      </c>
      <c r="R429" s="20" t="str">
        <f t="shared" si="318"/>
        <v/>
      </c>
      <c r="S429" s="6" t="str">
        <f t="shared" si="319"/>
        <v/>
      </c>
      <c r="T429" s="3" t="str">
        <f t="shared" si="320"/>
        <v/>
      </c>
      <c r="U429" s="20" t="str">
        <f t="shared" si="321"/>
        <v/>
      </c>
      <c r="V429" s="6" t="str">
        <f t="shared" si="322"/>
        <v/>
      </c>
      <c r="W429" s="3" t="str">
        <f t="shared" si="323"/>
        <v/>
      </c>
      <c r="X429" s="20" t="str">
        <f t="shared" si="324"/>
        <v/>
      </c>
      <c r="Y429" s="6" t="str">
        <f t="shared" si="325"/>
        <v/>
      </c>
      <c r="Z429" s="3" t="str">
        <f t="shared" si="326"/>
        <v/>
      </c>
      <c r="AA429" s="20" t="str">
        <f t="shared" si="327"/>
        <v/>
      </c>
      <c r="AB429" s="6" t="str">
        <f t="shared" si="328"/>
        <v/>
      </c>
      <c r="AC429" s="3" t="str">
        <f t="shared" si="329"/>
        <v/>
      </c>
      <c r="AD429" s="20" t="str">
        <f t="shared" si="330"/>
        <v/>
      </c>
      <c r="AE429" s="6">
        <f t="shared" si="331"/>
        <v>12.3</v>
      </c>
      <c r="AG429" s="3" t="str">
        <f t="shared" si="338"/>
        <v/>
      </c>
      <c r="AH429" s="20" t="str">
        <f t="shared" si="339"/>
        <v/>
      </c>
      <c r="AI429" s="6" t="str">
        <f t="shared" si="340"/>
        <v/>
      </c>
      <c r="AJ429" s="3" t="str">
        <f t="shared" si="341"/>
        <v/>
      </c>
      <c r="AK429" s="20" t="str">
        <f t="shared" si="342"/>
        <v/>
      </c>
      <c r="AL429" s="6" t="str">
        <f t="shared" si="343"/>
        <v/>
      </c>
      <c r="AM429" s="3" t="str">
        <f t="shared" si="344"/>
        <v/>
      </c>
      <c r="AN429" s="20" t="str">
        <f t="shared" si="345"/>
        <v/>
      </c>
      <c r="AO429" s="6" t="str">
        <f t="shared" si="346"/>
        <v/>
      </c>
      <c r="AP429" s="3" t="str">
        <f t="shared" si="347"/>
        <v/>
      </c>
      <c r="AQ429" s="20" t="str">
        <f t="shared" si="348"/>
        <v/>
      </c>
      <c r="AR429" s="6" t="str">
        <f t="shared" si="349"/>
        <v/>
      </c>
      <c r="AS429" s="3" t="str">
        <f t="shared" si="350"/>
        <v/>
      </c>
      <c r="AT429" s="20" t="str">
        <f t="shared" si="351"/>
        <v/>
      </c>
      <c r="AU429" s="6" t="str">
        <f t="shared" si="352"/>
        <v/>
      </c>
      <c r="AV429" s="3" t="str">
        <f t="shared" si="332"/>
        <v/>
      </c>
      <c r="AW429" s="20" t="str">
        <f t="shared" si="333"/>
        <v/>
      </c>
      <c r="AX429" s="6" t="str">
        <f t="shared" si="334"/>
        <v/>
      </c>
      <c r="AY429" s="3" t="str">
        <f t="shared" si="335"/>
        <v/>
      </c>
      <c r="AZ429" s="20" t="str">
        <f t="shared" si="336"/>
        <v/>
      </c>
      <c r="BA429" s="6">
        <f t="shared" si="337"/>
        <v>16.8</v>
      </c>
    </row>
    <row r="430" spans="1:53" ht="13.5" thickBot="1" x14ac:dyDescent="0.25">
      <c r="A430" s="96">
        <v>41843</v>
      </c>
      <c r="B430" s="97" t="s">
        <v>61</v>
      </c>
      <c r="C430" s="97" t="s">
        <v>60</v>
      </c>
      <c r="D430" s="97">
        <v>18.399999999999999</v>
      </c>
      <c r="E430" s="97">
        <v>0.82</v>
      </c>
      <c r="F430" s="90">
        <f t="shared" si="353"/>
        <v>2</v>
      </c>
      <c r="G430" s="90">
        <f t="shared" si="354"/>
        <v>7</v>
      </c>
      <c r="H430" s="90">
        <f t="shared" si="355"/>
        <v>2014</v>
      </c>
      <c r="I430" s="2" t="str">
        <f t="shared" si="310"/>
        <v>Summer</v>
      </c>
      <c r="K430" s="3" t="str">
        <f t="shared" si="311"/>
        <v/>
      </c>
      <c r="L430" s="20" t="str">
        <f t="shared" si="312"/>
        <v/>
      </c>
      <c r="M430" s="6" t="str">
        <f t="shared" si="313"/>
        <v/>
      </c>
      <c r="N430" s="3" t="str">
        <f t="shared" si="314"/>
        <v/>
      </c>
      <c r="O430" s="20" t="str">
        <f t="shared" si="315"/>
        <v/>
      </c>
      <c r="P430" s="6" t="str">
        <f t="shared" si="316"/>
        <v/>
      </c>
      <c r="Q430" s="3" t="str">
        <f t="shared" si="317"/>
        <v/>
      </c>
      <c r="R430" s="20" t="str">
        <f t="shared" si="318"/>
        <v/>
      </c>
      <c r="S430" s="6" t="str">
        <f t="shared" si="319"/>
        <v/>
      </c>
      <c r="T430" s="3" t="str">
        <f t="shared" si="320"/>
        <v/>
      </c>
      <c r="U430" s="20" t="str">
        <f t="shared" si="321"/>
        <v/>
      </c>
      <c r="V430" s="6" t="str">
        <f t="shared" si="322"/>
        <v/>
      </c>
      <c r="W430" s="3" t="str">
        <f t="shared" si="323"/>
        <v/>
      </c>
      <c r="X430" s="20" t="str">
        <f t="shared" si="324"/>
        <v/>
      </c>
      <c r="Y430" s="6" t="str">
        <f t="shared" si="325"/>
        <v/>
      </c>
      <c r="Z430" s="3" t="str">
        <f t="shared" si="326"/>
        <v/>
      </c>
      <c r="AA430" s="20" t="str">
        <f t="shared" si="327"/>
        <v/>
      </c>
      <c r="AB430" s="6" t="str">
        <f t="shared" si="328"/>
        <v/>
      </c>
      <c r="AC430" s="3" t="str">
        <f t="shared" si="329"/>
        <v/>
      </c>
      <c r="AD430" s="20">
        <f t="shared" si="330"/>
        <v>18.399999999999999</v>
      </c>
      <c r="AE430" s="6" t="str">
        <f t="shared" si="331"/>
        <v/>
      </c>
      <c r="AG430" s="3" t="str">
        <f t="shared" si="338"/>
        <v/>
      </c>
      <c r="AH430" s="20" t="str">
        <f t="shared" si="339"/>
        <v/>
      </c>
      <c r="AI430" s="6" t="str">
        <f t="shared" si="340"/>
        <v/>
      </c>
      <c r="AJ430" s="3" t="str">
        <f t="shared" si="341"/>
        <v/>
      </c>
      <c r="AK430" s="20" t="str">
        <f t="shared" si="342"/>
        <v/>
      </c>
      <c r="AL430" s="6" t="str">
        <f t="shared" si="343"/>
        <v/>
      </c>
      <c r="AM430" s="3" t="str">
        <f t="shared" si="344"/>
        <v/>
      </c>
      <c r="AN430" s="20" t="str">
        <f t="shared" si="345"/>
        <v/>
      </c>
      <c r="AO430" s="6" t="str">
        <f t="shared" si="346"/>
        <v/>
      </c>
      <c r="AP430" s="3" t="str">
        <f t="shared" si="347"/>
        <v/>
      </c>
      <c r="AQ430" s="20" t="str">
        <f t="shared" si="348"/>
        <v/>
      </c>
      <c r="AR430" s="6" t="str">
        <f t="shared" si="349"/>
        <v/>
      </c>
      <c r="AS430" s="3" t="str">
        <f t="shared" si="350"/>
        <v/>
      </c>
      <c r="AT430" s="20" t="str">
        <f t="shared" si="351"/>
        <v/>
      </c>
      <c r="AU430" s="6" t="str">
        <f t="shared" si="352"/>
        <v/>
      </c>
      <c r="AV430" s="3" t="str">
        <f t="shared" si="332"/>
        <v/>
      </c>
      <c r="AW430" s="20" t="str">
        <f t="shared" si="333"/>
        <v/>
      </c>
      <c r="AX430" s="6" t="str">
        <f t="shared" si="334"/>
        <v/>
      </c>
      <c r="AY430" s="3" t="str">
        <f t="shared" si="335"/>
        <v/>
      </c>
      <c r="AZ430" s="20">
        <f t="shared" si="336"/>
        <v>0.82</v>
      </c>
      <c r="BA430" s="6" t="str">
        <f t="shared" si="337"/>
        <v/>
      </c>
    </row>
    <row r="431" spans="1:53" ht="13.5" thickBot="1" x14ac:dyDescent="0.25">
      <c r="A431" s="96">
        <v>41771</v>
      </c>
      <c r="B431" s="97" t="s">
        <v>61</v>
      </c>
      <c r="C431" s="97" t="s">
        <v>60</v>
      </c>
      <c r="D431" s="97">
        <v>15</v>
      </c>
      <c r="E431" s="97">
        <v>45.3</v>
      </c>
      <c r="F431" s="90">
        <f t="shared" si="353"/>
        <v>2</v>
      </c>
      <c r="G431" s="90">
        <f t="shared" si="354"/>
        <v>5</v>
      </c>
      <c r="H431" s="90">
        <f t="shared" si="355"/>
        <v>2014</v>
      </c>
      <c r="I431" s="2" t="str">
        <f t="shared" si="310"/>
        <v>Spring</v>
      </c>
      <c r="K431" s="3" t="str">
        <f t="shared" si="311"/>
        <v/>
      </c>
      <c r="L431" s="20" t="str">
        <f t="shared" si="312"/>
        <v/>
      </c>
      <c r="M431" s="6" t="str">
        <f t="shared" si="313"/>
        <v/>
      </c>
      <c r="N431" s="3" t="str">
        <f t="shared" si="314"/>
        <v/>
      </c>
      <c r="O431" s="20" t="str">
        <f t="shared" si="315"/>
        <v/>
      </c>
      <c r="P431" s="6" t="str">
        <f t="shared" si="316"/>
        <v/>
      </c>
      <c r="Q431" s="3" t="str">
        <f t="shared" si="317"/>
        <v/>
      </c>
      <c r="R431" s="20" t="str">
        <f t="shared" si="318"/>
        <v/>
      </c>
      <c r="S431" s="6" t="str">
        <f t="shared" si="319"/>
        <v/>
      </c>
      <c r="T431" s="3" t="str">
        <f t="shared" si="320"/>
        <v/>
      </c>
      <c r="U431" s="20" t="str">
        <f t="shared" si="321"/>
        <v/>
      </c>
      <c r="V431" s="6" t="str">
        <f t="shared" si="322"/>
        <v/>
      </c>
      <c r="W431" s="3" t="str">
        <f t="shared" si="323"/>
        <v/>
      </c>
      <c r="X431" s="20" t="str">
        <f t="shared" si="324"/>
        <v/>
      </c>
      <c r="Y431" s="6" t="str">
        <f t="shared" si="325"/>
        <v/>
      </c>
      <c r="Z431" s="3" t="str">
        <f t="shared" si="326"/>
        <v/>
      </c>
      <c r="AA431" s="20" t="str">
        <f t="shared" si="327"/>
        <v/>
      </c>
      <c r="AB431" s="6" t="str">
        <f t="shared" si="328"/>
        <v/>
      </c>
      <c r="AC431" s="3">
        <f t="shared" si="329"/>
        <v>15</v>
      </c>
      <c r="AD431" s="20" t="str">
        <f t="shared" si="330"/>
        <v/>
      </c>
      <c r="AE431" s="6" t="str">
        <f t="shared" si="331"/>
        <v/>
      </c>
      <c r="AG431" s="3" t="str">
        <f t="shared" si="338"/>
        <v/>
      </c>
      <c r="AH431" s="20" t="str">
        <f t="shared" si="339"/>
        <v/>
      </c>
      <c r="AI431" s="6" t="str">
        <f t="shared" si="340"/>
        <v/>
      </c>
      <c r="AJ431" s="3" t="str">
        <f t="shared" si="341"/>
        <v/>
      </c>
      <c r="AK431" s="20" t="str">
        <f t="shared" si="342"/>
        <v/>
      </c>
      <c r="AL431" s="6" t="str">
        <f t="shared" si="343"/>
        <v/>
      </c>
      <c r="AM431" s="3" t="str">
        <f t="shared" si="344"/>
        <v/>
      </c>
      <c r="AN431" s="20" t="str">
        <f t="shared" si="345"/>
        <v/>
      </c>
      <c r="AO431" s="6" t="str">
        <f t="shared" si="346"/>
        <v/>
      </c>
      <c r="AP431" s="3" t="str">
        <f t="shared" si="347"/>
        <v/>
      </c>
      <c r="AQ431" s="20" t="str">
        <f t="shared" si="348"/>
        <v/>
      </c>
      <c r="AR431" s="6" t="str">
        <f t="shared" si="349"/>
        <v/>
      </c>
      <c r="AS431" s="3" t="str">
        <f t="shared" si="350"/>
        <v/>
      </c>
      <c r="AT431" s="20" t="str">
        <f t="shared" si="351"/>
        <v/>
      </c>
      <c r="AU431" s="6" t="str">
        <f t="shared" si="352"/>
        <v/>
      </c>
      <c r="AV431" s="3" t="str">
        <f t="shared" si="332"/>
        <v/>
      </c>
      <c r="AW431" s="20" t="str">
        <f t="shared" si="333"/>
        <v/>
      </c>
      <c r="AX431" s="6" t="str">
        <f t="shared" si="334"/>
        <v/>
      </c>
      <c r="AY431" s="3">
        <f t="shared" si="335"/>
        <v>45.3</v>
      </c>
      <c r="AZ431" s="20" t="str">
        <f t="shared" si="336"/>
        <v/>
      </c>
      <c r="BA431" s="6" t="str">
        <f t="shared" si="337"/>
        <v/>
      </c>
    </row>
    <row r="432" spans="1:53" ht="13.5" thickBot="1" x14ac:dyDescent="0.25">
      <c r="A432" s="96">
        <v>41556</v>
      </c>
      <c r="B432" s="97" t="s">
        <v>61</v>
      </c>
      <c r="C432" s="97" t="s">
        <v>60</v>
      </c>
      <c r="D432" s="97">
        <v>13.9</v>
      </c>
      <c r="E432" s="97">
        <v>0.49</v>
      </c>
      <c r="F432" s="90">
        <f t="shared" si="353"/>
        <v>2</v>
      </c>
      <c r="G432" s="90">
        <f t="shared" si="354"/>
        <v>10</v>
      </c>
      <c r="H432" s="90">
        <f t="shared" si="355"/>
        <v>2013</v>
      </c>
      <c r="I432" s="2" t="str">
        <f t="shared" si="310"/>
        <v>Fall</v>
      </c>
      <c r="K432" s="3" t="str">
        <f t="shared" si="311"/>
        <v/>
      </c>
      <c r="L432" s="20" t="str">
        <f t="shared" si="312"/>
        <v/>
      </c>
      <c r="M432" s="6" t="str">
        <f t="shared" si="313"/>
        <v/>
      </c>
      <c r="N432" s="3" t="str">
        <f t="shared" si="314"/>
        <v/>
      </c>
      <c r="O432" s="20" t="str">
        <f t="shared" si="315"/>
        <v/>
      </c>
      <c r="P432" s="6" t="str">
        <f t="shared" si="316"/>
        <v/>
      </c>
      <c r="Q432" s="3" t="str">
        <f t="shared" si="317"/>
        <v/>
      </c>
      <c r="R432" s="20" t="str">
        <f t="shared" si="318"/>
        <v/>
      </c>
      <c r="S432" s="6" t="str">
        <f t="shared" si="319"/>
        <v/>
      </c>
      <c r="T432" s="3" t="str">
        <f t="shared" si="320"/>
        <v/>
      </c>
      <c r="U432" s="20" t="str">
        <f t="shared" si="321"/>
        <v/>
      </c>
      <c r="V432" s="6" t="str">
        <f t="shared" si="322"/>
        <v/>
      </c>
      <c r="W432" s="3" t="str">
        <f t="shared" si="323"/>
        <v/>
      </c>
      <c r="X432" s="20" t="str">
        <f t="shared" si="324"/>
        <v/>
      </c>
      <c r="Y432" s="6" t="str">
        <f t="shared" si="325"/>
        <v/>
      </c>
      <c r="Z432" s="3" t="str">
        <f t="shared" si="326"/>
        <v/>
      </c>
      <c r="AA432" s="20" t="str">
        <f t="shared" si="327"/>
        <v/>
      </c>
      <c r="AB432" s="6" t="str">
        <f t="shared" si="328"/>
        <v/>
      </c>
      <c r="AC432" s="3" t="str">
        <f t="shared" si="329"/>
        <v/>
      </c>
      <c r="AD432" s="20" t="str">
        <f t="shared" si="330"/>
        <v/>
      </c>
      <c r="AE432" s="6">
        <f t="shared" si="331"/>
        <v>13.9</v>
      </c>
      <c r="AG432" s="3" t="str">
        <f t="shared" si="338"/>
        <v/>
      </c>
      <c r="AH432" s="20" t="str">
        <f t="shared" si="339"/>
        <v/>
      </c>
      <c r="AI432" s="6" t="str">
        <f t="shared" si="340"/>
        <v/>
      </c>
      <c r="AJ432" s="3" t="str">
        <f t="shared" si="341"/>
        <v/>
      </c>
      <c r="AK432" s="20" t="str">
        <f t="shared" si="342"/>
        <v/>
      </c>
      <c r="AL432" s="6" t="str">
        <f t="shared" si="343"/>
        <v/>
      </c>
      <c r="AM432" s="3" t="str">
        <f t="shared" si="344"/>
        <v/>
      </c>
      <c r="AN432" s="20" t="str">
        <f t="shared" si="345"/>
        <v/>
      </c>
      <c r="AO432" s="6" t="str">
        <f t="shared" si="346"/>
        <v/>
      </c>
      <c r="AP432" s="3" t="str">
        <f t="shared" si="347"/>
        <v/>
      </c>
      <c r="AQ432" s="20" t="str">
        <f t="shared" si="348"/>
        <v/>
      </c>
      <c r="AR432" s="6" t="str">
        <f t="shared" si="349"/>
        <v/>
      </c>
      <c r="AS432" s="3" t="str">
        <f t="shared" si="350"/>
        <v/>
      </c>
      <c r="AT432" s="20" t="str">
        <f t="shared" si="351"/>
        <v/>
      </c>
      <c r="AU432" s="6" t="str">
        <f t="shared" si="352"/>
        <v/>
      </c>
      <c r="AV432" s="3" t="str">
        <f t="shared" si="332"/>
        <v/>
      </c>
      <c r="AW432" s="20" t="str">
        <f t="shared" si="333"/>
        <v/>
      </c>
      <c r="AX432" s="6" t="str">
        <f t="shared" si="334"/>
        <v/>
      </c>
      <c r="AY432" s="3" t="str">
        <f t="shared" si="335"/>
        <v/>
      </c>
      <c r="AZ432" s="20" t="str">
        <f t="shared" si="336"/>
        <v/>
      </c>
      <c r="BA432" s="6">
        <f t="shared" si="337"/>
        <v>0.49</v>
      </c>
    </row>
    <row r="433" spans="1:53" ht="13.5" thickBot="1" x14ac:dyDescent="0.25">
      <c r="A433" s="96">
        <v>41486</v>
      </c>
      <c r="B433" s="97" t="s">
        <v>61</v>
      </c>
      <c r="C433" s="97" t="s">
        <v>60</v>
      </c>
      <c r="D433" s="97">
        <v>16.600000000000001</v>
      </c>
      <c r="E433" s="97">
        <v>0.7</v>
      </c>
      <c r="F433" s="90">
        <f t="shared" si="353"/>
        <v>2</v>
      </c>
      <c r="G433" s="90">
        <f t="shared" si="354"/>
        <v>7</v>
      </c>
      <c r="H433" s="90">
        <f t="shared" si="355"/>
        <v>2013</v>
      </c>
      <c r="I433" s="2" t="str">
        <f t="shared" si="310"/>
        <v>Summer</v>
      </c>
      <c r="K433" s="3" t="str">
        <f t="shared" si="311"/>
        <v/>
      </c>
      <c r="L433" s="20" t="str">
        <f t="shared" si="312"/>
        <v/>
      </c>
      <c r="M433" s="6" t="str">
        <f t="shared" si="313"/>
        <v/>
      </c>
      <c r="N433" s="3" t="str">
        <f t="shared" si="314"/>
        <v/>
      </c>
      <c r="O433" s="20" t="str">
        <f t="shared" si="315"/>
        <v/>
      </c>
      <c r="P433" s="6" t="str">
        <f t="shared" si="316"/>
        <v/>
      </c>
      <c r="Q433" s="3" t="str">
        <f t="shared" si="317"/>
        <v/>
      </c>
      <c r="R433" s="20" t="str">
        <f t="shared" si="318"/>
        <v/>
      </c>
      <c r="S433" s="6" t="str">
        <f t="shared" si="319"/>
        <v/>
      </c>
      <c r="T433" s="3" t="str">
        <f t="shared" si="320"/>
        <v/>
      </c>
      <c r="U433" s="20" t="str">
        <f t="shared" si="321"/>
        <v/>
      </c>
      <c r="V433" s="6" t="str">
        <f t="shared" si="322"/>
        <v/>
      </c>
      <c r="W433" s="3" t="str">
        <f t="shared" si="323"/>
        <v/>
      </c>
      <c r="X433" s="20" t="str">
        <f t="shared" si="324"/>
        <v/>
      </c>
      <c r="Y433" s="6" t="str">
        <f t="shared" si="325"/>
        <v/>
      </c>
      <c r="Z433" s="3" t="str">
        <f t="shared" si="326"/>
        <v/>
      </c>
      <c r="AA433" s="20" t="str">
        <f t="shared" si="327"/>
        <v/>
      </c>
      <c r="AB433" s="6" t="str">
        <f t="shared" si="328"/>
        <v/>
      </c>
      <c r="AC433" s="3" t="str">
        <f t="shared" si="329"/>
        <v/>
      </c>
      <c r="AD433" s="20">
        <f t="shared" si="330"/>
        <v>16.600000000000001</v>
      </c>
      <c r="AE433" s="6" t="str">
        <f t="shared" si="331"/>
        <v/>
      </c>
      <c r="AG433" s="3" t="str">
        <f t="shared" si="338"/>
        <v/>
      </c>
      <c r="AH433" s="20" t="str">
        <f t="shared" si="339"/>
        <v/>
      </c>
      <c r="AI433" s="6" t="str">
        <f t="shared" si="340"/>
        <v/>
      </c>
      <c r="AJ433" s="3" t="str">
        <f t="shared" si="341"/>
        <v/>
      </c>
      <c r="AK433" s="20" t="str">
        <f t="shared" si="342"/>
        <v/>
      </c>
      <c r="AL433" s="6" t="str">
        <f t="shared" si="343"/>
        <v/>
      </c>
      <c r="AM433" s="3" t="str">
        <f t="shared" si="344"/>
        <v/>
      </c>
      <c r="AN433" s="20" t="str">
        <f t="shared" si="345"/>
        <v/>
      </c>
      <c r="AO433" s="6" t="str">
        <f t="shared" si="346"/>
        <v/>
      </c>
      <c r="AP433" s="3" t="str">
        <f t="shared" si="347"/>
        <v/>
      </c>
      <c r="AQ433" s="20" t="str">
        <f t="shared" si="348"/>
        <v/>
      </c>
      <c r="AR433" s="6" t="str">
        <f t="shared" si="349"/>
        <v/>
      </c>
      <c r="AS433" s="3" t="str">
        <f t="shared" si="350"/>
        <v/>
      </c>
      <c r="AT433" s="20" t="str">
        <f t="shared" si="351"/>
        <v/>
      </c>
      <c r="AU433" s="6" t="str">
        <f t="shared" si="352"/>
        <v/>
      </c>
      <c r="AV433" s="3" t="str">
        <f t="shared" si="332"/>
        <v/>
      </c>
      <c r="AW433" s="20" t="str">
        <f t="shared" si="333"/>
        <v/>
      </c>
      <c r="AX433" s="6" t="str">
        <f t="shared" si="334"/>
        <v/>
      </c>
      <c r="AY433" s="3" t="str">
        <f t="shared" si="335"/>
        <v/>
      </c>
      <c r="AZ433" s="20">
        <f t="shared" si="336"/>
        <v>0.7</v>
      </c>
      <c r="BA433" s="6" t="str">
        <f t="shared" si="337"/>
        <v/>
      </c>
    </row>
    <row r="434" spans="1:53" ht="13.5" thickBot="1" x14ac:dyDescent="0.25">
      <c r="A434" s="96">
        <v>41398</v>
      </c>
      <c r="B434" s="97" t="s">
        <v>61</v>
      </c>
      <c r="C434" s="97" t="s">
        <v>60</v>
      </c>
      <c r="D434" s="97">
        <v>7.6</v>
      </c>
      <c r="E434" s="97">
        <v>20.9</v>
      </c>
      <c r="F434" s="90">
        <f t="shared" si="353"/>
        <v>2</v>
      </c>
      <c r="G434" s="90">
        <f t="shared" si="354"/>
        <v>5</v>
      </c>
      <c r="H434" s="90">
        <f t="shared" si="355"/>
        <v>2013</v>
      </c>
      <c r="I434" s="2" t="str">
        <f t="shared" si="310"/>
        <v>Spring</v>
      </c>
      <c r="K434" s="3" t="str">
        <f t="shared" si="311"/>
        <v/>
      </c>
      <c r="L434" s="20" t="str">
        <f t="shared" si="312"/>
        <v/>
      </c>
      <c r="M434" s="6" t="str">
        <f t="shared" si="313"/>
        <v/>
      </c>
      <c r="N434" s="3" t="str">
        <f t="shared" si="314"/>
        <v/>
      </c>
      <c r="O434" s="20" t="str">
        <f t="shared" si="315"/>
        <v/>
      </c>
      <c r="P434" s="6" t="str">
        <f t="shared" si="316"/>
        <v/>
      </c>
      <c r="Q434" s="3" t="str">
        <f t="shared" si="317"/>
        <v/>
      </c>
      <c r="R434" s="20" t="str">
        <f t="shared" si="318"/>
        <v/>
      </c>
      <c r="S434" s="6" t="str">
        <f t="shared" si="319"/>
        <v/>
      </c>
      <c r="T434" s="3" t="str">
        <f t="shared" si="320"/>
        <v/>
      </c>
      <c r="U434" s="20" t="str">
        <f t="shared" si="321"/>
        <v/>
      </c>
      <c r="V434" s="6" t="str">
        <f t="shared" si="322"/>
        <v/>
      </c>
      <c r="W434" s="3" t="str">
        <f t="shared" si="323"/>
        <v/>
      </c>
      <c r="X434" s="20" t="str">
        <f t="shared" si="324"/>
        <v/>
      </c>
      <c r="Y434" s="6" t="str">
        <f t="shared" si="325"/>
        <v/>
      </c>
      <c r="Z434" s="3" t="str">
        <f t="shared" si="326"/>
        <v/>
      </c>
      <c r="AA434" s="20" t="str">
        <f t="shared" si="327"/>
        <v/>
      </c>
      <c r="AB434" s="6" t="str">
        <f t="shared" si="328"/>
        <v/>
      </c>
      <c r="AC434" s="3">
        <f t="shared" si="329"/>
        <v>7.6</v>
      </c>
      <c r="AD434" s="20" t="str">
        <f t="shared" si="330"/>
        <v/>
      </c>
      <c r="AE434" s="6" t="str">
        <f t="shared" si="331"/>
        <v/>
      </c>
      <c r="AG434" s="3" t="str">
        <f t="shared" si="338"/>
        <v/>
      </c>
      <c r="AH434" s="20" t="str">
        <f t="shared" si="339"/>
        <v/>
      </c>
      <c r="AI434" s="6" t="str">
        <f t="shared" si="340"/>
        <v/>
      </c>
      <c r="AJ434" s="3" t="str">
        <f t="shared" si="341"/>
        <v/>
      </c>
      <c r="AK434" s="20" t="str">
        <f t="shared" si="342"/>
        <v/>
      </c>
      <c r="AL434" s="6" t="str">
        <f t="shared" si="343"/>
        <v/>
      </c>
      <c r="AM434" s="3" t="str">
        <f t="shared" si="344"/>
        <v/>
      </c>
      <c r="AN434" s="20" t="str">
        <f t="shared" si="345"/>
        <v/>
      </c>
      <c r="AO434" s="6" t="str">
        <f t="shared" si="346"/>
        <v/>
      </c>
      <c r="AP434" s="3" t="str">
        <f t="shared" si="347"/>
        <v/>
      </c>
      <c r="AQ434" s="20" t="str">
        <f t="shared" si="348"/>
        <v/>
      </c>
      <c r="AR434" s="6" t="str">
        <f t="shared" si="349"/>
        <v/>
      </c>
      <c r="AS434" s="3" t="str">
        <f t="shared" si="350"/>
        <v/>
      </c>
      <c r="AT434" s="20" t="str">
        <f t="shared" si="351"/>
        <v/>
      </c>
      <c r="AU434" s="6" t="str">
        <f t="shared" si="352"/>
        <v/>
      </c>
      <c r="AV434" s="3" t="str">
        <f t="shared" si="332"/>
        <v/>
      </c>
      <c r="AW434" s="20" t="str">
        <f t="shared" si="333"/>
        <v/>
      </c>
      <c r="AX434" s="6" t="str">
        <f t="shared" si="334"/>
        <v/>
      </c>
      <c r="AY434" s="3">
        <f t="shared" si="335"/>
        <v>20.9</v>
      </c>
      <c r="AZ434" s="20" t="str">
        <f t="shared" si="336"/>
        <v/>
      </c>
      <c r="BA434" s="6" t="str">
        <f t="shared" si="337"/>
        <v/>
      </c>
    </row>
    <row r="435" spans="1:53" ht="13.5" thickBot="1" x14ac:dyDescent="0.25">
      <c r="A435" s="96">
        <v>41181</v>
      </c>
      <c r="B435" s="97" t="s">
        <v>61</v>
      </c>
      <c r="C435" s="97" t="s">
        <v>60</v>
      </c>
      <c r="D435" s="97">
        <v>10.38</v>
      </c>
      <c r="E435" s="97">
        <v>0.23</v>
      </c>
      <c r="F435" s="90">
        <f t="shared" si="353"/>
        <v>2</v>
      </c>
      <c r="G435" s="90">
        <f t="shared" si="354"/>
        <v>9</v>
      </c>
      <c r="H435" s="90">
        <f t="shared" si="355"/>
        <v>2012</v>
      </c>
      <c r="I435" s="2" t="str">
        <f t="shared" si="310"/>
        <v>Fall</v>
      </c>
      <c r="K435" s="3" t="str">
        <f t="shared" si="311"/>
        <v/>
      </c>
      <c r="L435" s="20" t="str">
        <f t="shared" si="312"/>
        <v/>
      </c>
      <c r="M435" s="6" t="str">
        <f t="shared" si="313"/>
        <v/>
      </c>
      <c r="N435" s="3" t="str">
        <f t="shared" si="314"/>
        <v/>
      </c>
      <c r="O435" s="20" t="str">
        <f t="shared" si="315"/>
        <v/>
      </c>
      <c r="P435" s="6" t="str">
        <f t="shared" si="316"/>
        <v/>
      </c>
      <c r="Q435" s="3" t="str">
        <f t="shared" si="317"/>
        <v/>
      </c>
      <c r="R435" s="20" t="str">
        <f t="shared" si="318"/>
        <v/>
      </c>
      <c r="S435" s="6" t="str">
        <f t="shared" si="319"/>
        <v/>
      </c>
      <c r="T435" s="3" t="str">
        <f t="shared" si="320"/>
        <v/>
      </c>
      <c r="U435" s="20" t="str">
        <f t="shared" si="321"/>
        <v/>
      </c>
      <c r="V435" s="6" t="str">
        <f t="shared" si="322"/>
        <v/>
      </c>
      <c r="W435" s="3" t="str">
        <f t="shared" si="323"/>
        <v/>
      </c>
      <c r="X435" s="20" t="str">
        <f t="shared" si="324"/>
        <v/>
      </c>
      <c r="Y435" s="6" t="str">
        <f t="shared" si="325"/>
        <v/>
      </c>
      <c r="Z435" s="3" t="str">
        <f t="shared" si="326"/>
        <v/>
      </c>
      <c r="AA435" s="20" t="str">
        <f t="shared" si="327"/>
        <v/>
      </c>
      <c r="AB435" s="6" t="str">
        <f t="shared" si="328"/>
        <v/>
      </c>
      <c r="AC435" s="3" t="str">
        <f t="shared" si="329"/>
        <v/>
      </c>
      <c r="AD435" s="20" t="str">
        <f t="shared" si="330"/>
        <v/>
      </c>
      <c r="AE435" s="6">
        <f t="shared" si="331"/>
        <v>10.38</v>
      </c>
      <c r="AG435" s="3" t="str">
        <f t="shared" si="338"/>
        <v/>
      </c>
      <c r="AH435" s="20" t="str">
        <f t="shared" si="339"/>
        <v/>
      </c>
      <c r="AI435" s="6" t="str">
        <f t="shared" si="340"/>
        <v/>
      </c>
      <c r="AJ435" s="3" t="str">
        <f t="shared" si="341"/>
        <v/>
      </c>
      <c r="AK435" s="20" t="str">
        <f t="shared" si="342"/>
        <v/>
      </c>
      <c r="AL435" s="6" t="str">
        <f t="shared" si="343"/>
        <v/>
      </c>
      <c r="AM435" s="3" t="str">
        <f t="shared" si="344"/>
        <v/>
      </c>
      <c r="AN435" s="20" t="str">
        <f t="shared" si="345"/>
        <v/>
      </c>
      <c r="AO435" s="6" t="str">
        <f t="shared" si="346"/>
        <v/>
      </c>
      <c r="AP435" s="3" t="str">
        <f t="shared" si="347"/>
        <v/>
      </c>
      <c r="AQ435" s="20" t="str">
        <f t="shared" si="348"/>
        <v/>
      </c>
      <c r="AR435" s="6" t="str">
        <f t="shared" si="349"/>
        <v/>
      </c>
      <c r="AS435" s="3" t="str">
        <f t="shared" si="350"/>
        <v/>
      </c>
      <c r="AT435" s="20" t="str">
        <f t="shared" si="351"/>
        <v/>
      </c>
      <c r="AU435" s="6" t="str">
        <f t="shared" si="352"/>
        <v/>
      </c>
      <c r="AV435" s="3" t="str">
        <f t="shared" si="332"/>
        <v/>
      </c>
      <c r="AW435" s="20" t="str">
        <f t="shared" si="333"/>
        <v/>
      </c>
      <c r="AX435" s="6" t="str">
        <f t="shared" si="334"/>
        <v/>
      </c>
      <c r="AY435" s="3" t="str">
        <f t="shared" si="335"/>
        <v/>
      </c>
      <c r="AZ435" s="20" t="str">
        <f t="shared" si="336"/>
        <v/>
      </c>
      <c r="BA435" s="6">
        <f t="shared" si="337"/>
        <v>0.23</v>
      </c>
    </row>
    <row r="436" spans="1:53" ht="13.5" thickBot="1" x14ac:dyDescent="0.25">
      <c r="A436" s="96">
        <v>41114</v>
      </c>
      <c r="B436" s="97" t="s">
        <v>61</v>
      </c>
      <c r="C436" s="97" t="s">
        <v>60</v>
      </c>
      <c r="D436" s="97">
        <v>22.3</v>
      </c>
      <c r="E436" s="97">
        <v>0.25</v>
      </c>
      <c r="F436" s="90">
        <f t="shared" si="353"/>
        <v>2</v>
      </c>
      <c r="G436" s="90">
        <f t="shared" si="354"/>
        <v>7</v>
      </c>
      <c r="H436" s="90">
        <f t="shared" si="355"/>
        <v>2012</v>
      </c>
      <c r="I436" s="2" t="str">
        <f t="shared" si="310"/>
        <v>Summer</v>
      </c>
      <c r="K436" s="3" t="str">
        <f t="shared" si="311"/>
        <v/>
      </c>
      <c r="L436" s="20" t="str">
        <f t="shared" si="312"/>
        <v/>
      </c>
      <c r="M436" s="6" t="str">
        <f t="shared" si="313"/>
        <v/>
      </c>
      <c r="N436" s="3" t="str">
        <f t="shared" si="314"/>
        <v/>
      </c>
      <c r="O436" s="20" t="str">
        <f t="shared" si="315"/>
        <v/>
      </c>
      <c r="P436" s="6" t="str">
        <f t="shared" si="316"/>
        <v/>
      </c>
      <c r="Q436" s="3" t="str">
        <f t="shared" si="317"/>
        <v/>
      </c>
      <c r="R436" s="20" t="str">
        <f t="shared" si="318"/>
        <v/>
      </c>
      <c r="S436" s="6" t="str">
        <f t="shared" si="319"/>
        <v/>
      </c>
      <c r="T436" s="3" t="str">
        <f t="shared" si="320"/>
        <v/>
      </c>
      <c r="U436" s="20" t="str">
        <f t="shared" si="321"/>
        <v/>
      </c>
      <c r="V436" s="6" t="str">
        <f t="shared" si="322"/>
        <v/>
      </c>
      <c r="W436" s="3" t="str">
        <f t="shared" si="323"/>
        <v/>
      </c>
      <c r="X436" s="20" t="str">
        <f t="shared" si="324"/>
        <v/>
      </c>
      <c r="Y436" s="6" t="str">
        <f t="shared" si="325"/>
        <v/>
      </c>
      <c r="Z436" s="3" t="str">
        <f t="shared" si="326"/>
        <v/>
      </c>
      <c r="AA436" s="20" t="str">
        <f t="shared" si="327"/>
        <v/>
      </c>
      <c r="AB436" s="6" t="str">
        <f t="shared" si="328"/>
        <v/>
      </c>
      <c r="AC436" s="3" t="str">
        <f t="shared" si="329"/>
        <v/>
      </c>
      <c r="AD436" s="20">
        <f t="shared" si="330"/>
        <v>22.3</v>
      </c>
      <c r="AE436" s="6" t="str">
        <f t="shared" si="331"/>
        <v/>
      </c>
      <c r="AG436" s="3" t="str">
        <f t="shared" si="338"/>
        <v/>
      </c>
      <c r="AH436" s="20" t="str">
        <f t="shared" si="339"/>
        <v/>
      </c>
      <c r="AI436" s="6" t="str">
        <f t="shared" si="340"/>
        <v/>
      </c>
      <c r="AJ436" s="3" t="str">
        <f t="shared" si="341"/>
        <v/>
      </c>
      <c r="AK436" s="20" t="str">
        <f t="shared" si="342"/>
        <v/>
      </c>
      <c r="AL436" s="6" t="str">
        <f t="shared" si="343"/>
        <v/>
      </c>
      <c r="AM436" s="3" t="str">
        <f t="shared" si="344"/>
        <v/>
      </c>
      <c r="AN436" s="20" t="str">
        <f t="shared" si="345"/>
        <v/>
      </c>
      <c r="AO436" s="6" t="str">
        <f t="shared" si="346"/>
        <v/>
      </c>
      <c r="AP436" s="3" t="str">
        <f t="shared" si="347"/>
        <v/>
      </c>
      <c r="AQ436" s="20" t="str">
        <f t="shared" si="348"/>
        <v/>
      </c>
      <c r="AR436" s="6" t="str">
        <f t="shared" si="349"/>
        <v/>
      </c>
      <c r="AS436" s="3" t="str">
        <f t="shared" si="350"/>
        <v/>
      </c>
      <c r="AT436" s="20" t="str">
        <f t="shared" si="351"/>
        <v/>
      </c>
      <c r="AU436" s="6" t="str">
        <f t="shared" si="352"/>
        <v/>
      </c>
      <c r="AV436" s="3" t="str">
        <f t="shared" si="332"/>
        <v/>
      </c>
      <c r="AW436" s="20" t="str">
        <f t="shared" si="333"/>
        <v/>
      </c>
      <c r="AX436" s="6" t="str">
        <f t="shared" si="334"/>
        <v/>
      </c>
      <c r="AY436" s="3" t="str">
        <f t="shared" si="335"/>
        <v/>
      </c>
      <c r="AZ436" s="20">
        <f t="shared" si="336"/>
        <v>0.25</v>
      </c>
      <c r="BA436" s="6" t="str">
        <f t="shared" si="337"/>
        <v/>
      </c>
    </row>
  </sheetData>
  <mergeCells count="26">
    <mergeCell ref="CY1:CZ1"/>
    <mergeCell ref="A2:G2"/>
    <mergeCell ref="K3:M3"/>
    <mergeCell ref="N3:P3"/>
    <mergeCell ref="Q3:S3"/>
    <mergeCell ref="T3:V3"/>
    <mergeCell ref="W3:Y3"/>
    <mergeCell ref="AJ3:AL3"/>
    <mergeCell ref="AM3:AO3"/>
    <mergeCell ref="AP3:AR3"/>
    <mergeCell ref="AS3:AU3"/>
    <mergeCell ref="Z3:AB3"/>
    <mergeCell ref="AC3:AE3"/>
    <mergeCell ref="K2:AE2"/>
    <mergeCell ref="AV3:AX3"/>
    <mergeCell ref="AY3:BA3"/>
    <mergeCell ref="AG2:BA2"/>
    <mergeCell ref="AG3:AI3"/>
    <mergeCell ref="CA3:CG3"/>
    <mergeCell ref="CH3:CN3"/>
    <mergeCell ref="CO3:CU3"/>
    <mergeCell ref="CA2:CU2"/>
    <mergeCell ref="BD3:BJ3"/>
    <mergeCell ref="BK3:BQ3"/>
    <mergeCell ref="BR3:BX3"/>
    <mergeCell ref="BD2:BX2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3"/>
  <sheetViews>
    <sheetView tabSelected="1" workbookViewId="0">
      <pane ySplit="1" topLeftCell="A425" activePane="bottomLeft" state="frozen"/>
      <selection pane="bottomLeft" activeCell="A423" sqref="A423:XFD423"/>
    </sheetView>
  </sheetViews>
  <sheetFormatPr defaultColWidth="8.85546875" defaultRowHeight="25.5" customHeight="1" x14ac:dyDescent="0.2"/>
  <cols>
    <col min="1" max="1" width="13" customWidth="1"/>
    <col min="2" max="2" width="20" customWidth="1"/>
    <col min="3" max="3" width="19.140625" customWidth="1"/>
    <col min="6" max="6" width="15" customWidth="1"/>
  </cols>
  <sheetData>
    <row r="1" spans="1:21" ht="25.5" customHeight="1" thickBot="1" x14ac:dyDescent="0.25">
      <c r="A1" s="75" t="s">
        <v>4</v>
      </c>
      <c r="B1" s="75" t="s">
        <v>5</v>
      </c>
      <c r="C1" s="75" t="s">
        <v>6</v>
      </c>
      <c r="D1" s="75" t="s">
        <v>55</v>
      </c>
      <c r="E1" s="75" t="s">
        <v>56</v>
      </c>
      <c r="F1" s="75" t="s">
        <v>57</v>
      </c>
      <c r="G1" s="75" t="s">
        <v>58</v>
      </c>
      <c r="H1" s="87"/>
      <c r="M1" s="144" t="s">
        <v>75</v>
      </c>
      <c r="N1" s="144"/>
      <c r="O1" s="144"/>
      <c r="P1" s="144"/>
      <c r="Q1" s="144"/>
      <c r="R1" s="144"/>
      <c r="S1" s="144"/>
      <c r="T1" s="144"/>
      <c r="U1" s="144"/>
    </row>
    <row r="2" spans="1:21" ht="25.5" customHeight="1" thickBot="1" x14ac:dyDescent="0.25">
      <c r="A2" s="91" t="s">
        <v>81</v>
      </c>
      <c r="G2" s="83"/>
      <c r="H2" s="88"/>
      <c r="I2" t="str">
        <f>IF(G2&gt;100,"check","")</f>
        <v/>
      </c>
      <c r="J2" t="str">
        <f>IF(E2&gt;19,"check","")</f>
        <v/>
      </c>
      <c r="M2" s="144"/>
      <c r="N2" s="144"/>
      <c r="O2" s="144"/>
      <c r="P2" s="144"/>
      <c r="Q2" s="144"/>
      <c r="R2" s="144"/>
      <c r="S2" s="144"/>
      <c r="T2" s="144"/>
      <c r="U2" s="144"/>
    </row>
    <row r="3" spans="1:21" ht="25.5" customHeight="1" thickBot="1" x14ac:dyDescent="0.25">
      <c r="A3" s="92">
        <v>42279</v>
      </c>
      <c r="B3" s="93" t="s">
        <v>7</v>
      </c>
      <c r="C3" s="93" t="s">
        <v>8</v>
      </c>
      <c r="D3" s="93">
        <v>951.4</v>
      </c>
      <c r="E3" s="93">
        <v>9.8000000000000007</v>
      </c>
      <c r="F3" s="93">
        <v>12.8</v>
      </c>
      <c r="G3" s="93">
        <v>3.02</v>
      </c>
      <c r="H3" s="88"/>
      <c r="M3" s="144"/>
      <c r="N3" s="144"/>
      <c r="O3" s="144"/>
      <c r="P3" s="144"/>
      <c r="Q3" s="144"/>
      <c r="R3" s="144"/>
      <c r="S3" s="144"/>
      <c r="T3" s="144"/>
      <c r="U3" s="144"/>
    </row>
    <row r="4" spans="1:21" ht="25.5" customHeight="1" thickBot="1" x14ac:dyDescent="0.25">
      <c r="A4" s="92">
        <v>42213</v>
      </c>
      <c r="B4" s="93" t="s">
        <v>7</v>
      </c>
      <c r="C4" s="93" t="s">
        <v>8</v>
      </c>
      <c r="D4" s="93">
        <v>973.4</v>
      </c>
      <c r="E4" s="93">
        <v>6.5</v>
      </c>
      <c r="F4" s="93">
        <v>22.58</v>
      </c>
      <c r="G4" s="93">
        <v>3.04</v>
      </c>
      <c r="H4" s="88"/>
      <c r="M4" s="144"/>
      <c r="N4" s="144"/>
      <c r="O4" s="144"/>
      <c r="P4" s="144"/>
      <c r="Q4" s="144"/>
      <c r="R4" s="144"/>
      <c r="S4" s="144"/>
      <c r="T4" s="144"/>
      <c r="U4" s="144"/>
    </row>
    <row r="5" spans="1:21" ht="25.5" customHeight="1" thickBot="1" x14ac:dyDescent="0.25">
      <c r="A5" s="92">
        <v>42131</v>
      </c>
      <c r="B5" s="93" t="s">
        <v>7</v>
      </c>
      <c r="C5" s="93" t="s">
        <v>8</v>
      </c>
      <c r="D5" s="93">
        <v>1241</v>
      </c>
      <c r="E5" s="93">
        <v>13.27</v>
      </c>
      <c r="F5" s="93">
        <v>21.6</v>
      </c>
      <c r="G5" s="93">
        <v>34.270000000000003</v>
      </c>
      <c r="H5" s="88"/>
      <c r="M5" s="144"/>
      <c r="N5" s="144"/>
      <c r="O5" s="144"/>
      <c r="P5" s="144"/>
      <c r="Q5" s="144"/>
      <c r="R5" s="144"/>
      <c r="S5" s="144"/>
      <c r="T5" s="144"/>
      <c r="U5" s="144"/>
    </row>
    <row r="6" spans="1:21" ht="25.5" customHeight="1" thickBot="1" x14ac:dyDescent="0.25">
      <c r="A6" s="82">
        <v>41902</v>
      </c>
      <c r="B6" s="81" t="s">
        <v>7</v>
      </c>
      <c r="C6" s="81" t="s">
        <v>8</v>
      </c>
      <c r="D6" s="81">
        <v>988</v>
      </c>
      <c r="E6" s="81">
        <v>9.01</v>
      </c>
      <c r="F6" s="81">
        <v>15.2</v>
      </c>
      <c r="G6" s="81">
        <v>6.88</v>
      </c>
      <c r="H6" s="89"/>
      <c r="I6" t="str">
        <f t="shared" ref="I6:I42" si="0">IF(G6&gt;100,"check","")</f>
        <v/>
      </c>
      <c r="J6" t="str">
        <f>IF(E6&gt;19,"check","")</f>
        <v/>
      </c>
      <c r="M6" s="144"/>
      <c r="N6" s="144"/>
      <c r="O6" s="144"/>
      <c r="P6" s="144"/>
      <c r="Q6" s="144"/>
      <c r="R6" s="144"/>
      <c r="S6" s="144"/>
      <c r="T6" s="144"/>
      <c r="U6" s="144"/>
    </row>
    <row r="7" spans="1:21" ht="25.5" customHeight="1" thickBot="1" x14ac:dyDescent="0.25">
      <c r="A7" s="82">
        <v>41852</v>
      </c>
      <c r="B7" s="81" t="s">
        <v>7</v>
      </c>
      <c r="C7" s="81" t="s">
        <v>8</v>
      </c>
      <c r="D7" s="81">
        <v>927</v>
      </c>
      <c r="E7" s="81">
        <v>7.69</v>
      </c>
      <c r="F7" s="81">
        <v>19</v>
      </c>
      <c r="G7" s="81">
        <v>3.01</v>
      </c>
      <c r="H7" s="89"/>
      <c r="I7" t="str">
        <f t="shared" si="0"/>
        <v/>
      </c>
      <c r="J7" t="str">
        <f t="shared" ref="J7:J42" si="1">IF(E7&gt;19,"check","")</f>
        <v/>
      </c>
      <c r="M7" s="144"/>
      <c r="N7" s="144"/>
      <c r="O7" s="144"/>
      <c r="P7" s="144"/>
      <c r="Q7" s="144"/>
      <c r="R7" s="144"/>
      <c r="S7" s="144"/>
      <c r="T7" s="144"/>
      <c r="U7" s="144"/>
    </row>
    <row r="8" spans="1:21" ht="25.5" customHeight="1" thickBot="1" x14ac:dyDescent="0.25">
      <c r="A8" s="82">
        <v>41762</v>
      </c>
      <c r="B8" s="81" t="s">
        <v>7</v>
      </c>
      <c r="C8" s="81" t="s">
        <v>8</v>
      </c>
      <c r="D8" s="81">
        <v>1029</v>
      </c>
      <c r="E8" s="81">
        <v>16.82</v>
      </c>
      <c r="F8" s="81">
        <v>9.6999999999999993</v>
      </c>
      <c r="G8" s="81">
        <v>52.5</v>
      </c>
      <c r="H8" s="89"/>
      <c r="I8" t="str">
        <f t="shared" si="0"/>
        <v/>
      </c>
      <c r="J8" t="str">
        <f t="shared" si="1"/>
        <v/>
      </c>
    </row>
    <row r="9" spans="1:21" ht="25.5" customHeight="1" thickBot="1" x14ac:dyDescent="0.25">
      <c r="A9" s="82">
        <v>41552</v>
      </c>
      <c r="B9" s="81" t="s">
        <v>7</v>
      </c>
      <c r="C9" s="81" t="s">
        <v>8</v>
      </c>
      <c r="D9" s="81">
        <v>1095</v>
      </c>
      <c r="E9" s="81">
        <v>5.44</v>
      </c>
      <c r="F9" s="81">
        <v>14.9</v>
      </c>
      <c r="G9" s="81">
        <v>1.7</v>
      </c>
      <c r="H9" s="89"/>
      <c r="I9" t="str">
        <f>IF(G9&gt;100,"check","")</f>
        <v/>
      </c>
      <c r="J9" t="str">
        <f t="shared" si="1"/>
        <v/>
      </c>
    </row>
    <row r="10" spans="1:21" ht="25.5" customHeight="1" thickBot="1" x14ac:dyDescent="0.25">
      <c r="A10" s="82">
        <v>41480</v>
      </c>
      <c r="B10" s="81" t="s">
        <v>7</v>
      </c>
      <c r="C10" s="81" t="s">
        <v>8</v>
      </c>
      <c r="D10" s="81">
        <v>874</v>
      </c>
      <c r="E10" s="81">
        <v>9.33</v>
      </c>
      <c r="F10" s="81">
        <v>19.2</v>
      </c>
      <c r="G10" s="81">
        <v>10</v>
      </c>
      <c r="H10" s="89"/>
      <c r="I10" t="str">
        <f t="shared" si="0"/>
        <v/>
      </c>
      <c r="J10" t="str">
        <f t="shared" si="1"/>
        <v/>
      </c>
    </row>
    <row r="11" spans="1:21" ht="25.5" customHeight="1" thickBot="1" x14ac:dyDescent="0.25">
      <c r="A11" s="82">
        <v>41391</v>
      </c>
      <c r="B11" s="81" t="s">
        <v>7</v>
      </c>
      <c r="C11" s="81" t="s">
        <v>8</v>
      </c>
      <c r="D11" s="81">
        <v>1251</v>
      </c>
      <c r="E11" s="81">
        <v>11.06</v>
      </c>
      <c r="F11" s="81">
        <v>10.199999999999999</v>
      </c>
      <c r="G11" s="81">
        <v>15.6</v>
      </c>
      <c r="H11" s="89"/>
      <c r="I11" t="str">
        <f t="shared" si="0"/>
        <v/>
      </c>
      <c r="J11" t="str">
        <f t="shared" si="1"/>
        <v/>
      </c>
    </row>
    <row r="12" spans="1:21" ht="25.5" customHeight="1" thickBot="1" x14ac:dyDescent="0.25">
      <c r="A12" s="82">
        <v>41188</v>
      </c>
      <c r="B12" s="81" t="s">
        <v>7</v>
      </c>
      <c r="C12" s="81" t="s">
        <v>8</v>
      </c>
      <c r="D12" s="81">
        <v>1496</v>
      </c>
      <c r="E12" s="81" t="s">
        <v>77</v>
      </c>
      <c r="F12" s="81">
        <v>7.6</v>
      </c>
      <c r="G12" s="81" t="s">
        <v>3</v>
      </c>
      <c r="H12" s="89"/>
      <c r="I12" t="str">
        <f t="shared" si="0"/>
        <v>check</v>
      </c>
      <c r="J12" t="str">
        <f t="shared" si="1"/>
        <v>check</v>
      </c>
    </row>
    <row r="13" spans="1:21" ht="25.5" customHeight="1" thickBot="1" x14ac:dyDescent="0.25">
      <c r="A13" s="82">
        <v>41122</v>
      </c>
      <c r="B13" s="81" t="s">
        <v>7</v>
      </c>
      <c r="C13" s="81" t="s">
        <v>8</v>
      </c>
      <c r="D13" s="81">
        <v>771</v>
      </c>
      <c r="E13" s="81">
        <v>7.73</v>
      </c>
      <c r="F13" s="81">
        <v>22.4</v>
      </c>
      <c r="G13" s="81">
        <v>7.7</v>
      </c>
      <c r="H13" s="89"/>
      <c r="I13" t="str">
        <f t="shared" si="0"/>
        <v/>
      </c>
      <c r="J13" t="str">
        <f t="shared" si="1"/>
        <v/>
      </c>
    </row>
    <row r="14" spans="1:21" ht="25.5" customHeight="1" thickBot="1" x14ac:dyDescent="0.25">
      <c r="A14" s="82">
        <v>41033</v>
      </c>
      <c r="B14" s="81" t="s">
        <v>7</v>
      </c>
      <c r="C14" s="81" t="s">
        <v>8</v>
      </c>
      <c r="D14" s="81">
        <v>726</v>
      </c>
      <c r="E14" s="81">
        <v>7.83</v>
      </c>
      <c r="F14" s="81">
        <v>16.3</v>
      </c>
      <c r="G14" s="81" t="s">
        <v>3</v>
      </c>
      <c r="H14" s="89"/>
      <c r="I14" t="str">
        <f t="shared" si="0"/>
        <v>check</v>
      </c>
      <c r="J14" t="str">
        <f t="shared" si="1"/>
        <v/>
      </c>
    </row>
    <row r="15" spans="1:21" ht="25.5" customHeight="1" thickBot="1" x14ac:dyDescent="0.25">
      <c r="A15" s="82">
        <v>40823</v>
      </c>
      <c r="B15" s="81" t="s">
        <v>7</v>
      </c>
      <c r="C15" s="81" t="s">
        <v>8</v>
      </c>
      <c r="D15" s="81">
        <v>981</v>
      </c>
      <c r="E15" s="81">
        <v>8.17</v>
      </c>
      <c r="F15" s="81">
        <v>16</v>
      </c>
      <c r="G15" s="81">
        <v>6.25</v>
      </c>
      <c r="H15" s="89"/>
      <c r="I15" t="str">
        <f t="shared" si="0"/>
        <v/>
      </c>
      <c r="J15" t="str">
        <f t="shared" si="1"/>
        <v/>
      </c>
    </row>
    <row r="16" spans="1:21" ht="25.5" customHeight="1" thickBot="1" x14ac:dyDescent="0.25">
      <c r="A16" s="82">
        <v>40759</v>
      </c>
      <c r="B16" s="81" t="s">
        <v>7</v>
      </c>
      <c r="C16" s="81" t="s">
        <v>8</v>
      </c>
      <c r="D16" s="81">
        <v>764</v>
      </c>
      <c r="E16" s="81" t="s">
        <v>77</v>
      </c>
      <c r="F16" s="81">
        <v>21.9</v>
      </c>
      <c r="G16" s="81">
        <v>17.3</v>
      </c>
      <c r="H16" s="89"/>
      <c r="I16" t="str">
        <f t="shared" si="0"/>
        <v/>
      </c>
      <c r="J16" t="str">
        <f t="shared" si="1"/>
        <v>check</v>
      </c>
    </row>
    <row r="17" spans="1:10" ht="25.5" customHeight="1" thickBot="1" x14ac:dyDescent="0.25">
      <c r="A17" s="82">
        <v>40669</v>
      </c>
      <c r="B17" s="81" t="s">
        <v>7</v>
      </c>
      <c r="C17" s="81" t="s">
        <v>8</v>
      </c>
      <c r="D17" s="81">
        <v>906</v>
      </c>
      <c r="E17" s="81">
        <v>10.25</v>
      </c>
      <c r="F17" s="81">
        <v>13.2</v>
      </c>
      <c r="G17" s="81">
        <v>40.700000000000003</v>
      </c>
      <c r="H17" s="89"/>
      <c r="I17" t="str">
        <f t="shared" si="0"/>
        <v/>
      </c>
      <c r="J17" t="str">
        <f t="shared" si="1"/>
        <v/>
      </c>
    </row>
    <row r="18" spans="1:10" ht="25.5" customHeight="1" thickBot="1" x14ac:dyDescent="0.25">
      <c r="A18" s="82">
        <v>40460</v>
      </c>
      <c r="B18" s="81" t="s">
        <v>7</v>
      </c>
      <c r="C18" s="81" t="s">
        <v>8</v>
      </c>
      <c r="D18" s="81">
        <v>949</v>
      </c>
      <c r="E18" s="81">
        <v>7.39</v>
      </c>
      <c r="F18" s="81">
        <v>12.6</v>
      </c>
      <c r="G18" s="81">
        <v>5</v>
      </c>
      <c r="H18" s="89"/>
      <c r="I18" t="str">
        <f t="shared" si="0"/>
        <v/>
      </c>
      <c r="J18" t="str">
        <f t="shared" si="1"/>
        <v/>
      </c>
    </row>
    <row r="19" spans="1:10" ht="25.5" customHeight="1" thickBot="1" x14ac:dyDescent="0.25">
      <c r="A19" s="82">
        <v>40452</v>
      </c>
      <c r="B19" s="81" t="s">
        <v>7</v>
      </c>
      <c r="C19" s="81" t="s">
        <v>8</v>
      </c>
      <c r="D19" s="81" t="s">
        <v>24</v>
      </c>
      <c r="E19" s="81" t="s">
        <v>24</v>
      </c>
      <c r="F19" s="81" t="s">
        <v>24</v>
      </c>
      <c r="G19" s="81" t="s">
        <v>24</v>
      </c>
      <c r="H19" s="89"/>
      <c r="I19" t="str">
        <f t="shared" si="0"/>
        <v>check</v>
      </c>
      <c r="J19" t="str">
        <f t="shared" si="1"/>
        <v>check</v>
      </c>
    </row>
    <row r="20" spans="1:10" ht="25.5" customHeight="1" thickBot="1" x14ac:dyDescent="0.25">
      <c r="A20" s="82">
        <v>40380</v>
      </c>
      <c r="B20" s="81" t="s">
        <v>7</v>
      </c>
      <c r="C20" s="81" t="s">
        <v>8</v>
      </c>
      <c r="D20" s="81">
        <v>308</v>
      </c>
      <c r="E20" s="81">
        <v>5.68</v>
      </c>
      <c r="F20" s="81">
        <v>20.5</v>
      </c>
      <c r="G20" s="81" t="s">
        <v>24</v>
      </c>
      <c r="H20" s="89"/>
      <c r="I20" t="str">
        <f t="shared" si="0"/>
        <v>check</v>
      </c>
      <c r="J20" t="str">
        <f t="shared" si="1"/>
        <v/>
      </c>
    </row>
    <row r="21" spans="1:10" ht="25.5" customHeight="1" thickBot="1" x14ac:dyDescent="0.25">
      <c r="A21" s="82">
        <v>40379</v>
      </c>
      <c r="B21" s="81" t="s">
        <v>7</v>
      </c>
      <c r="C21" s="81" t="s">
        <v>8</v>
      </c>
      <c r="D21" s="81" t="s">
        <v>24</v>
      </c>
      <c r="E21" s="81" t="s">
        <v>24</v>
      </c>
      <c r="F21" s="81" t="s">
        <v>24</v>
      </c>
      <c r="G21" s="81" t="s">
        <v>24</v>
      </c>
      <c r="H21" s="89"/>
      <c r="I21" t="str">
        <f t="shared" si="0"/>
        <v>check</v>
      </c>
      <c r="J21" t="str">
        <f t="shared" si="1"/>
        <v>check</v>
      </c>
    </row>
    <row r="22" spans="1:10" ht="25.5" customHeight="1" thickBot="1" x14ac:dyDescent="0.25">
      <c r="A22" s="82">
        <v>40311</v>
      </c>
      <c r="B22" s="81" t="s">
        <v>7</v>
      </c>
      <c r="C22" s="81" t="s">
        <v>8</v>
      </c>
      <c r="D22" s="81" t="s">
        <v>24</v>
      </c>
      <c r="E22" s="81" t="s">
        <v>24</v>
      </c>
      <c r="F22" s="81" t="s">
        <v>24</v>
      </c>
      <c r="G22" s="81">
        <v>109.1</v>
      </c>
      <c r="H22" s="89"/>
      <c r="I22" t="str">
        <f t="shared" si="0"/>
        <v>check</v>
      </c>
      <c r="J22" t="str">
        <f t="shared" si="1"/>
        <v>check</v>
      </c>
    </row>
    <row r="23" spans="1:10" ht="25.5" customHeight="1" thickBot="1" x14ac:dyDescent="0.25">
      <c r="A23" s="82">
        <v>40309</v>
      </c>
      <c r="B23" s="81" t="s">
        <v>7</v>
      </c>
      <c r="C23" s="81" t="s">
        <v>8</v>
      </c>
      <c r="D23" s="81">
        <v>1127</v>
      </c>
      <c r="E23" s="81">
        <v>12.18</v>
      </c>
      <c r="F23" s="81">
        <v>9</v>
      </c>
      <c r="G23" s="81" t="s">
        <v>24</v>
      </c>
      <c r="H23" s="89"/>
      <c r="I23" t="str">
        <f t="shared" si="0"/>
        <v>check</v>
      </c>
      <c r="J23" t="str">
        <f t="shared" si="1"/>
        <v/>
      </c>
    </row>
    <row r="24" spans="1:10" ht="25.5" customHeight="1" thickBot="1" x14ac:dyDescent="0.25">
      <c r="A24" s="82">
        <v>40083</v>
      </c>
      <c r="B24" s="81" t="s">
        <v>7</v>
      </c>
      <c r="C24" s="81" t="s">
        <v>8</v>
      </c>
      <c r="D24" s="81">
        <v>872</v>
      </c>
      <c r="E24" s="81">
        <v>6.46</v>
      </c>
      <c r="F24" s="81">
        <v>15.3</v>
      </c>
      <c r="G24" s="81">
        <v>2.5</v>
      </c>
      <c r="H24" s="89"/>
      <c r="I24" t="str">
        <f t="shared" si="0"/>
        <v/>
      </c>
      <c r="J24" t="str">
        <f t="shared" si="1"/>
        <v/>
      </c>
    </row>
    <row r="25" spans="1:10" ht="25.5" customHeight="1" thickBot="1" x14ac:dyDescent="0.25">
      <c r="A25" s="82">
        <v>40018</v>
      </c>
      <c r="B25" s="81" t="s">
        <v>7</v>
      </c>
      <c r="C25" s="81" t="s">
        <v>8</v>
      </c>
      <c r="D25" s="81">
        <v>1316</v>
      </c>
      <c r="E25" s="81">
        <v>7.73</v>
      </c>
      <c r="F25" s="81">
        <v>18.399999999999999</v>
      </c>
      <c r="G25" s="81">
        <v>1.1000000000000001</v>
      </c>
      <c r="H25" s="89"/>
      <c r="I25" t="str">
        <f t="shared" si="0"/>
        <v/>
      </c>
      <c r="J25" t="str">
        <f t="shared" si="1"/>
        <v/>
      </c>
    </row>
    <row r="26" spans="1:10" ht="25.5" customHeight="1" thickBot="1" x14ac:dyDescent="0.25">
      <c r="A26" s="82">
        <v>39935</v>
      </c>
      <c r="B26" s="81" t="s">
        <v>7</v>
      </c>
      <c r="C26" s="81" t="s">
        <v>8</v>
      </c>
      <c r="D26" s="81">
        <v>1067</v>
      </c>
      <c r="E26" s="81">
        <v>10.48</v>
      </c>
      <c r="F26" s="81">
        <v>10.199999999999999</v>
      </c>
      <c r="G26" s="81">
        <v>60.8</v>
      </c>
      <c r="H26" s="89"/>
      <c r="I26" t="str">
        <f t="shared" si="0"/>
        <v/>
      </c>
      <c r="J26" t="str">
        <f t="shared" si="1"/>
        <v/>
      </c>
    </row>
    <row r="27" spans="1:10" ht="25.5" customHeight="1" thickBot="1" x14ac:dyDescent="0.25">
      <c r="A27" s="82">
        <v>39725</v>
      </c>
      <c r="B27" s="81" t="s">
        <v>7</v>
      </c>
      <c r="C27" s="81" t="s">
        <v>8</v>
      </c>
      <c r="D27" s="81" t="s">
        <v>24</v>
      </c>
      <c r="E27" s="81">
        <v>10.51</v>
      </c>
      <c r="F27" s="81">
        <v>8</v>
      </c>
      <c r="G27" s="81" t="s">
        <v>24</v>
      </c>
      <c r="H27" s="89"/>
      <c r="I27" t="str">
        <f t="shared" si="0"/>
        <v>check</v>
      </c>
      <c r="J27" t="str">
        <f t="shared" si="1"/>
        <v/>
      </c>
    </row>
    <row r="28" spans="1:10" ht="25.5" customHeight="1" thickBot="1" x14ac:dyDescent="0.25">
      <c r="A28" s="82">
        <v>39636</v>
      </c>
      <c r="B28" s="81" t="s">
        <v>7</v>
      </c>
      <c r="C28" s="81" t="s">
        <v>8</v>
      </c>
      <c r="D28" s="81">
        <v>913</v>
      </c>
      <c r="E28" s="81">
        <v>6.74</v>
      </c>
      <c r="F28" s="81">
        <v>20.7</v>
      </c>
      <c r="G28" s="81">
        <v>15.3</v>
      </c>
      <c r="H28" s="89"/>
      <c r="I28" t="str">
        <f t="shared" si="0"/>
        <v/>
      </c>
      <c r="J28" t="str">
        <f t="shared" si="1"/>
        <v/>
      </c>
    </row>
    <row r="29" spans="1:10" ht="25.5" customHeight="1" thickBot="1" x14ac:dyDescent="0.25">
      <c r="A29" s="82">
        <v>39563</v>
      </c>
      <c r="B29" s="81" t="s">
        <v>7</v>
      </c>
      <c r="C29" s="81" t="s">
        <v>8</v>
      </c>
      <c r="D29" s="81">
        <v>1037</v>
      </c>
      <c r="E29" s="81">
        <v>12.19</v>
      </c>
      <c r="F29" s="81">
        <v>13.5</v>
      </c>
      <c r="G29" s="81">
        <v>38</v>
      </c>
      <c r="H29" s="89"/>
      <c r="I29" t="str">
        <f t="shared" si="0"/>
        <v/>
      </c>
      <c r="J29" t="str">
        <f t="shared" si="1"/>
        <v/>
      </c>
    </row>
    <row r="30" spans="1:10" ht="25.5" customHeight="1" thickBot="1" x14ac:dyDescent="0.25">
      <c r="A30" s="82">
        <v>39361</v>
      </c>
      <c r="B30" s="81" t="s">
        <v>7</v>
      </c>
      <c r="C30" s="81" t="s">
        <v>8</v>
      </c>
      <c r="D30" s="81">
        <v>808</v>
      </c>
      <c r="E30" s="81">
        <v>6.12</v>
      </c>
      <c r="F30" s="81">
        <v>18.100000000000001</v>
      </c>
      <c r="G30" s="81">
        <v>9.8000000000000007</v>
      </c>
      <c r="H30" s="89"/>
      <c r="I30" t="str">
        <f t="shared" si="0"/>
        <v/>
      </c>
      <c r="J30" t="str">
        <f t="shared" si="1"/>
        <v/>
      </c>
    </row>
    <row r="31" spans="1:10" ht="25.5" customHeight="1" thickBot="1" x14ac:dyDescent="0.25">
      <c r="A31" s="82">
        <v>39273</v>
      </c>
      <c r="B31" s="81" t="s">
        <v>7</v>
      </c>
      <c r="C31" s="81" t="s">
        <v>8</v>
      </c>
      <c r="D31" s="81">
        <v>891</v>
      </c>
      <c r="E31" s="81">
        <v>6.13</v>
      </c>
      <c r="F31" s="81">
        <v>22.5</v>
      </c>
      <c r="G31" s="81">
        <v>8.3000000000000007</v>
      </c>
      <c r="H31" s="89"/>
      <c r="I31" t="str">
        <f t="shared" si="0"/>
        <v/>
      </c>
      <c r="J31" t="str">
        <f t="shared" si="1"/>
        <v/>
      </c>
    </row>
    <row r="32" spans="1:10" ht="25.5" customHeight="1" thickBot="1" x14ac:dyDescent="0.25">
      <c r="A32" s="82">
        <v>39201</v>
      </c>
      <c r="B32" s="81" t="s">
        <v>7</v>
      </c>
      <c r="C32" s="81" t="s">
        <v>8</v>
      </c>
      <c r="D32" s="81">
        <v>1361</v>
      </c>
      <c r="E32" s="81">
        <v>10.49</v>
      </c>
      <c r="F32" s="81">
        <v>11.9</v>
      </c>
      <c r="G32" s="81">
        <v>18.899999999999999</v>
      </c>
      <c r="H32" s="89"/>
      <c r="I32" t="str">
        <f t="shared" si="0"/>
        <v/>
      </c>
      <c r="J32" t="str">
        <f t="shared" si="1"/>
        <v/>
      </c>
    </row>
    <row r="33" spans="1:10" ht="25.5" customHeight="1" thickBot="1" x14ac:dyDescent="0.25">
      <c r="A33" s="82">
        <v>39004</v>
      </c>
      <c r="B33" s="81" t="s">
        <v>7</v>
      </c>
      <c r="C33" s="81" t="s">
        <v>8</v>
      </c>
      <c r="D33" s="81">
        <v>953</v>
      </c>
      <c r="E33" s="81" t="s">
        <v>77</v>
      </c>
      <c r="F33" s="81">
        <v>3.8</v>
      </c>
      <c r="G33" s="81">
        <v>11.3</v>
      </c>
      <c r="H33" s="89"/>
      <c r="I33" t="str">
        <f t="shared" si="0"/>
        <v/>
      </c>
      <c r="J33" t="str">
        <f t="shared" si="1"/>
        <v>check</v>
      </c>
    </row>
    <row r="34" spans="1:10" ht="25.5" customHeight="1" thickBot="1" x14ac:dyDescent="0.25">
      <c r="A34" s="82">
        <v>38919</v>
      </c>
      <c r="B34" s="81" t="s">
        <v>7</v>
      </c>
      <c r="C34" s="81" t="s">
        <v>8</v>
      </c>
      <c r="D34" s="81" t="s">
        <v>24</v>
      </c>
      <c r="E34" s="81" t="s">
        <v>24</v>
      </c>
      <c r="F34" s="81" t="s">
        <v>24</v>
      </c>
      <c r="G34" s="81" t="s">
        <v>24</v>
      </c>
      <c r="H34" s="89"/>
      <c r="I34" t="str">
        <f t="shared" si="0"/>
        <v>check</v>
      </c>
      <c r="J34" t="str">
        <f t="shared" si="1"/>
        <v>check</v>
      </c>
    </row>
    <row r="35" spans="1:10" ht="25.5" customHeight="1" thickBot="1" x14ac:dyDescent="0.25">
      <c r="A35" s="82">
        <v>38909</v>
      </c>
      <c r="B35" s="81" t="s">
        <v>7</v>
      </c>
      <c r="C35" s="81" t="s">
        <v>8</v>
      </c>
      <c r="D35" s="81">
        <v>1265</v>
      </c>
      <c r="E35" s="81">
        <v>6.25</v>
      </c>
      <c r="F35" s="81">
        <v>18.3</v>
      </c>
      <c r="G35" s="81">
        <v>2.4</v>
      </c>
      <c r="H35" s="89"/>
      <c r="I35" t="str">
        <f t="shared" si="0"/>
        <v/>
      </c>
      <c r="J35" t="str">
        <f t="shared" si="1"/>
        <v/>
      </c>
    </row>
    <row r="36" spans="1:10" ht="25.5" customHeight="1" thickBot="1" x14ac:dyDescent="0.25">
      <c r="A36" s="82">
        <v>38843</v>
      </c>
      <c r="B36" s="81" t="s">
        <v>7</v>
      </c>
      <c r="C36" s="81" t="s">
        <v>8</v>
      </c>
      <c r="D36" s="81">
        <v>1287</v>
      </c>
      <c r="E36" s="81">
        <v>11.69</v>
      </c>
      <c r="F36" s="81">
        <v>10.4</v>
      </c>
      <c r="G36" s="81">
        <v>7.7</v>
      </c>
      <c r="H36" s="89"/>
      <c r="I36" t="str">
        <f t="shared" si="0"/>
        <v/>
      </c>
      <c r="J36" t="str">
        <f t="shared" si="1"/>
        <v/>
      </c>
    </row>
    <row r="37" spans="1:10" ht="25.5" customHeight="1" thickBot="1" x14ac:dyDescent="0.25">
      <c r="A37" s="82">
        <v>38633</v>
      </c>
      <c r="B37" s="81" t="s">
        <v>7</v>
      </c>
      <c r="C37" s="81" t="s">
        <v>8</v>
      </c>
      <c r="D37" s="81">
        <v>842</v>
      </c>
      <c r="E37" s="81">
        <v>7.24</v>
      </c>
      <c r="F37" s="81">
        <v>10</v>
      </c>
      <c r="G37" s="81">
        <v>9.2899999999999991</v>
      </c>
      <c r="H37" s="89"/>
      <c r="I37" t="str">
        <f t="shared" si="0"/>
        <v/>
      </c>
      <c r="J37" t="str">
        <f t="shared" si="1"/>
        <v/>
      </c>
    </row>
    <row r="38" spans="1:10" ht="25.5" customHeight="1" thickBot="1" x14ac:dyDescent="0.25">
      <c r="A38" s="82">
        <v>38544</v>
      </c>
      <c r="B38" s="81" t="s">
        <v>7</v>
      </c>
      <c r="C38" s="81" t="s">
        <v>8</v>
      </c>
      <c r="D38" s="81">
        <v>1050</v>
      </c>
      <c r="E38" s="81">
        <v>7.14</v>
      </c>
      <c r="F38" s="81">
        <v>23</v>
      </c>
      <c r="G38" s="81">
        <v>1</v>
      </c>
      <c r="H38" s="89"/>
      <c r="I38" t="str">
        <f t="shared" si="0"/>
        <v/>
      </c>
      <c r="J38" t="str">
        <f t="shared" si="1"/>
        <v/>
      </c>
    </row>
    <row r="39" spans="1:10" ht="25.5" customHeight="1" thickBot="1" x14ac:dyDescent="0.25">
      <c r="A39" s="82">
        <v>38472</v>
      </c>
      <c r="B39" s="81" t="s">
        <v>7</v>
      </c>
      <c r="C39" s="81" t="s">
        <v>8</v>
      </c>
      <c r="D39" s="81">
        <v>1295</v>
      </c>
      <c r="E39" s="81">
        <v>16.760000000000002</v>
      </c>
      <c r="F39" s="81">
        <v>7</v>
      </c>
      <c r="G39" s="81">
        <v>17.8</v>
      </c>
      <c r="H39" s="89"/>
      <c r="I39" t="str">
        <f t="shared" si="0"/>
        <v/>
      </c>
      <c r="J39" t="str">
        <f t="shared" si="1"/>
        <v/>
      </c>
    </row>
    <row r="40" spans="1:10" ht="25.5" customHeight="1" thickBot="1" x14ac:dyDescent="0.25">
      <c r="A40" s="82">
        <v>38276</v>
      </c>
      <c r="B40" s="81" t="s">
        <v>9</v>
      </c>
      <c r="C40" s="81" t="s">
        <v>8</v>
      </c>
      <c r="D40" s="81">
        <v>1158</v>
      </c>
      <c r="E40" s="81">
        <v>4.43</v>
      </c>
      <c r="F40" s="81">
        <v>7.7</v>
      </c>
      <c r="G40" s="81">
        <v>0.4</v>
      </c>
      <c r="H40" s="89"/>
      <c r="I40" t="str">
        <f t="shared" si="0"/>
        <v/>
      </c>
      <c r="J40" t="str">
        <f t="shared" si="1"/>
        <v/>
      </c>
    </row>
    <row r="41" spans="1:10" ht="25.5" customHeight="1" thickBot="1" x14ac:dyDescent="0.25">
      <c r="A41" s="82">
        <v>38194</v>
      </c>
      <c r="B41" s="81" t="s">
        <v>9</v>
      </c>
      <c r="C41" s="81" t="s">
        <v>8</v>
      </c>
      <c r="D41" s="81">
        <v>1141</v>
      </c>
      <c r="E41" s="81">
        <v>9.35</v>
      </c>
      <c r="F41" s="81">
        <v>16.399999999999999</v>
      </c>
      <c r="G41" s="81">
        <v>1.4</v>
      </c>
      <c r="H41" s="89"/>
      <c r="I41" t="str">
        <f t="shared" si="0"/>
        <v/>
      </c>
      <c r="J41" t="str">
        <f t="shared" si="1"/>
        <v/>
      </c>
    </row>
    <row r="42" spans="1:10" ht="25.5" customHeight="1" thickBot="1" x14ac:dyDescent="0.25">
      <c r="A42" s="82">
        <v>38174</v>
      </c>
      <c r="B42" s="81" t="s">
        <v>9</v>
      </c>
      <c r="C42" s="81" t="s">
        <v>8</v>
      </c>
      <c r="D42" s="81" t="s">
        <v>24</v>
      </c>
      <c r="E42" s="81" t="s">
        <v>24</v>
      </c>
      <c r="F42" s="81" t="s">
        <v>24</v>
      </c>
      <c r="G42" s="81">
        <v>10.3</v>
      </c>
      <c r="H42" s="89"/>
      <c r="I42" t="str">
        <f t="shared" si="0"/>
        <v/>
      </c>
      <c r="J42" t="str">
        <f t="shared" si="1"/>
        <v>check</v>
      </c>
    </row>
    <row r="43" spans="1:10" ht="25.5" customHeight="1" thickBot="1" x14ac:dyDescent="0.25">
      <c r="A43" s="82">
        <v>38163</v>
      </c>
      <c r="B43" s="81" t="s">
        <v>9</v>
      </c>
      <c r="C43" s="81" t="s">
        <v>8</v>
      </c>
      <c r="D43" s="81">
        <v>909</v>
      </c>
      <c r="E43" s="81">
        <v>8.9700000000000006</v>
      </c>
      <c r="F43" s="81">
        <v>16.2</v>
      </c>
      <c r="G43" s="81" t="s">
        <v>24</v>
      </c>
      <c r="H43" s="89"/>
      <c r="I43" t="str">
        <f t="shared" ref="I43:I77" si="2">IF(G43&gt;100,"check","")</f>
        <v>check</v>
      </c>
      <c r="J43" t="str">
        <f t="shared" ref="J43:J77" si="3">IF(E43&gt;19,"check","")</f>
        <v/>
      </c>
    </row>
    <row r="44" spans="1:10" ht="25.5" customHeight="1" thickBot="1" x14ac:dyDescent="0.25">
      <c r="A44" s="82">
        <v>38108</v>
      </c>
      <c r="B44" s="81" t="s">
        <v>9</v>
      </c>
      <c r="C44" s="81" t="s">
        <v>8</v>
      </c>
      <c r="D44" s="81">
        <v>1175</v>
      </c>
      <c r="E44" s="81">
        <v>11.71</v>
      </c>
      <c r="F44" s="81">
        <v>9.6</v>
      </c>
      <c r="G44" s="81">
        <v>9</v>
      </c>
      <c r="H44" s="89"/>
      <c r="I44" t="str">
        <f t="shared" si="2"/>
        <v/>
      </c>
      <c r="J44" t="str">
        <f t="shared" si="3"/>
        <v/>
      </c>
    </row>
    <row r="45" spans="1:10" ht="25.5" customHeight="1" thickBot="1" x14ac:dyDescent="0.25">
      <c r="A45" s="82">
        <v>37884</v>
      </c>
      <c r="B45" s="81" t="s">
        <v>9</v>
      </c>
      <c r="C45" s="81" t="s">
        <v>8</v>
      </c>
      <c r="D45" s="81">
        <v>887</v>
      </c>
      <c r="E45" s="81">
        <v>9.7799999999999994</v>
      </c>
      <c r="F45" s="81">
        <v>14</v>
      </c>
      <c r="G45" s="81">
        <v>4.2</v>
      </c>
      <c r="H45" s="89"/>
      <c r="I45" t="str">
        <f t="shared" si="2"/>
        <v/>
      </c>
      <c r="J45" t="str">
        <f t="shared" si="3"/>
        <v/>
      </c>
    </row>
    <row r="46" spans="1:10" ht="25.5" customHeight="1" thickBot="1" x14ac:dyDescent="0.25">
      <c r="A46" s="82">
        <v>42279</v>
      </c>
      <c r="B46" s="81" t="s">
        <v>10</v>
      </c>
      <c r="C46" s="81" t="s">
        <v>8</v>
      </c>
      <c r="D46" s="81">
        <v>884.6</v>
      </c>
      <c r="E46" s="81">
        <v>12.63</v>
      </c>
      <c r="F46" s="81">
        <v>17.399999999999999</v>
      </c>
      <c r="G46" s="81" t="s">
        <v>24</v>
      </c>
      <c r="H46" s="89"/>
    </row>
    <row r="47" spans="1:10" ht="25.5" customHeight="1" thickBot="1" x14ac:dyDescent="0.25">
      <c r="A47" s="82">
        <v>42213</v>
      </c>
      <c r="B47" s="81" t="s">
        <v>10</v>
      </c>
      <c r="C47" s="81" t="s">
        <v>8</v>
      </c>
      <c r="D47" s="81">
        <v>992.8</v>
      </c>
      <c r="E47" s="81">
        <v>10.26</v>
      </c>
      <c r="F47" s="81">
        <v>23.5</v>
      </c>
      <c r="G47" s="81" t="s">
        <v>24</v>
      </c>
      <c r="H47" s="89"/>
    </row>
    <row r="48" spans="1:10" ht="25.5" customHeight="1" thickBot="1" x14ac:dyDescent="0.25">
      <c r="A48" s="82">
        <v>42131</v>
      </c>
      <c r="B48" s="81" t="s">
        <v>10</v>
      </c>
      <c r="C48" s="81" t="s">
        <v>8</v>
      </c>
      <c r="D48" s="81">
        <v>1476</v>
      </c>
      <c r="E48" s="81">
        <v>12.37</v>
      </c>
      <c r="F48" s="81">
        <v>24.7</v>
      </c>
      <c r="G48" s="81">
        <v>15.42</v>
      </c>
      <c r="H48" s="89"/>
    </row>
    <row r="49" spans="1:10" ht="25.5" customHeight="1" thickBot="1" x14ac:dyDescent="0.25">
      <c r="A49" s="82">
        <v>41902</v>
      </c>
      <c r="B49" s="81" t="s">
        <v>10</v>
      </c>
      <c r="C49" s="81" t="s">
        <v>8</v>
      </c>
      <c r="D49" s="81">
        <v>537</v>
      </c>
      <c r="E49" s="81">
        <v>9.8000000000000007</v>
      </c>
      <c r="F49" s="81">
        <v>19.5</v>
      </c>
      <c r="G49" s="81">
        <v>4.4000000000000004</v>
      </c>
      <c r="H49" s="89"/>
      <c r="I49" t="str">
        <f t="shared" si="2"/>
        <v/>
      </c>
      <c r="J49" t="str">
        <f t="shared" si="3"/>
        <v/>
      </c>
    </row>
    <row r="50" spans="1:10" ht="25.5" customHeight="1" thickBot="1" x14ac:dyDescent="0.25">
      <c r="A50" s="82">
        <v>41852</v>
      </c>
      <c r="B50" s="81" t="s">
        <v>10</v>
      </c>
      <c r="C50" s="81" t="s">
        <v>8</v>
      </c>
      <c r="D50" s="81">
        <v>874</v>
      </c>
      <c r="E50" s="81">
        <v>12.06</v>
      </c>
      <c r="F50" s="81">
        <v>22.4</v>
      </c>
      <c r="G50" s="81">
        <v>3.4</v>
      </c>
      <c r="H50" s="89"/>
      <c r="I50" t="str">
        <f t="shared" si="2"/>
        <v/>
      </c>
      <c r="J50" t="str">
        <f t="shared" si="3"/>
        <v/>
      </c>
    </row>
    <row r="51" spans="1:10" ht="25.5" customHeight="1" thickBot="1" x14ac:dyDescent="0.25">
      <c r="A51" s="82">
        <v>41762</v>
      </c>
      <c r="B51" s="81" t="s">
        <v>10</v>
      </c>
      <c r="C51" s="81" t="s">
        <v>8</v>
      </c>
      <c r="D51" s="81">
        <v>1410</v>
      </c>
      <c r="E51" s="81">
        <v>10.92</v>
      </c>
      <c r="F51" s="81">
        <v>8.4</v>
      </c>
      <c r="G51" s="81">
        <v>13</v>
      </c>
      <c r="H51" s="89"/>
      <c r="I51" t="str">
        <f t="shared" si="2"/>
        <v/>
      </c>
      <c r="J51" t="str">
        <f t="shared" si="3"/>
        <v/>
      </c>
    </row>
    <row r="52" spans="1:10" ht="25.5" customHeight="1" thickBot="1" x14ac:dyDescent="0.25">
      <c r="A52" s="82">
        <v>41552</v>
      </c>
      <c r="B52" s="81" t="s">
        <v>10</v>
      </c>
      <c r="C52" s="81" t="s">
        <v>8</v>
      </c>
      <c r="D52" s="81">
        <v>874</v>
      </c>
      <c r="E52" s="81">
        <v>7.1</v>
      </c>
      <c r="F52" s="81">
        <v>16.100000000000001</v>
      </c>
      <c r="G52" s="81">
        <v>4.5999999999999996</v>
      </c>
      <c r="H52" s="89"/>
      <c r="I52" t="str">
        <f t="shared" si="2"/>
        <v/>
      </c>
      <c r="J52" t="str">
        <f t="shared" si="3"/>
        <v/>
      </c>
    </row>
    <row r="53" spans="1:10" ht="25.5" customHeight="1" thickBot="1" x14ac:dyDescent="0.25">
      <c r="A53" s="82">
        <v>41480</v>
      </c>
      <c r="B53" s="81" t="s">
        <v>10</v>
      </c>
      <c r="C53" s="81" t="s">
        <v>8</v>
      </c>
      <c r="D53" s="81">
        <v>946</v>
      </c>
      <c r="E53" s="81" t="s">
        <v>77</v>
      </c>
      <c r="F53" s="81">
        <v>23.9</v>
      </c>
      <c r="G53" s="81">
        <v>1.84</v>
      </c>
      <c r="H53" s="89"/>
      <c r="I53" t="str">
        <f t="shared" si="2"/>
        <v/>
      </c>
      <c r="J53" t="str">
        <f t="shared" si="3"/>
        <v>check</v>
      </c>
    </row>
    <row r="54" spans="1:10" ht="25.5" customHeight="1" thickBot="1" x14ac:dyDescent="0.25">
      <c r="A54" s="82">
        <v>41391</v>
      </c>
      <c r="B54" s="81" t="s">
        <v>10</v>
      </c>
      <c r="C54" s="81" t="s">
        <v>8</v>
      </c>
      <c r="D54" s="81">
        <v>1465</v>
      </c>
      <c r="E54" s="81">
        <v>18.23</v>
      </c>
      <c r="F54" s="81">
        <v>12.4</v>
      </c>
      <c r="G54" s="81">
        <v>8.7200000000000006</v>
      </c>
      <c r="H54" s="89"/>
      <c r="I54" t="str">
        <f t="shared" si="2"/>
        <v/>
      </c>
      <c r="J54" t="str">
        <f t="shared" si="3"/>
        <v/>
      </c>
    </row>
    <row r="55" spans="1:10" ht="25.5" customHeight="1" thickBot="1" x14ac:dyDescent="0.25">
      <c r="A55" s="82">
        <v>41188</v>
      </c>
      <c r="B55" s="81" t="s">
        <v>10</v>
      </c>
      <c r="C55" s="81" t="s">
        <v>8</v>
      </c>
      <c r="D55" s="81">
        <v>923</v>
      </c>
      <c r="E55" s="81">
        <v>6.28</v>
      </c>
      <c r="F55" s="81">
        <v>5.3</v>
      </c>
      <c r="G55" s="81" t="s">
        <v>3</v>
      </c>
      <c r="H55" s="89"/>
      <c r="I55" t="str">
        <f t="shared" si="2"/>
        <v>check</v>
      </c>
      <c r="J55" t="str">
        <f t="shared" si="3"/>
        <v/>
      </c>
    </row>
    <row r="56" spans="1:10" ht="25.5" customHeight="1" thickBot="1" x14ac:dyDescent="0.25">
      <c r="A56" s="82">
        <v>41122</v>
      </c>
      <c r="B56" s="81" t="s">
        <v>10</v>
      </c>
      <c r="C56" s="81" t="s">
        <v>8</v>
      </c>
      <c r="D56" s="81">
        <v>635</v>
      </c>
      <c r="E56" s="81" t="s">
        <v>24</v>
      </c>
      <c r="F56" s="81" t="s">
        <v>24</v>
      </c>
      <c r="G56" s="81">
        <v>3.65</v>
      </c>
      <c r="H56" s="89"/>
      <c r="I56" t="str">
        <f t="shared" si="2"/>
        <v/>
      </c>
      <c r="J56" t="str">
        <f t="shared" si="3"/>
        <v>check</v>
      </c>
    </row>
    <row r="57" spans="1:10" ht="25.5" customHeight="1" thickBot="1" x14ac:dyDescent="0.25">
      <c r="A57" s="82">
        <v>41033</v>
      </c>
      <c r="B57" s="81" t="s">
        <v>10</v>
      </c>
      <c r="C57" s="81" t="s">
        <v>8</v>
      </c>
      <c r="D57" s="81">
        <v>915</v>
      </c>
      <c r="E57" s="81">
        <v>9.0299999999999994</v>
      </c>
      <c r="F57" s="81">
        <v>18.5</v>
      </c>
      <c r="G57" s="81" t="s">
        <v>3</v>
      </c>
      <c r="H57" s="89"/>
      <c r="I57" t="str">
        <f t="shared" si="2"/>
        <v>check</v>
      </c>
      <c r="J57" t="str">
        <f t="shared" si="3"/>
        <v/>
      </c>
    </row>
    <row r="58" spans="1:10" ht="25.5" customHeight="1" thickBot="1" x14ac:dyDescent="0.25">
      <c r="A58" s="82">
        <v>40823</v>
      </c>
      <c r="B58" s="81" t="s">
        <v>10</v>
      </c>
      <c r="C58" s="81" t="s">
        <v>8</v>
      </c>
      <c r="D58" s="81">
        <v>827</v>
      </c>
      <c r="E58" s="81">
        <v>15.6</v>
      </c>
      <c r="F58" s="81">
        <v>22.2</v>
      </c>
      <c r="G58" s="81">
        <v>2.92</v>
      </c>
      <c r="H58" s="89"/>
      <c r="I58" t="str">
        <f t="shared" si="2"/>
        <v/>
      </c>
      <c r="J58" t="str">
        <f t="shared" si="3"/>
        <v/>
      </c>
    </row>
    <row r="59" spans="1:10" ht="25.5" customHeight="1" thickBot="1" x14ac:dyDescent="0.25">
      <c r="A59" s="82">
        <v>40759</v>
      </c>
      <c r="B59" s="81" t="s">
        <v>10</v>
      </c>
      <c r="C59" s="81" t="s">
        <v>8</v>
      </c>
      <c r="D59" s="81">
        <v>795</v>
      </c>
      <c r="E59" s="81" t="s">
        <v>77</v>
      </c>
      <c r="F59" s="81">
        <v>24.2</v>
      </c>
      <c r="G59" s="81">
        <v>8.1999999999999993</v>
      </c>
      <c r="H59" s="89"/>
      <c r="I59" t="str">
        <f t="shared" si="2"/>
        <v/>
      </c>
      <c r="J59" t="str">
        <f t="shared" si="3"/>
        <v>check</v>
      </c>
    </row>
    <row r="60" spans="1:10" ht="25.5" customHeight="1" thickBot="1" x14ac:dyDescent="0.25">
      <c r="A60" s="82">
        <v>40669</v>
      </c>
      <c r="B60" s="81" t="s">
        <v>10</v>
      </c>
      <c r="C60" s="81" t="s">
        <v>8</v>
      </c>
      <c r="D60" s="81">
        <v>1033</v>
      </c>
      <c r="E60" s="81">
        <v>14.88</v>
      </c>
      <c r="F60" s="81">
        <v>15.9</v>
      </c>
      <c r="G60" s="81">
        <v>5.4</v>
      </c>
      <c r="H60" s="89"/>
      <c r="I60" t="str">
        <f t="shared" si="2"/>
        <v/>
      </c>
      <c r="J60" t="str">
        <f t="shared" si="3"/>
        <v/>
      </c>
    </row>
    <row r="61" spans="1:10" ht="25.5" customHeight="1" thickBot="1" x14ac:dyDescent="0.25">
      <c r="A61" s="82">
        <v>40460</v>
      </c>
      <c r="B61" s="81" t="s">
        <v>10</v>
      </c>
      <c r="C61" s="81" t="s">
        <v>8</v>
      </c>
      <c r="D61" s="81">
        <v>918</v>
      </c>
      <c r="E61" s="81">
        <v>7.83</v>
      </c>
      <c r="F61" s="81">
        <v>12.8</v>
      </c>
      <c r="G61" s="81">
        <v>2.5</v>
      </c>
      <c r="H61" s="89"/>
      <c r="I61" t="str">
        <f t="shared" si="2"/>
        <v/>
      </c>
      <c r="J61" t="str">
        <f t="shared" si="3"/>
        <v/>
      </c>
    </row>
    <row r="62" spans="1:10" ht="25.5" customHeight="1" thickBot="1" x14ac:dyDescent="0.25">
      <c r="A62" s="82">
        <v>40452</v>
      </c>
      <c r="B62" s="81" t="s">
        <v>10</v>
      </c>
      <c r="C62" s="81" t="s">
        <v>8</v>
      </c>
      <c r="D62" s="81" t="s">
        <v>24</v>
      </c>
      <c r="E62" s="81" t="s">
        <v>24</v>
      </c>
      <c r="F62" s="81" t="s">
        <v>24</v>
      </c>
      <c r="G62" s="81" t="s">
        <v>24</v>
      </c>
      <c r="H62" s="89"/>
      <c r="I62" t="str">
        <f t="shared" si="2"/>
        <v>check</v>
      </c>
      <c r="J62" t="str">
        <f t="shared" si="3"/>
        <v>check</v>
      </c>
    </row>
    <row r="63" spans="1:10" ht="25.5" customHeight="1" thickBot="1" x14ac:dyDescent="0.25">
      <c r="A63" s="82">
        <v>40380</v>
      </c>
      <c r="B63" s="81" t="s">
        <v>10</v>
      </c>
      <c r="C63" s="81" t="s">
        <v>8</v>
      </c>
      <c r="D63" s="81">
        <v>589</v>
      </c>
      <c r="E63" s="81">
        <v>5.53</v>
      </c>
      <c r="F63" s="81">
        <v>23.5</v>
      </c>
      <c r="G63" s="81" t="s">
        <v>24</v>
      </c>
      <c r="H63" s="89"/>
      <c r="I63" t="str">
        <f t="shared" si="2"/>
        <v>check</v>
      </c>
      <c r="J63" t="str">
        <f t="shared" si="3"/>
        <v/>
      </c>
    </row>
    <row r="64" spans="1:10" ht="25.5" customHeight="1" thickBot="1" x14ac:dyDescent="0.25">
      <c r="A64" s="82">
        <v>40379</v>
      </c>
      <c r="B64" s="81" t="s">
        <v>10</v>
      </c>
      <c r="C64" s="81" t="s">
        <v>8</v>
      </c>
      <c r="D64" s="81" t="s">
        <v>24</v>
      </c>
      <c r="E64" s="81" t="s">
        <v>24</v>
      </c>
      <c r="F64" s="81" t="s">
        <v>24</v>
      </c>
      <c r="G64" s="81" t="s">
        <v>24</v>
      </c>
      <c r="H64" s="89"/>
      <c r="I64" t="str">
        <f t="shared" si="2"/>
        <v>check</v>
      </c>
      <c r="J64" t="str">
        <f t="shared" si="3"/>
        <v>check</v>
      </c>
    </row>
    <row r="65" spans="1:10" ht="25.5" customHeight="1" thickBot="1" x14ac:dyDescent="0.25">
      <c r="A65" s="82">
        <v>40311</v>
      </c>
      <c r="B65" s="81" t="s">
        <v>10</v>
      </c>
      <c r="C65" s="81" t="s">
        <v>8</v>
      </c>
      <c r="D65" s="81">
        <v>1022</v>
      </c>
      <c r="E65" s="81">
        <v>14.08</v>
      </c>
      <c r="F65" s="81">
        <v>11.3</v>
      </c>
      <c r="G65" s="81">
        <v>40.200000000000003</v>
      </c>
      <c r="H65" s="89"/>
      <c r="I65" t="str">
        <f t="shared" si="2"/>
        <v/>
      </c>
      <c r="J65" t="str">
        <f t="shared" si="3"/>
        <v/>
      </c>
    </row>
    <row r="66" spans="1:10" ht="25.5" customHeight="1" thickBot="1" x14ac:dyDescent="0.25">
      <c r="A66" s="82">
        <v>40309</v>
      </c>
      <c r="B66" s="81" t="s">
        <v>10</v>
      </c>
      <c r="C66" s="81" t="s">
        <v>8</v>
      </c>
      <c r="D66" s="81" t="s">
        <v>24</v>
      </c>
      <c r="E66" s="81" t="s">
        <v>24</v>
      </c>
      <c r="F66" s="81" t="s">
        <v>24</v>
      </c>
      <c r="G66" s="81" t="s">
        <v>24</v>
      </c>
      <c r="H66" s="89"/>
      <c r="I66" t="str">
        <f t="shared" si="2"/>
        <v>check</v>
      </c>
      <c r="J66" t="str">
        <f t="shared" si="3"/>
        <v>check</v>
      </c>
    </row>
    <row r="67" spans="1:10" ht="25.5" customHeight="1" thickBot="1" x14ac:dyDescent="0.25">
      <c r="A67" s="82">
        <v>40083</v>
      </c>
      <c r="B67" s="81" t="s">
        <v>10</v>
      </c>
      <c r="C67" s="81" t="s">
        <v>8</v>
      </c>
      <c r="D67" s="81">
        <v>746</v>
      </c>
      <c r="E67" s="81">
        <v>8.27</v>
      </c>
      <c r="F67" s="81">
        <v>15.3</v>
      </c>
      <c r="G67" s="81">
        <v>2.2000000000000002</v>
      </c>
      <c r="H67" s="89"/>
      <c r="I67" t="str">
        <f t="shared" si="2"/>
        <v/>
      </c>
      <c r="J67" t="str">
        <f t="shared" si="3"/>
        <v/>
      </c>
    </row>
    <row r="68" spans="1:10" ht="25.5" customHeight="1" thickBot="1" x14ac:dyDescent="0.25">
      <c r="A68" s="82">
        <v>40018</v>
      </c>
      <c r="B68" s="81" t="s">
        <v>10</v>
      </c>
      <c r="C68" s="81" t="s">
        <v>8</v>
      </c>
      <c r="D68" s="81">
        <v>914</v>
      </c>
      <c r="E68" s="81">
        <v>6.15</v>
      </c>
      <c r="F68" s="81">
        <v>18.600000000000001</v>
      </c>
      <c r="G68" s="81">
        <v>1.9</v>
      </c>
      <c r="H68" s="89"/>
      <c r="I68" t="str">
        <f t="shared" si="2"/>
        <v/>
      </c>
      <c r="J68" t="str">
        <f t="shared" si="3"/>
        <v/>
      </c>
    </row>
    <row r="69" spans="1:10" ht="25.5" customHeight="1" thickBot="1" x14ac:dyDescent="0.25">
      <c r="A69" s="82">
        <v>39935</v>
      </c>
      <c r="B69" s="81" t="s">
        <v>10</v>
      </c>
      <c r="C69" s="81" t="s">
        <v>8</v>
      </c>
      <c r="D69" s="81">
        <v>1293</v>
      </c>
      <c r="E69" s="81">
        <v>17.059999999999999</v>
      </c>
      <c r="F69" s="81">
        <v>11.7</v>
      </c>
      <c r="G69" s="81">
        <v>8.9</v>
      </c>
      <c r="H69" s="89"/>
      <c r="I69" t="str">
        <f t="shared" si="2"/>
        <v/>
      </c>
      <c r="J69" t="str">
        <f t="shared" si="3"/>
        <v/>
      </c>
    </row>
    <row r="70" spans="1:10" ht="25.5" customHeight="1" thickBot="1" x14ac:dyDescent="0.25">
      <c r="A70" s="82">
        <v>39725</v>
      </c>
      <c r="B70" s="81" t="s">
        <v>10</v>
      </c>
      <c r="C70" s="81" t="s">
        <v>8</v>
      </c>
      <c r="D70" s="81" t="s">
        <v>24</v>
      </c>
      <c r="E70" s="81">
        <v>10.52</v>
      </c>
      <c r="F70" s="81">
        <v>7.1</v>
      </c>
      <c r="G70" s="81">
        <v>1.2</v>
      </c>
      <c r="H70" s="89"/>
      <c r="I70" t="str">
        <f t="shared" si="2"/>
        <v/>
      </c>
      <c r="J70" t="str">
        <f t="shared" si="3"/>
        <v/>
      </c>
    </row>
    <row r="71" spans="1:10" ht="25.5" customHeight="1" thickBot="1" x14ac:dyDescent="0.25">
      <c r="A71" s="82">
        <v>39636</v>
      </c>
      <c r="B71" s="81" t="s">
        <v>10</v>
      </c>
      <c r="C71" s="81" t="s">
        <v>8</v>
      </c>
      <c r="D71" s="81">
        <v>871</v>
      </c>
      <c r="E71" s="81">
        <v>17.54</v>
      </c>
      <c r="F71" s="81">
        <v>28.9</v>
      </c>
      <c r="G71" s="81">
        <v>2</v>
      </c>
      <c r="H71" s="89"/>
      <c r="I71" t="str">
        <f t="shared" si="2"/>
        <v/>
      </c>
      <c r="J71" t="str">
        <f t="shared" si="3"/>
        <v/>
      </c>
    </row>
    <row r="72" spans="1:10" ht="25.5" customHeight="1" thickBot="1" x14ac:dyDescent="0.25">
      <c r="A72" s="82">
        <v>39563</v>
      </c>
      <c r="B72" s="81" t="s">
        <v>10</v>
      </c>
      <c r="C72" s="81" t="s">
        <v>8</v>
      </c>
      <c r="D72" s="81">
        <v>637</v>
      </c>
      <c r="E72" s="81">
        <v>10.55</v>
      </c>
      <c r="F72" s="81">
        <v>12.9</v>
      </c>
      <c r="G72" s="81" t="s">
        <v>24</v>
      </c>
      <c r="H72" s="89"/>
      <c r="I72" t="str">
        <f t="shared" si="2"/>
        <v>check</v>
      </c>
      <c r="J72" t="str">
        <f t="shared" si="3"/>
        <v/>
      </c>
    </row>
    <row r="73" spans="1:10" ht="25.5" customHeight="1" thickBot="1" x14ac:dyDescent="0.25">
      <c r="A73" s="82">
        <v>39361</v>
      </c>
      <c r="B73" s="81" t="s">
        <v>10</v>
      </c>
      <c r="C73" s="81" t="s">
        <v>8</v>
      </c>
      <c r="D73" s="81">
        <v>916</v>
      </c>
      <c r="E73" s="81">
        <v>10.09</v>
      </c>
      <c r="F73" s="81">
        <v>19.7</v>
      </c>
      <c r="G73" s="81">
        <v>4.4000000000000004</v>
      </c>
      <c r="H73" s="89"/>
      <c r="I73" t="str">
        <f t="shared" si="2"/>
        <v/>
      </c>
      <c r="J73" t="str">
        <f t="shared" si="3"/>
        <v/>
      </c>
    </row>
    <row r="74" spans="1:10" ht="25.5" customHeight="1" thickBot="1" x14ac:dyDescent="0.25">
      <c r="A74" s="82">
        <v>39273</v>
      </c>
      <c r="B74" s="81" t="s">
        <v>10</v>
      </c>
      <c r="C74" s="81" t="s">
        <v>8</v>
      </c>
      <c r="D74" s="81">
        <v>777</v>
      </c>
      <c r="E74" s="81">
        <v>10.29</v>
      </c>
      <c r="F74" s="81">
        <v>26.6</v>
      </c>
      <c r="G74" s="81">
        <v>3.9</v>
      </c>
      <c r="H74" s="89"/>
      <c r="I74" t="str">
        <f t="shared" si="2"/>
        <v/>
      </c>
      <c r="J74" t="str">
        <f t="shared" si="3"/>
        <v/>
      </c>
    </row>
    <row r="75" spans="1:10" ht="25.5" customHeight="1" thickBot="1" x14ac:dyDescent="0.25">
      <c r="A75" s="82">
        <v>39201</v>
      </c>
      <c r="B75" s="81" t="s">
        <v>10</v>
      </c>
      <c r="C75" s="81" t="s">
        <v>8</v>
      </c>
      <c r="D75" s="81">
        <v>1390</v>
      </c>
      <c r="E75" s="81">
        <v>13.65</v>
      </c>
      <c r="F75" s="81">
        <v>14</v>
      </c>
      <c r="G75" s="81">
        <v>5.3</v>
      </c>
      <c r="H75" s="89"/>
      <c r="I75" t="str">
        <f t="shared" si="2"/>
        <v/>
      </c>
      <c r="J75" t="str">
        <f t="shared" si="3"/>
        <v/>
      </c>
    </row>
    <row r="76" spans="1:10" ht="25.5" customHeight="1" thickBot="1" x14ac:dyDescent="0.25">
      <c r="A76" s="82">
        <v>39004</v>
      </c>
      <c r="B76" s="81" t="s">
        <v>10</v>
      </c>
      <c r="C76" s="81" t="s">
        <v>8</v>
      </c>
      <c r="D76" s="81">
        <v>873</v>
      </c>
      <c r="E76" s="81" t="s">
        <v>77</v>
      </c>
      <c r="F76" s="81">
        <v>3.4</v>
      </c>
      <c r="G76" s="81">
        <v>3</v>
      </c>
      <c r="H76" s="89"/>
      <c r="I76" t="str">
        <f t="shared" si="2"/>
        <v/>
      </c>
      <c r="J76" t="str">
        <f t="shared" si="3"/>
        <v>check</v>
      </c>
    </row>
    <row r="77" spans="1:10" ht="25.5" customHeight="1" thickBot="1" x14ac:dyDescent="0.25">
      <c r="A77" s="82">
        <v>38919</v>
      </c>
      <c r="B77" s="81" t="s">
        <v>10</v>
      </c>
      <c r="C77" s="81" t="s">
        <v>8</v>
      </c>
      <c r="D77" s="81" t="s">
        <v>24</v>
      </c>
      <c r="E77" s="81" t="s">
        <v>24</v>
      </c>
      <c r="F77" s="81" t="s">
        <v>24</v>
      </c>
      <c r="G77" s="81" t="s">
        <v>24</v>
      </c>
      <c r="H77" s="89"/>
      <c r="I77" t="str">
        <f t="shared" si="2"/>
        <v>check</v>
      </c>
      <c r="J77" t="str">
        <f t="shared" si="3"/>
        <v>check</v>
      </c>
    </row>
    <row r="78" spans="1:10" ht="25.5" customHeight="1" thickBot="1" x14ac:dyDescent="0.25">
      <c r="A78" s="82">
        <v>38909</v>
      </c>
      <c r="B78" s="81" t="s">
        <v>10</v>
      </c>
      <c r="C78" s="81" t="s">
        <v>8</v>
      </c>
      <c r="D78" s="81">
        <v>820</v>
      </c>
      <c r="E78" s="81">
        <v>6.68</v>
      </c>
      <c r="F78" s="81">
        <v>18.899999999999999</v>
      </c>
      <c r="G78" s="81">
        <v>1.9</v>
      </c>
      <c r="H78" s="89"/>
      <c r="I78" t="str">
        <f t="shared" ref="I78:I113" si="4">IF(G78&gt;100,"check","")</f>
        <v/>
      </c>
      <c r="J78" t="str">
        <f t="shared" ref="J78:J113" si="5">IF(E78&gt;19,"check","")</f>
        <v/>
      </c>
    </row>
    <row r="79" spans="1:10" ht="25.5" customHeight="1" thickBot="1" x14ac:dyDescent="0.25">
      <c r="A79" s="82">
        <v>38843</v>
      </c>
      <c r="B79" s="81" t="s">
        <v>10</v>
      </c>
      <c r="C79" s="81" t="s">
        <v>8</v>
      </c>
      <c r="D79" s="81">
        <v>1213</v>
      </c>
      <c r="E79" s="81">
        <v>11.9</v>
      </c>
      <c r="F79" s="81">
        <v>15.3</v>
      </c>
      <c r="G79" s="81">
        <v>10.6</v>
      </c>
      <c r="H79" s="89"/>
      <c r="I79" t="str">
        <f t="shared" si="4"/>
        <v/>
      </c>
      <c r="J79" t="str">
        <f t="shared" si="5"/>
        <v/>
      </c>
    </row>
    <row r="80" spans="1:10" ht="25.5" customHeight="1" thickBot="1" x14ac:dyDescent="0.25">
      <c r="A80" s="82">
        <v>38633</v>
      </c>
      <c r="B80" s="81" t="s">
        <v>10</v>
      </c>
      <c r="C80" s="81" t="s">
        <v>8</v>
      </c>
      <c r="D80" s="81">
        <v>743</v>
      </c>
      <c r="E80" s="81">
        <v>8.57</v>
      </c>
      <c r="F80" s="81">
        <v>8.6999999999999993</v>
      </c>
      <c r="G80" s="81">
        <v>4.9000000000000004</v>
      </c>
      <c r="H80" s="89"/>
      <c r="I80" t="str">
        <f t="shared" si="4"/>
        <v/>
      </c>
      <c r="J80" t="str">
        <f t="shared" si="5"/>
        <v/>
      </c>
    </row>
    <row r="81" spans="1:10" ht="25.5" customHeight="1" thickBot="1" x14ac:dyDescent="0.25">
      <c r="A81" s="82">
        <v>38544</v>
      </c>
      <c r="B81" s="81" t="s">
        <v>10</v>
      </c>
      <c r="C81" s="81" t="s">
        <v>8</v>
      </c>
      <c r="D81" s="81">
        <v>918</v>
      </c>
      <c r="E81" s="81">
        <v>15.88</v>
      </c>
      <c r="F81" s="81">
        <v>26</v>
      </c>
      <c r="G81" s="81">
        <v>2</v>
      </c>
      <c r="H81" s="89"/>
      <c r="I81" t="str">
        <f t="shared" si="4"/>
        <v/>
      </c>
      <c r="J81" t="str">
        <f t="shared" si="5"/>
        <v/>
      </c>
    </row>
    <row r="82" spans="1:10" ht="25.5" customHeight="1" thickBot="1" x14ac:dyDescent="0.25">
      <c r="A82" s="82">
        <v>38472</v>
      </c>
      <c r="B82" s="81" t="s">
        <v>10</v>
      </c>
      <c r="C82" s="81" t="s">
        <v>8</v>
      </c>
      <c r="D82" s="81">
        <v>1439</v>
      </c>
      <c r="E82" s="81">
        <v>17.77</v>
      </c>
      <c r="F82" s="81">
        <v>8.9</v>
      </c>
      <c r="G82" s="81">
        <v>3.7</v>
      </c>
      <c r="H82" s="89"/>
      <c r="I82" t="str">
        <f t="shared" si="4"/>
        <v/>
      </c>
      <c r="J82" t="str">
        <f t="shared" si="5"/>
        <v/>
      </c>
    </row>
    <row r="83" spans="1:10" ht="25.5" customHeight="1" thickBot="1" x14ac:dyDescent="0.25">
      <c r="A83" s="82">
        <v>38276</v>
      </c>
      <c r="B83" s="81" t="s">
        <v>10</v>
      </c>
      <c r="C83" s="81" t="s">
        <v>8</v>
      </c>
      <c r="D83" s="81">
        <v>668</v>
      </c>
      <c r="E83" s="81">
        <v>9.15</v>
      </c>
      <c r="F83" s="81">
        <v>7.6</v>
      </c>
      <c r="G83" s="81">
        <v>2</v>
      </c>
      <c r="H83" s="89"/>
      <c r="I83" t="str">
        <f t="shared" si="4"/>
        <v/>
      </c>
      <c r="J83" t="str">
        <f t="shared" si="5"/>
        <v/>
      </c>
    </row>
    <row r="84" spans="1:10" ht="25.5" customHeight="1" thickBot="1" x14ac:dyDescent="0.25">
      <c r="A84" s="82">
        <v>38194</v>
      </c>
      <c r="B84" s="81" t="s">
        <v>10</v>
      </c>
      <c r="C84" s="81" t="s">
        <v>8</v>
      </c>
      <c r="D84" s="81">
        <v>1060</v>
      </c>
      <c r="E84" s="81">
        <v>14.53</v>
      </c>
      <c r="F84" s="81">
        <v>22.6</v>
      </c>
      <c r="G84" s="81">
        <v>1.2</v>
      </c>
      <c r="H84" s="89"/>
      <c r="I84" t="str">
        <f t="shared" si="4"/>
        <v/>
      </c>
      <c r="J84" t="str">
        <f t="shared" si="5"/>
        <v/>
      </c>
    </row>
    <row r="85" spans="1:10" ht="25.5" customHeight="1" thickBot="1" x14ac:dyDescent="0.25">
      <c r="A85" s="82">
        <v>38174</v>
      </c>
      <c r="B85" s="81" t="s">
        <v>10</v>
      </c>
      <c r="C85" s="81" t="s">
        <v>8</v>
      </c>
      <c r="D85" s="81" t="s">
        <v>24</v>
      </c>
      <c r="E85" s="81" t="s">
        <v>24</v>
      </c>
      <c r="F85" s="81" t="s">
        <v>24</v>
      </c>
      <c r="G85" s="81">
        <v>4.5</v>
      </c>
      <c r="H85" s="89"/>
      <c r="I85" t="str">
        <f t="shared" si="4"/>
        <v/>
      </c>
      <c r="J85" t="str">
        <f t="shared" si="5"/>
        <v>check</v>
      </c>
    </row>
    <row r="86" spans="1:10" ht="25.5" customHeight="1" thickBot="1" x14ac:dyDescent="0.25">
      <c r="A86" s="82">
        <v>38164</v>
      </c>
      <c r="B86" s="81" t="s">
        <v>10</v>
      </c>
      <c r="C86" s="81" t="s">
        <v>8</v>
      </c>
      <c r="D86" s="81">
        <v>1016</v>
      </c>
      <c r="E86" s="81">
        <v>11.55</v>
      </c>
      <c r="F86" s="81">
        <v>16.5</v>
      </c>
      <c r="G86" s="81" t="s">
        <v>24</v>
      </c>
      <c r="H86" s="89"/>
      <c r="I86" t="str">
        <f t="shared" si="4"/>
        <v>check</v>
      </c>
      <c r="J86" t="str">
        <f t="shared" si="5"/>
        <v/>
      </c>
    </row>
    <row r="87" spans="1:10" ht="25.5" customHeight="1" thickBot="1" x14ac:dyDescent="0.25">
      <c r="A87" s="82">
        <v>38108</v>
      </c>
      <c r="B87" s="81" t="s">
        <v>10</v>
      </c>
      <c r="C87" s="81" t="s">
        <v>8</v>
      </c>
      <c r="D87" s="81">
        <v>1239</v>
      </c>
      <c r="E87" s="81">
        <v>11.98</v>
      </c>
      <c r="F87" s="81">
        <v>9.6</v>
      </c>
      <c r="G87" s="81">
        <v>3.7</v>
      </c>
      <c r="H87" s="89"/>
      <c r="I87" t="str">
        <f t="shared" si="4"/>
        <v/>
      </c>
      <c r="J87" t="str">
        <f t="shared" si="5"/>
        <v/>
      </c>
    </row>
    <row r="88" spans="1:10" ht="25.5" customHeight="1" thickBot="1" x14ac:dyDescent="0.25">
      <c r="A88" s="82">
        <v>37906</v>
      </c>
      <c r="B88" s="81" t="s">
        <v>10</v>
      </c>
      <c r="C88" s="81" t="s">
        <v>8</v>
      </c>
      <c r="D88" s="81">
        <v>756</v>
      </c>
      <c r="E88" s="81">
        <v>11.7</v>
      </c>
      <c r="F88" s="81">
        <v>15.7</v>
      </c>
      <c r="G88" s="81">
        <v>4.3</v>
      </c>
      <c r="H88" s="89"/>
      <c r="I88" t="str">
        <f t="shared" si="4"/>
        <v/>
      </c>
      <c r="J88" t="str">
        <f t="shared" si="5"/>
        <v/>
      </c>
    </row>
    <row r="89" spans="1:10" ht="25.5" customHeight="1" thickBot="1" x14ac:dyDescent="0.25">
      <c r="A89" s="82">
        <v>42278</v>
      </c>
      <c r="B89" s="81" t="s">
        <v>1</v>
      </c>
      <c r="C89" s="81" t="s">
        <v>0</v>
      </c>
      <c r="D89" s="81">
        <v>1292</v>
      </c>
      <c r="E89" s="81">
        <v>6.83</v>
      </c>
      <c r="F89" s="81">
        <v>11.62</v>
      </c>
      <c r="G89" s="81">
        <v>1.26</v>
      </c>
      <c r="H89" s="89"/>
    </row>
    <row r="90" spans="1:10" ht="25.5" customHeight="1" thickBot="1" x14ac:dyDescent="0.25">
      <c r="A90" s="82">
        <v>42207</v>
      </c>
      <c r="B90" s="81" t="s">
        <v>1</v>
      </c>
      <c r="C90" s="81" t="s">
        <v>0</v>
      </c>
      <c r="D90" s="81" t="s">
        <v>77</v>
      </c>
      <c r="E90" s="81">
        <v>4.41</v>
      </c>
      <c r="F90" s="81">
        <v>18</v>
      </c>
      <c r="G90" s="81">
        <v>0.24</v>
      </c>
      <c r="H90" s="89"/>
    </row>
    <row r="91" spans="1:10" ht="25.5" customHeight="1" thickBot="1" x14ac:dyDescent="0.25">
      <c r="A91" s="82">
        <v>42139</v>
      </c>
      <c r="B91" s="81" t="s">
        <v>1</v>
      </c>
      <c r="C91" s="81" t="s">
        <v>0</v>
      </c>
      <c r="D91" s="81" t="s">
        <v>77</v>
      </c>
      <c r="E91" s="81">
        <v>12.48</v>
      </c>
      <c r="F91" s="81">
        <v>12.5</v>
      </c>
      <c r="G91" s="81">
        <v>2.2599999999999998</v>
      </c>
      <c r="H91" s="89"/>
    </row>
    <row r="92" spans="1:10" ht="25.5" customHeight="1" thickBot="1" x14ac:dyDescent="0.25">
      <c r="A92" s="82">
        <v>41925</v>
      </c>
      <c r="B92" s="81" t="s">
        <v>1</v>
      </c>
      <c r="C92" s="81" t="s">
        <v>0</v>
      </c>
      <c r="D92" s="81" t="s">
        <v>24</v>
      </c>
      <c r="E92" s="81" t="s">
        <v>24</v>
      </c>
      <c r="F92" s="81" t="s">
        <v>24</v>
      </c>
      <c r="G92" s="81" t="s">
        <v>24</v>
      </c>
      <c r="H92" s="89"/>
      <c r="I92" t="str">
        <f t="shared" si="4"/>
        <v>check</v>
      </c>
      <c r="J92" t="str">
        <f t="shared" si="5"/>
        <v>check</v>
      </c>
    </row>
    <row r="93" spans="1:10" ht="25.5" customHeight="1" thickBot="1" x14ac:dyDescent="0.25">
      <c r="A93" s="82">
        <v>41906</v>
      </c>
      <c r="B93" s="81" t="s">
        <v>1</v>
      </c>
      <c r="C93" s="81" t="s">
        <v>0</v>
      </c>
      <c r="D93" s="81">
        <v>962</v>
      </c>
      <c r="E93" s="81">
        <v>7.25</v>
      </c>
      <c r="F93" s="81">
        <v>13.5</v>
      </c>
      <c r="G93" s="81">
        <v>6</v>
      </c>
      <c r="H93" s="89"/>
      <c r="I93" t="str">
        <f t="shared" si="4"/>
        <v/>
      </c>
      <c r="J93" t="str">
        <f t="shared" si="5"/>
        <v/>
      </c>
    </row>
    <row r="94" spans="1:10" ht="25.5" customHeight="1" thickBot="1" x14ac:dyDescent="0.25">
      <c r="A94" s="82">
        <v>41850</v>
      </c>
      <c r="B94" s="81" t="s">
        <v>1</v>
      </c>
      <c r="C94" s="81" t="s">
        <v>0</v>
      </c>
      <c r="D94" s="81" t="s">
        <v>24</v>
      </c>
      <c r="E94" s="81" t="s">
        <v>24</v>
      </c>
      <c r="F94" s="81" t="s">
        <v>24</v>
      </c>
      <c r="G94" s="81">
        <v>1.74</v>
      </c>
      <c r="H94" s="89"/>
      <c r="I94" t="str">
        <f t="shared" si="4"/>
        <v/>
      </c>
      <c r="J94" t="str">
        <f t="shared" si="5"/>
        <v>check</v>
      </c>
    </row>
    <row r="95" spans="1:10" ht="25.5" customHeight="1" thickBot="1" x14ac:dyDescent="0.25">
      <c r="A95" s="82">
        <v>41849</v>
      </c>
      <c r="B95" s="81" t="s">
        <v>1</v>
      </c>
      <c r="C95" s="81" t="s">
        <v>0</v>
      </c>
      <c r="D95" s="81">
        <v>1605</v>
      </c>
      <c r="E95" s="81">
        <v>5.7</v>
      </c>
      <c r="F95" s="81">
        <v>16.899999999999999</v>
      </c>
      <c r="G95" s="81" t="s">
        <v>24</v>
      </c>
      <c r="H95" s="89"/>
      <c r="I95" t="str">
        <f t="shared" si="4"/>
        <v>check</v>
      </c>
      <c r="J95" t="str">
        <f t="shared" si="5"/>
        <v/>
      </c>
    </row>
    <row r="96" spans="1:10" ht="25.5" customHeight="1" thickBot="1" x14ac:dyDescent="0.25">
      <c r="A96" s="82">
        <v>41838</v>
      </c>
      <c r="B96" s="81" t="s">
        <v>1</v>
      </c>
      <c r="C96" s="81" t="s">
        <v>0</v>
      </c>
      <c r="D96" s="81" t="s">
        <v>24</v>
      </c>
      <c r="E96" s="81" t="s">
        <v>24</v>
      </c>
      <c r="F96" s="81" t="s">
        <v>24</v>
      </c>
      <c r="G96" s="81" t="s">
        <v>24</v>
      </c>
      <c r="H96" s="89"/>
      <c r="I96" t="str">
        <f t="shared" si="4"/>
        <v>check</v>
      </c>
      <c r="J96" t="str">
        <f t="shared" si="5"/>
        <v>check</v>
      </c>
    </row>
    <row r="97" spans="1:10" ht="25.5" customHeight="1" thickBot="1" x14ac:dyDescent="0.25">
      <c r="A97" s="82">
        <v>41765</v>
      </c>
      <c r="B97" s="81" t="s">
        <v>1</v>
      </c>
      <c r="C97" s="81" t="s">
        <v>0</v>
      </c>
      <c r="D97" s="81" t="s">
        <v>24</v>
      </c>
      <c r="E97" s="81" t="s">
        <v>24</v>
      </c>
      <c r="F97" s="81" t="s">
        <v>24</v>
      </c>
      <c r="G97" s="81" t="s">
        <v>24</v>
      </c>
      <c r="H97" s="89"/>
      <c r="I97" t="str">
        <f t="shared" si="4"/>
        <v>check</v>
      </c>
      <c r="J97" t="str">
        <f t="shared" si="5"/>
        <v>check</v>
      </c>
    </row>
    <row r="98" spans="1:10" ht="25.5" customHeight="1" thickBot="1" x14ac:dyDescent="0.25">
      <c r="A98" s="82">
        <v>41553</v>
      </c>
      <c r="B98" s="81" t="s">
        <v>1</v>
      </c>
      <c r="C98" s="81" t="s">
        <v>0</v>
      </c>
      <c r="D98" s="81" t="s">
        <v>3</v>
      </c>
      <c r="E98" s="81" t="s">
        <v>3</v>
      </c>
      <c r="F98" s="81" t="s">
        <v>3</v>
      </c>
      <c r="G98" s="81" t="s">
        <v>3</v>
      </c>
      <c r="H98" s="89"/>
      <c r="I98" t="str">
        <f t="shared" si="4"/>
        <v>check</v>
      </c>
      <c r="J98" t="str">
        <f t="shared" si="5"/>
        <v>check</v>
      </c>
    </row>
    <row r="99" spans="1:10" ht="25.5" customHeight="1" thickBot="1" x14ac:dyDescent="0.25">
      <c r="A99" s="82">
        <v>41535</v>
      </c>
      <c r="B99" s="81" t="s">
        <v>1</v>
      </c>
      <c r="C99" s="81" t="s">
        <v>0</v>
      </c>
      <c r="D99" s="81">
        <v>1397</v>
      </c>
      <c r="E99" s="81">
        <v>7.78</v>
      </c>
      <c r="F99" s="81">
        <v>13.7</v>
      </c>
      <c r="G99" s="81">
        <v>1.1000000000000001</v>
      </c>
      <c r="H99" s="89"/>
      <c r="I99" t="str">
        <f t="shared" si="4"/>
        <v/>
      </c>
      <c r="J99" t="str">
        <f t="shared" si="5"/>
        <v/>
      </c>
    </row>
    <row r="100" spans="1:10" ht="25.5" customHeight="1" thickBot="1" x14ac:dyDescent="0.25">
      <c r="A100" s="82">
        <v>41402</v>
      </c>
      <c r="B100" s="81" t="s">
        <v>1</v>
      </c>
      <c r="C100" s="81" t="s">
        <v>0</v>
      </c>
      <c r="D100" s="81">
        <v>1104</v>
      </c>
      <c r="E100" s="81">
        <v>14.25</v>
      </c>
      <c r="F100" s="81">
        <v>18.350000000000001</v>
      </c>
      <c r="G100" s="81">
        <v>8.4</v>
      </c>
      <c r="H100" s="89"/>
      <c r="I100" t="str">
        <f t="shared" si="4"/>
        <v/>
      </c>
      <c r="J100" t="str">
        <f t="shared" si="5"/>
        <v/>
      </c>
    </row>
    <row r="101" spans="1:10" ht="25.5" customHeight="1" thickBot="1" x14ac:dyDescent="0.25">
      <c r="A101" s="82">
        <v>41193</v>
      </c>
      <c r="B101" s="81" t="s">
        <v>1</v>
      </c>
      <c r="C101" s="81" t="s">
        <v>0</v>
      </c>
      <c r="D101" s="81" t="s">
        <v>24</v>
      </c>
      <c r="E101" s="81" t="s">
        <v>24</v>
      </c>
      <c r="F101" s="81" t="s">
        <v>24</v>
      </c>
      <c r="G101" s="81" t="s">
        <v>24</v>
      </c>
      <c r="H101" s="89"/>
      <c r="I101" t="str">
        <f t="shared" si="4"/>
        <v>check</v>
      </c>
      <c r="J101" t="str">
        <f t="shared" si="5"/>
        <v>check</v>
      </c>
    </row>
    <row r="102" spans="1:10" ht="25.5" customHeight="1" thickBot="1" x14ac:dyDescent="0.25">
      <c r="A102" s="82">
        <v>41183</v>
      </c>
      <c r="B102" s="81" t="s">
        <v>1</v>
      </c>
      <c r="C102" s="81" t="s">
        <v>0</v>
      </c>
      <c r="D102" s="81">
        <v>1689</v>
      </c>
      <c r="E102" s="81">
        <v>8.2799999999999994</v>
      </c>
      <c r="F102" s="81">
        <v>11.3</v>
      </c>
      <c r="G102" s="81">
        <v>0.4</v>
      </c>
      <c r="H102" s="89"/>
      <c r="I102" t="str">
        <f t="shared" si="4"/>
        <v/>
      </c>
      <c r="J102" t="str">
        <f t="shared" si="5"/>
        <v/>
      </c>
    </row>
    <row r="103" spans="1:10" ht="25.5" customHeight="1" thickBot="1" x14ac:dyDescent="0.25">
      <c r="A103" s="82">
        <v>41110</v>
      </c>
      <c r="B103" s="81" t="s">
        <v>1</v>
      </c>
      <c r="C103" s="81" t="s">
        <v>0</v>
      </c>
      <c r="D103" s="81" t="s">
        <v>24</v>
      </c>
      <c r="E103" s="81" t="s">
        <v>24</v>
      </c>
      <c r="F103" s="81" t="s">
        <v>24</v>
      </c>
      <c r="G103" s="81" t="s">
        <v>24</v>
      </c>
      <c r="H103" s="89"/>
      <c r="I103" t="str">
        <f t="shared" si="4"/>
        <v>check</v>
      </c>
      <c r="J103" t="str">
        <f t="shared" si="5"/>
        <v>check</v>
      </c>
    </row>
    <row r="104" spans="1:10" ht="25.5" customHeight="1" thickBot="1" x14ac:dyDescent="0.25">
      <c r="A104" s="82">
        <v>41040</v>
      </c>
      <c r="B104" s="81" t="s">
        <v>1</v>
      </c>
      <c r="C104" s="81" t="s">
        <v>0</v>
      </c>
      <c r="D104" s="81">
        <v>1086</v>
      </c>
      <c r="E104" s="81">
        <v>5.26</v>
      </c>
      <c r="F104" s="81">
        <v>12.76</v>
      </c>
      <c r="G104" s="81">
        <v>8.7899999999999991</v>
      </c>
      <c r="H104" s="89"/>
      <c r="I104" t="str">
        <f t="shared" si="4"/>
        <v/>
      </c>
      <c r="J104" t="str">
        <f t="shared" si="5"/>
        <v/>
      </c>
    </row>
    <row r="105" spans="1:10" ht="25.5" customHeight="1" thickBot="1" x14ac:dyDescent="0.25">
      <c r="A105" s="82">
        <v>40826</v>
      </c>
      <c r="B105" s="81" t="s">
        <v>1</v>
      </c>
      <c r="C105" s="81" t="s">
        <v>0</v>
      </c>
      <c r="D105" s="81">
        <v>1259</v>
      </c>
      <c r="E105" s="81">
        <v>1.04</v>
      </c>
      <c r="F105" s="81">
        <v>15.5</v>
      </c>
      <c r="G105" s="81">
        <v>1.1000000000000001</v>
      </c>
      <c r="H105" s="89"/>
      <c r="I105" t="str">
        <f t="shared" si="4"/>
        <v/>
      </c>
      <c r="J105" t="str">
        <f t="shared" si="5"/>
        <v/>
      </c>
    </row>
    <row r="106" spans="1:10" ht="25.5" customHeight="1" thickBot="1" x14ac:dyDescent="0.25">
      <c r="A106" s="82">
        <v>40739</v>
      </c>
      <c r="B106" s="81" t="s">
        <v>1</v>
      </c>
      <c r="C106" s="81" t="s">
        <v>0</v>
      </c>
      <c r="D106" s="81">
        <v>900</v>
      </c>
      <c r="E106" s="81">
        <v>5.72</v>
      </c>
      <c r="F106" s="81">
        <v>19.2</v>
      </c>
      <c r="G106" s="81">
        <v>1.03</v>
      </c>
      <c r="H106" s="89"/>
      <c r="I106" t="str">
        <f t="shared" si="4"/>
        <v/>
      </c>
      <c r="J106" t="str">
        <f t="shared" si="5"/>
        <v/>
      </c>
    </row>
    <row r="107" spans="1:10" ht="25.5" customHeight="1" thickBot="1" x14ac:dyDescent="0.25">
      <c r="A107" s="82">
        <v>40738</v>
      </c>
      <c r="B107" s="81" t="s">
        <v>1</v>
      </c>
      <c r="C107" s="81" t="s">
        <v>0</v>
      </c>
      <c r="D107" s="81" t="s">
        <v>3</v>
      </c>
      <c r="E107" s="81" t="s">
        <v>3</v>
      </c>
      <c r="F107" s="81" t="s">
        <v>3</v>
      </c>
      <c r="G107" s="81" t="s">
        <v>3</v>
      </c>
      <c r="H107" s="89"/>
      <c r="I107" t="str">
        <f t="shared" si="4"/>
        <v>check</v>
      </c>
      <c r="J107" t="str">
        <f t="shared" si="5"/>
        <v>check</v>
      </c>
    </row>
    <row r="108" spans="1:10" ht="25.5" customHeight="1" thickBot="1" x14ac:dyDescent="0.25">
      <c r="A108" s="82">
        <v>40676</v>
      </c>
      <c r="B108" s="81" t="s">
        <v>1</v>
      </c>
      <c r="C108" s="81" t="s">
        <v>0</v>
      </c>
      <c r="D108" s="81">
        <v>1064</v>
      </c>
      <c r="E108" s="81">
        <v>8.7100000000000009</v>
      </c>
      <c r="F108" s="81">
        <v>15.7</v>
      </c>
      <c r="G108" s="81">
        <v>9.7200000000000006</v>
      </c>
      <c r="H108" s="89"/>
      <c r="I108" t="str">
        <f t="shared" si="4"/>
        <v/>
      </c>
      <c r="J108" t="str">
        <f t="shared" si="5"/>
        <v/>
      </c>
    </row>
    <row r="109" spans="1:10" ht="25.5" customHeight="1" thickBot="1" x14ac:dyDescent="0.25">
      <c r="A109" s="82">
        <v>40672</v>
      </c>
      <c r="B109" s="81" t="s">
        <v>1</v>
      </c>
      <c r="C109" s="81" t="s">
        <v>0</v>
      </c>
      <c r="D109" s="81" t="s">
        <v>3</v>
      </c>
      <c r="E109" s="81" t="s">
        <v>3</v>
      </c>
      <c r="F109" s="81" t="s">
        <v>3</v>
      </c>
      <c r="G109" s="81" t="s">
        <v>3</v>
      </c>
      <c r="H109" s="89"/>
      <c r="I109" t="str">
        <f t="shared" si="4"/>
        <v>check</v>
      </c>
      <c r="J109" t="str">
        <f t="shared" si="5"/>
        <v>check</v>
      </c>
    </row>
    <row r="110" spans="1:10" ht="25.5" customHeight="1" thickBot="1" x14ac:dyDescent="0.25">
      <c r="A110" s="82">
        <v>40467</v>
      </c>
      <c r="B110" s="81" t="s">
        <v>1</v>
      </c>
      <c r="C110" s="81" t="s">
        <v>0</v>
      </c>
      <c r="D110" s="81" t="s">
        <v>3</v>
      </c>
      <c r="E110" s="81" t="s">
        <v>3</v>
      </c>
      <c r="F110" s="81" t="s">
        <v>3</v>
      </c>
      <c r="G110" s="81" t="s">
        <v>3</v>
      </c>
      <c r="H110" s="89"/>
      <c r="I110" t="str">
        <f t="shared" si="4"/>
        <v>check</v>
      </c>
      <c r="J110" t="str">
        <f t="shared" si="5"/>
        <v>check</v>
      </c>
    </row>
    <row r="111" spans="1:10" ht="25.5" customHeight="1" thickBot="1" x14ac:dyDescent="0.25">
      <c r="A111" s="82">
        <v>40464</v>
      </c>
      <c r="B111" s="81" t="s">
        <v>1</v>
      </c>
      <c r="C111" s="81" t="s">
        <v>0</v>
      </c>
      <c r="D111" s="81">
        <v>1308</v>
      </c>
      <c r="E111" s="81">
        <v>5.42</v>
      </c>
      <c r="F111" s="81">
        <v>13.4</v>
      </c>
      <c r="G111" s="81">
        <v>2</v>
      </c>
      <c r="H111" s="89"/>
      <c r="I111" t="str">
        <f t="shared" si="4"/>
        <v/>
      </c>
      <c r="J111" t="str">
        <f t="shared" si="5"/>
        <v/>
      </c>
    </row>
    <row r="112" spans="1:10" ht="25.5" customHeight="1" thickBot="1" x14ac:dyDescent="0.25">
      <c r="A112" s="82">
        <v>40312</v>
      </c>
      <c r="B112" s="81" t="s">
        <v>1</v>
      </c>
      <c r="C112" s="81" t="s">
        <v>0</v>
      </c>
      <c r="D112" s="81">
        <v>905</v>
      </c>
      <c r="E112" s="81">
        <v>8.6199999999999992</v>
      </c>
      <c r="F112" s="81">
        <v>9.76</v>
      </c>
      <c r="G112" s="81">
        <v>29.2</v>
      </c>
      <c r="H112" s="89"/>
      <c r="I112" t="str">
        <f t="shared" si="4"/>
        <v/>
      </c>
      <c r="J112" t="str">
        <f t="shared" si="5"/>
        <v/>
      </c>
    </row>
    <row r="113" spans="1:10" ht="25.5" customHeight="1" thickBot="1" x14ac:dyDescent="0.25">
      <c r="A113" s="82">
        <v>40091</v>
      </c>
      <c r="B113" s="81" t="s">
        <v>1</v>
      </c>
      <c r="C113" s="81" t="s">
        <v>0</v>
      </c>
      <c r="D113" s="81">
        <v>1550</v>
      </c>
      <c r="E113" s="81">
        <v>6.55</v>
      </c>
      <c r="F113" s="81">
        <v>12.8</v>
      </c>
      <c r="G113" s="81">
        <v>0.49</v>
      </c>
      <c r="H113" s="89"/>
      <c r="I113" t="str">
        <f t="shared" si="4"/>
        <v/>
      </c>
      <c r="J113" t="str">
        <f t="shared" si="5"/>
        <v/>
      </c>
    </row>
    <row r="114" spans="1:10" ht="25.5" customHeight="1" thickBot="1" x14ac:dyDescent="0.25">
      <c r="A114" s="82">
        <v>39943</v>
      </c>
      <c r="B114" s="81" t="s">
        <v>1</v>
      </c>
      <c r="C114" s="81" t="s">
        <v>0</v>
      </c>
      <c r="D114" s="81">
        <v>1165</v>
      </c>
      <c r="E114" s="81">
        <v>9.52</v>
      </c>
      <c r="F114" s="81">
        <v>10.5</v>
      </c>
      <c r="G114" s="81">
        <v>4.6500000000000004</v>
      </c>
      <c r="H114" s="89"/>
      <c r="I114" t="str">
        <f t="shared" ref="I114:I159" si="6">IF(G114&gt;100,"check","")</f>
        <v/>
      </c>
      <c r="J114" t="str">
        <f t="shared" ref="J114:J159" si="7">IF(E114&gt;19,"check","")</f>
        <v/>
      </c>
    </row>
    <row r="115" spans="1:10" ht="25.5" customHeight="1" thickBot="1" x14ac:dyDescent="0.25">
      <c r="A115" s="82">
        <v>39732</v>
      </c>
      <c r="B115" s="81" t="s">
        <v>1</v>
      </c>
      <c r="C115" s="81" t="s">
        <v>0</v>
      </c>
      <c r="D115" s="81" t="s">
        <v>3</v>
      </c>
      <c r="E115" s="81">
        <v>4.68</v>
      </c>
      <c r="F115" s="81">
        <v>10.66</v>
      </c>
      <c r="G115" s="81">
        <v>0.32</v>
      </c>
      <c r="H115" s="89"/>
      <c r="I115" t="str">
        <f t="shared" si="6"/>
        <v/>
      </c>
      <c r="J115" t="str">
        <f t="shared" si="7"/>
        <v/>
      </c>
    </row>
    <row r="116" spans="1:10" ht="25.5" customHeight="1" thickBot="1" x14ac:dyDescent="0.25">
      <c r="A116" s="82">
        <v>39723</v>
      </c>
      <c r="B116" s="81" t="s">
        <v>1</v>
      </c>
      <c r="C116" s="81" t="s">
        <v>0</v>
      </c>
      <c r="D116" s="81" t="s">
        <v>24</v>
      </c>
      <c r="E116" s="81" t="s">
        <v>24</v>
      </c>
      <c r="F116" s="81" t="s">
        <v>24</v>
      </c>
      <c r="G116" s="81" t="s">
        <v>3</v>
      </c>
      <c r="H116" s="89"/>
      <c r="I116" t="str">
        <f t="shared" si="6"/>
        <v>check</v>
      </c>
      <c r="J116" t="str">
        <f t="shared" si="7"/>
        <v>check</v>
      </c>
    </row>
    <row r="117" spans="1:10" ht="25.5" customHeight="1" thickBot="1" x14ac:dyDescent="0.25">
      <c r="A117" s="82">
        <v>39717</v>
      </c>
      <c r="B117" s="81" t="s">
        <v>1</v>
      </c>
      <c r="C117" s="81" t="s">
        <v>0</v>
      </c>
      <c r="D117" s="81">
        <v>1547</v>
      </c>
      <c r="E117" s="81">
        <v>5.47</v>
      </c>
      <c r="F117" s="81">
        <v>14.4</v>
      </c>
      <c r="G117" s="81">
        <v>0.21</v>
      </c>
      <c r="H117" s="89"/>
      <c r="I117" t="str">
        <f t="shared" si="6"/>
        <v/>
      </c>
      <c r="J117" t="str">
        <f t="shared" si="7"/>
        <v/>
      </c>
    </row>
    <row r="118" spans="1:10" ht="25.5" customHeight="1" thickBot="1" x14ac:dyDescent="0.25">
      <c r="A118" s="82">
        <v>39657</v>
      </c>
      <c r="B118" s="81" t="s">
        <v>1</v>
      </c>
      <c r="C118" s="81" t="s">
        <v>0</v>
      </c>
      <c r="D118" s="81">
        <v>1367</v>
      </c>
      <c r="E118" s="81">
        <v>6.72</v>
      </c>
      <c r="F118" s="81">
        <v>19.899999999999999</v>
      </c>
      <c r="G118" s="81">
        <v>0.53</v>
      </c>
      <c r="H118" s="89"/>
      <c r="I118" t="str">
        <f t="shared" si="6"/>
        <v/>
      </c>
      <c r="J118" t="str">
        <f t="shared" si="7"/>
        <v/>
      </c>
    </row>
    <row r="119" spans="1:10" ht="25.5" customHeight="1" thickBot="1" x14ac:dyDescent="0.25">
      <c r="A119" s="82">
        <v>39578</v>
      </c>
      <c r="B119" s="81" t="s">
        <v>1</v>
      </c>
      <c r="C119" s="81" t="s">
        <v>0</v>
      </c>
      <c r="D119" s="81">
        <v>1256</v>
      </c>
      <c r="E119" s="81">
        <v>12.78</v>
      </c>
      <c r="F119" s="81">
        <v>11.7</v>
      </c>
      <c r="G119" s="81">
        <v>2.15</v>
      </c>
      <c r="H119" s="89"/>
      <c r="I119" t="str">
        <f t="shared" si="6"/>
        <v/>
      </c>
      <c r="J119" t="str">
        <f t="shared" si="7"/>
        <v/>
      </c>
    </row>
    <row r="120" spans="1:10" ht="25.5" customHeight="1" thickBot="1" x14ac:dyDescent="0.25">
      <c r="A120" s="82">
        <v>39348</v>
      </c>
      <c r="B120" s="81" t="s">
        <v>1</v>
      </c>
      <c r="C120" s="81" t="s">
        <v>0</v>
      </c>
      <c r="D120" s="81">
        <v>1549</v>
      </c>
      <c r="E120" s="81">
        <v>4.68</v>
      </c>
      <c r="F120" s="81">
        <v>14.8</v>
      </c>
      <c r="G120" s="81">
        <v>0.6</v>
      </c>
      <c r="H120" s="89"/>
      <c r="I120" t="str">
        <f t="shared" si="6"/>
        <v/>
      </c>
      <c r="J120" t="str">
        <f t="shared" si="7"/>
        <v/>
      </c>
    </row>
    <row r="121" spans="1:10" ht="25.5" customHeight="1" thickBot="1" x14ac:dyDescent="0.25">
      <c r="A121" s="82">
        <v>39299</v>
      </c>
      <c r="B121" s="81" t="s">
        <v>1</v>
      </c>
      <c r="C121" s="81" t="s">
        <v>0</v>
      </c>
      <c r="D121" s="81" t="s">
        <v>3</v>
      </c>
      <c r="E121" s="81">
        <v>3.53</v>
      </c>
      <c r="F121" s="81">
        <v>20.8</v>
      </c>
      <c r="G121" s="81" t="s">
        <v>3</v>
      </c>
      <c r="H121" s="89"/>
      <c r="I121" t="str">
        <f t="shared" si="6"/>
        <v>check</v>
      </c>
      <c r="J121" t="str">
        <f t="shared" si="7"/>
        <v/>
      </c>
    </row>
    <row r="122" spans="1:10" ht="25.5" customHeight="1" thickBot="1" x14ac:dyDescent="0.25">
      <c r="A122" s="82">
        <v>39292</v>
      </c>
      <c r="B122" s="81" t="s">
        <v>1</v>
      </c>
      <c r="C122" s="81" t="s">
        <v>0</v>
      </c>
      <c r="D122" s="81">
        <v>1614</v>
      </c>
      <c r="E122" s="81" t="s">
        <v>3</v>
      </c>
      <c r="F122" s="81" t="s">
        <v>3</v>
      </c>
      <c r="G122" s="81">
        <v>0.23</v>
      </c>
      <c r="H122" s="89"/>
      <c r="I122" t="str">
        <f t="shared" si="6"/>
        <v/>
      </c>
      <c r="J122" t="str">
        <f t="shared" si="7"/>
        <v>check</v>
      </c>
    </row>
    <row r="123" spans="1:10" ht="25.5" customHeight="1" thickBot="1" x14ac:dyDescent="0.25">
      <c r="A123" s="82">
        <v>39208</v>
      </c>
      <c r="B123" s="81" t="s">
        <v>1</v>
      </c>
      <c r="C123" s="81" t="s">
        <v>0</v>
      </c>
      <c r="D123" s="81">
        <v>1148</v>
      </c>
      <c r="E123" s="81">
        <v>15.33</v>
      </c>
      <c r="F123" s="81">
        <v>13.1</v>
      </c>
      <c r="G123" s="81">
        <v>3.39</v>
      </c>
      <c r="H123" s="89"/>
      <c r="I123" t="str">
        <f t="shared" si="6"/>
        <v/>
      </c>
      <c r="J123" t="str">
        <f t="shared" si="7"/>
        <v/>
      </c>
    </row>
    <row r="124" spans="1:10" ht="25.5" customHeight="1" thickBot="1" x14ac:dyDescent="0.25">
      <c r="A124" s="82">
        <v>38984</v>
      </c>
      <c r="B124" s="81" t="s">
        <v>1</v>
      </c>
      <c r="C124" s="81" t="s">
        <v>0</v>
      </c>
      <c r="D124" s="81">
        <v>1631</v>
      </c>
      <c r="E124" s="81">
        <v>4.83</v>
      </c>
      <c r="F124" s="81">
        <v>13.3</v>
      </c>
      <c r="G124" s="81">
        <v>0.22</v>
      </c>
      <c r="H124" s="89"/>
      <c r="I124" t="str">
        <f t="shared" si="6"/>
        <v/>
      </c>
      <c r="J124" t="str">
        <f t="shared" si="7"/>
        <v/>
      </c>
    </row>
    <row r="125" spans="1:10" ht="25.5" customHeight="1" thickBot="1" x14ac:dyDescent="0.25">
      <c r="A125" s="82">
        <v>38932</v>
      </c>
      <c r="B125" s="81" t="s">
        <v>1</v>
      </c>
      <c r="C125" s="81" t="s">
        <v>0</v>
      </c>
      <c r="D125" s="81">
        <v>1011</v>
      </c>
      <c r="E125" s="81">
        <v>3.49</v>
      </c>
      <c r="F125" s="81">
        <v>20.7</v>
      </c>
      <c r="G125" s="81">
        <v>1.1399999999999999</v>
      </c>
      <c r="H125" s="89"/>
      <c r="I125" t="str">
        <f t="shared" si="6"/>
        <v/>
      </c>
      <c r="J125" t="str">
        <f t="shared" si="7"/>
        <v/>
      </c>
    </row>
    <row r="126" spans="1:10" ht="25.5" customHeight="1" thickBot="1" x14ac:dyDescent="0.25">
      <c r="A126" s="82">
        <v>38844</v>
      </c>
      <c r="B126" s="81" t="s">
        <v>1</v>
      </c>
      <c r="C126" s="81" t="s">
        <v>0</v>
      </c>
      <c r="D126" s="81">
        <v>1445</v>
      </c>
      <c r="E126" s="81">
        <v>11.51</v>
      </c>
      <c r="F126" s="81" t="s">
        <v>3</v>
      </c>
      <c r="G126" s="81">
        <v>1.2</v>
      </c>
      <c r="H126" s="89"/>
      <c r="I126" t="str">
        <f t="shared" si="6"/>
        <v/>
      </c>
      <c r="J126" t="str">
        <f t="shared" si="7"/>
        <v/>
      </c>
    </row>
    <row r="127" spans="1:10" ht="25.5" customHeight="1" thickBot="1" x14ac:dyDescent="0.25">
      <c r="A127" s="82">
        <v>42278</v>
      </c>
      <c r="B127" s="81" t="s">
        <v>2</v>
      </c>
      <c r="C127" s="81" t="s">
        <v>0</v>
      </c>
      <c r="D127" s="81" t="s">
        <v>77</v>
      </c>
      <c r="E127" s="81">
        <v>7.57</v>
      </c>
      <c r="F127" s="81">
        <v>10.64</v>
      </c>
      <c r="G127" s="81">
        <v>0.45</v>
      </c>
      <c r="H127" s="89"/>
    </row>
    <row r="128" spans="1:10" ht="25.5" customHeight="1" thickBot="1" x14ac:dyDescent="0.25">
      <c r="A128" s="82">
        <v>42208</v>
      </c>
      <c r="B128" s="81" t="s">
        <v>2</v>
      </c>
      <c r="C128" s="81" t="s">
        <v>0</v>
      </c>
      <c r="D128" s="81">
        <v>1807</v>
      </c>
      <c r="E128" s="81">
        <v>5.14</v>
      </c>
      <c r="F128" s="81">
        <v>18.399999999999999</v>
      </c>
      <c r="G128" s="81">
        <v>0.09</v>
      </c>
      <c r="H128" s="89"/>
    </row>
    <row r="129" spans="1:10" ht="25.5" customHeight="1" thickBot="1" x14ac:dyDescent="0.25">
      <c r="A129" s="82">
        <v>42139</v>
      </c>
      <c r="B129" s="81" t="s">
        <v>2</v>
      </c>
      <c r="C129" s="81" t="s">
        <v>0</v>
      </c>
      <c r="D129" s="81" t="s">
        <v>77</v>
      </c>
      <c r="E129" s="81">
        <v>10.83</v>
      </c>
      <c r="F129" s="81">
        <v>12.12</v>
      </c>
      <c r="G129" s="81">
        <v>1.24</v>
      </c>
      <c r="H129" s="89"/>
    </row>
    <row r="130" spans="1:10" ht="25.5" customHeight="1" thickBot="1" x14ac:dyDescent="0.25">
      <c r="A130" s="82">
        <v>41925</v>
      </c>
      <c r="B130" s="81" t="s">
        <v>2</v>
      </c>
      <c r="C130" s="81" t="s">
        <v>0</v>
      </c>
      <c r="D130" s="81" t="s">
        <v>24</v>
      </c>
      <c r="E130" s="81" t="s">
        <v>24</v>
      </c>
      <c r="F130" s="81" t="s">
        <v>24</v>
      </c>
      <c r="G130" s="81" t="s">
        <v>24</v>
      </c>
      <c r="H130" s="89"/>
      <c r="I130" t="str">
        <f t="shared" si="6"/>
        <v>check</v>
      </c>
      <c r="J130" t="str">
        <f t="shared" si="7"/>
        <v>check</v>
      </c>
    </row>
    <row r="131" spans="1:10" ht="25.5" customHeight="1" thickBot="1" x14ac:dyDescent="0.25">
      <c r="A131" s="82">
        <v>41906</v>
      </c>
      <c r="B131" s="81" t="s">
        <v>2</v>
      </c>
      <c r="C131" s="81" t="s">
        <v>0</v>
      </c>
      <c r="D131" s="81">
        <v>954</v>
      </c>
      <c r="E131" s="81">
        <v>8.14</v>
      </c>
      <c r="F131" s="81">
        <v>13.6</v>
      </c>
      <c r="G131" s="81">
        <v>2.8</v>
      </c>
      <c r="H131" s="89"/>
      <c r="I131" t="str">
        <f t="shared" si="6"/>
        <v/>
      </c>
      <c r="J131" t="str">
        <f t="shared" si="7"/>
        <v/>
      </c>
    </row>
    <row r="132" spans="1:10" ht="25.5" customHeight="1" thickBot="1" x14ac:dyDescent="0.25">
      <c r="A132" s="82">
        <v>41850</v>
      </c>
      <c r="B132" s="81" t="s">
        <v>2</v>
      </c>
      <c r="C132" s="81" t="s">
        <v>0</v>
      </c>
      <c r="D132" s="81">
        <v>1850</v>
      </c>
      <c r="E132" s="81">
        <v>6.48</v>
      </c>
      <c r="F132" s="81">
        <v>16.2</v>
      </c>
      <c r="G132" s="81">
        <v>0.23</v>
      </c>
      <c r="H132" s="89"/>
      <c r="I132" t="str">
        <f t="shared" si="6"/>
        <v/>
      </c>
      <c r="J132" t="str">
        <f t="shared" si="7"/>
        <v/>
      </c>
    </row>
    <row r="133" spans="1:10" ht="25.5" customHeight="1" thickBot="1" x14ac:dyDescent="0.25">
      <c r="A133" s="82">
        <v>41838</v>
      </c>
      <c r="B133" s="81" t="s">
        <v>2</v>
      </c>
      <c r="C133" s="81" t="s">
        <v>0</v>
      </c>
      <c r="D133" s="81" t="s">
        <v>24</v>
      </c>
      <c r="E133" s="81" t="s">
        <v>24</v>
      </c>
      <c r="F133" s="81" t="s">
        <v>24</v>
      </c>
      <c r="G133" s="81" t="s">
        <v>24</v>
      </c>
      <c r="H133" s="89"/>
      <c r="I133" t="str">
        <f t="shared" si="6"/>
        <v>check</v>
      </c>
      <c r="J133" t="str">
        <f t="shared" si="7"/>
        <v>check</v>
      </c>
    </row>
    <row r="134" spans="1:10" ht="25.5" customHeight="1" thickBot="1" x14ac:dyDescent="0.25">
      <c r="A134" s="82">
        <v>41765</v>
      </c>
      <c r="B134" s="81" t="s">
        <v>2</v>
      </c>
      <c r="C134" s="81" t="s">
        <v>0</v>
      </c>
      <c r="D134" s="81" t="s">
        <v>24</v>
      </c>
      <c r="E134" s="81" t="s">
        <v>24</v>
      </c>
      <c r="F134" s="81" t="s">
        <v>24</v>
      </c>
      <c r="G134" s="81" t="s">
        <v>24</v>
      </c>
      <c r="H134" s="89"/>
      <c r="I134" t="str">
        <f t="shared" si="6"/>
        <v>check</v>
      </c>
      <c r="J134" t="str">
        <f t="shared" si="7"/>
        <v>check</v>
      </c>
    </row>
    <row r="135" spans="1:10" ht="25.5" customHeight="1" thickBot="1" x14ac:dyDescent="0.25">
      <c r="A135" s="82">
        <v>41553</v>
      </c>
      <c r="B135" s="81" t="s">
        <v>2</v>
      </c>
      <c r="C135" s="81" t="s">
        <v>0</v>
      </c>
      <c r="D135" s="81" t="s">
        <v>3</v>
      </c>
      <c r="E135" s="81" t="s">
        <v>3</v>
      </c>
      <c r="F135" s="81" t="s">
        <v>3</v>
      </c>
      <c r="G135" s="81" t="s">
        <v>3</v>
      </c>
      <c r="H135" s="89"/>
      <c r="I135" t="str">
        <f t="shared" si="6"/>
        <v>check</v>
      </c>
      <c r="J135" t="str">
        <f t="shared" si="7"/>
        <v>check</v>
      </c>
    </row>
    <row r="136" spans="1:10" ht="25.5" customHeight="1" thickBot="1" x14ac:dyDescent="0.25">
      <c r="A136" s="82">
        <v>41535</v>
      </c>
      <c r="B136" s="81" t="s">
        <v>2</v>
      </c>
      <c r="C136" s="81" t="s">
        <v>0</v>
      </c>
      <c r="D136" s="81">
        <v>1807</v>
      </c>
      <c r="E136" s="81">
        <v>9.4</v>
      </c>
      <c r="F136" s="81">
        <v>15.2</v>
      </c>
      <c r="G136" s="81">
        <v>0.42</v>
      </c>
      <c r="H136" s="89"/>
      <c r="I136" t="str">
        <f t="shared" si="6"/>
        <v/>
      </c>
      <c r="J136" t="str">
        <f t="shared" si="7"/>
        <v/>
      </c>
    </row>
    <row r="137" spans="1:10" ht="25.5" customHeight="1" thickBot="1" x14ac:dyDescent="0.25">
      <c r="A137" s="82">
        <v>41404</v>
      </c>
      <c r="B137" s="81" t="s">
        <v>2</v>
      </c>
      <c r="C137" s="81" t="s">
        <v>0</v>
      </c>
      <c r="D137" s="81">
        <v>1110</v>
      </c>
      <c r="E137" s="81" t="s">
        <v>77</v>
      </c>
      <c r="F137" s="81">
        <v>17.399999999999999</v>
      </c>
      <c r="G137" s="81">
        <v>3.86</v>
      </c>
      <c r="H137" s="89"/>
      <c r="I137" t="str">
        <f t="shared" si="6"/>
        <v/>
      </c>
      <c r="J137" t="str">
        <f t="shared" si="7"/>
        <v>check</v>
      </c>
    </row>
    <row r="138" spans="1:10" ht="25.5" customHeight="1" thickBot="1" x14ac:dyDescent="0.25">
      <c r="A138" s="82">
        <v>41194</v>
      </c>
      <c r="B138" s="81" t="s">
        <v>2</v>
      </c>
      <c r="C138" s="81" t="s">
        <v>0</v>
      </c>
      <c r="D138" s="81" t="s">
        <v>24</v>
      </c>
      <c r="E138" s="81" t="s">
        <v>24</v>
      </c>
      <c r="F138" s="81" t="s">
        <v>24</v>
      </c>
      <c r="G138" s="81" t="s">
        <v>24</v>
      </c>
      <c r="H138" s="89"/>
      <c r="I138" t="str">
        <f t="shared" si="6"/>
        <v>check</v>
      </c>
      <c r="J138" t="str">
        <f t="shared" si="7"/>
        <v>check</v>
      </c>
    </row>
    <row r="139" spans="1:10" ht="25.5" customHeight="1" thickBot="1" x14ac:dyDescent="0.25">
      <c r="A139" s="82">
        <v>41184</v>
      </c>
      <c r="B139" s="81" t="s">
        <v>2</v>
      </c>
      <c r="C139" s="81" t="s">
        <v>0</v>
      </c>
      <c r="D139" s="81">
        <v>1903</v>
      </c>
      <c r="E139" s="81" t="s">
        <v>77</v>
      </c>
      <c r="F139" s="81">
        <v>11.7</v>
      </c>
      <c r="G139" s="81">
        <v>0.5</v>
      </c>
      <c r="H139" s="89"/>
      <c r="I139" t="str">
        <f t="shared" si="6"/>
        <v/>
      </c>
      <c r="J139" t="str">
        <f t="shared" si="7"/>
        <v>check</v>
      </c>
    </row>
    <row r="140" spans="1:10" ht="25.5" customHeight="1" thickBot="1" x14ac:dyDescent="0.25">
      <c r="A140" s="82">
        <v>41110</v>
      </c>
      <c r="B140" s="81" t="s">
        <v>2</v>
      </c>
      <c r="C140" s="81" t="s">
        <v>0</v>
      </c>
      <c r="D140" s="81" t="s">
        <v>24</v>
      </c>
      <c r="E140" s="81" t="s">
        <v>24</v>
      </c>
      <c r="F140" s="81" t="s">
        <v>24</v>
      </c>
      <c r="G140" s="81" t="s">
        <v>24</v>
      </c>
      <c r="H140" s="89"/>
      <c r="I140" t="str">
        <f t="shared" si="6"/>
        <v>check</v>
      </c>
      <c r="J140" t="str">
        <f t="shared" si="7"/>
        <v>check</v>
      </c>
    </row>
    <row r="141" spans="1:10" ht="25.5" customHeight="1" thickBot="1" x14ac:dyDescent="0.25">
      <c r="A141" s="82">
        <v>41040</v>
      </c>
      <c r="B141" s="81" t="s">
        <v>2</v>
      </c>
      <c r="C141" s="81" t="s">
        <v>0</v>
      </c>
      <c r="D141" s="81">
        <v>723</v>
      </c>
      <c r="E141" s="81">
        <v>6.14</v>
      </c>
      <c r="F141" s="81">
        <v>14</v>
      </c>
      <c r="G141" s="81">
        <v>4.1100000000000003</v>
      </c>
      <c r="H141" s="89"/>
      <c r="I141" t="str">
        <f t="shared" si="6"/>
        <v/>
      </c>
      <c r="J141" t="str">
        <f t="shared" si="7"/>
        <v/>
      </c>
    </row>
    <row r="142" spans="1:10" ht="25.5" customHeight="1" thickBot="1" x14ac:dyDescent="0.25">
      <c r="A142" s="82">
        <v>40825</v>
      </c>
      <c r="B142" s="81" t="s">
        <v>2</v>
      </c>
      <c r="C142" s="81" t="s">
        <v>0</v>
      </c>
      <c r="D142" s="81">
        <v>1279</v>
      </c>
      <c r="E142" s="81">
        <v>1.76</v>
      </c>
      <c r="F142" s="81">
        <v>14.8</v>
      </c>
      <c r="G142" s="81">
        <v>3.24</v>
      </c>
      <c r="H142" s="89"/>
      <c r="I142" t="str">
        <f t="shared" si="6"/>
        <v/>
      </c>
      <c r="J142" t="str">
        <f t="shared" si="7"/>
        <v/>
      </c>
    </row>
    <row r="143" spans="1:10" ht="25.5" customHeight="1" thickBot="1" x14ac:dyDescent="0.25">
      <c r="A143" s="82">
        <v>40739</v>
      </c>
      <c r="B143" s="81" t="s">
        <v>2</v>
      </c>
      <c r="C143" s="81" t="s">
        <v>0</v>
      </c>
      <c r="D143" s="81">
        <v>1126</v>
      </c>
      <c r="E143" s="81">
        <v>6.32</v>
      </c>
      <c r="F143" s="81">
        <v>19.100000000000001</v>
      </c>
      <c r="G143" s="81">
        <v>0.62</v>
      </c>
      <c r="H143" s="89"/>
      <c r="I143" t="str">
        <f t="shared" si="6"/>
        <v/>
      </c>
      <c r="J143" t="str">
        <f t="shared" si="7"/>
        <v/>
      </c>
    </row>
    <row r="144" spans="1:10" ht="25.5" customHeight="1" thickBot="1" x14ac:dyDescent="0.25">
      <c r="A144" s="82">
        <v>40738</v>
      </c>
      <c r="B144" s="81" t="s">
        <v>2</v>
      </c>
      <c r="C144" s="81" t="s">
        <v>0</v>
      </c>
      <c r="D144" s="81" t="s">
        <v>3</v>
      </c>
      <c r="E144" s="81" t="s">
        <v>3</v>
      </c>
      <c r="F144" s="81" t="s">
        <v>3</v>
      </c>
      <c r="G144" s="81" t="s">
        <v>3</v>
      </c>
      <c r="H144" s="89"/>
      <c r="I144" t="str">
        <f t="shared" si="6"/>
        <v>check</v>
      </c>
      <c r="J144" t="str">
        <f t="shared" si="7"/>
        <v>check</v>
      </c>
    </row>
    <row r="145" spans="1:10" ht="25.5" customHeight="1" thickBot="1" x14ac:dyDescent="0.25">
      <c r="A145" s="82">
        <v>40678</v>
      </c>
      <c r="B145" s="81" t="s">
        <v>2</v>
      </c>
      <c r="C145" s="81" t="s">
        <v>0</v>
      </c>
      <c r="D145" s="81">
        <v>1133</v>
      </c>
      <c r="E145" s="81">
        <v>14.3</v>
      </c>
      <c r="F145" s="81">
        <v>9.4</v>
      </c>
      <c r="G145" s="81">
        <v>2.4300000000000002</v>
      </c>
      <c r="H145" s="89"/>
      <c r="I145" t="str">
        <f t="shared" si="6"/>
        <v/>
      </c>
      <c r="J145" t="str">
        <f t="shared" si="7"/>
        <v/>
      </c>
    </row>
    <row r="146" spans="1:10" ht="25.5" customHeight="1" thickBot="1" x14ac:dyDescent="0.25">
      <c r="A146" s="82">
        <v>40675</v>
      </c>
      <c r="B146" s="81" t="s">
        <v>2</v>
      </c>
      <c r="C146" s="81" t="s">
        <v>0</v>
      </c>
      <c r="D146" s="81" t="s">
        <v>3</v>
      </c>
      <c r="E146" s="81" t="s">
        <v>3</v>
      </c>
      <c r="F146" s="81" t="s">
        <v>3</v>
      </c>
      <c r="G146" s="81" t="s">
        <v>3</v>
      </c>
      <c r="H146" s="89"/>
      <c r="I146" t="str">
        <f t="shared" si="6"/>
        <v>check</v>
      </c>
      <c r="J146" t="str">
        <f t="shared" si="7"/>
        <v>check</v>
      </c>
    </row>
    <row r="147" spans="1:10" ht="25.5" customHeight="1" thickBot="1" x14ac:dyDescent="0.25">
      <c r="A147" s="82">
        <v>40467</v>
      </c>
      <c r="B147" s="81" t="s">
        <v>2</v>
      </c>
      <c r="C147" s="81" t="s">
        <v>0</v>
      </c>
      <c r="D147" s="81" t="s">
        <v>24</v>
      </c>
      <c r="E147" s="81" t="s">
        <v>24</v>
      </c>
      <c r="F147" s="81" t="s">
        <v>24</v>
      </c>
      <c r="G147" s="81" t="s">
        <v>24</v>
      </c>
      <c r="H147" s="89"/>
      <c r="I147" t="str">
        <f t="shared" si="6"/>
        <v>check</v>
      </c>
      <c r="J147" t="str">
        <f t="shared" si="7"/>
        <v>check</v>
      </c>
    </row>
    <row r="148" spans="1:10" ht="25.5" customHeight="1" thickBot="1" x14ac:dyDescent="0.25">
      <c r="A148" s="82">
        <v>40460</v>
      </c>
      <c r="B148" s="81" t="s">
        <v>2</v>
      </c>
      <c r="C148" s="81" t="s">
        <v>0</v>
      </c>
      <c r="D148" s="81">
        <v>1332</v>
      </c>
      <c r="E148" s="81">
        <v>4.3600000000000003</v>
      </c>
      <c r="F148" s="81">
        <v>12.1</v>
      </c>
      <c r="G148" s="81">
        <v>1</v>
      </c>
      <c r="H148" s="89"/>
      <c r="I148" t="str">
        <f t="shared" si="6"/>
        <v/>
      </c>
      <c r="J148" t="str">
        <f t="shared" si="7"/>
        <v/>
      </c>
    </row>
    <row r="149" spans="1:10" ht="25.5" customHeight="1" thickBot="1" x14ac:dyDescent="0.25">
      <c r="A149" s="82">
        <v>40312</v>
      </c>
      <c r="B149" s="81" t="s">
        <v>2</v>
      </c>
      <c r="C149" s="81" t="s">
        <v>0</v>
      </c>
      <c r="D149" s="81">
        <v>891</v>
      </c>
      <c r="E149" s="81">
        <v>10.34</v>
      </c>
      <c r="F149" s="81">
        <v>10.9</v>
      </c>
      <c r="G149" s="81">
        <v>10.8</v>
      </c>
      <c r="H149" s="89"/>
      <c r="I149" t="str">
        <f t="shared" si="6"/>
        <v/>
      </c>
      <c r="J149" t="str">
        <f t="shared" si="7"/>
        <v/>
      </c>
    </row>
    <row r="150" spans="1:10" ht="25.5" customHeight="1" thickBot="1" x14ac:dyDescent="0.25">
      <c r="A150" s="82">
        <v>40096</v>
      </c>
      <c r="B150" s="81" t="s">
        <v>2</v>
      </c>
      <c r="C150" s="81" t="s">
        <v>0</v>
      </c>
      <c r="D150" s="81">
        <v>1544</v>
      </c>
      <c r="E150" s="81">
        <v>4.88</v>
      </c>
      <c r="F150" s="81">
        <v>6.8</v>
      </c>
      <c r="G150" s="81">
        <v>0.67</v>
      </c>
      <c r="H150" s="89"/>
      <c r="I150" t="str">
        <f t="shared" si="6"/>
        <v/>
      </c>
      <c r="J150" t="str">
        <f t="shared" si="7"/>
        <v/>
      </c>
    </row>
    <row r="151" spans="1:10" ht="25.5" customHeight="1" thickBot="1" x14ac:dyDescent="0.25">
      <c r="A151" s="82">
        <v>39943</v>
      </c>
      <c r="B151" s="81" t="s">
        <v>2</v>
      </c>
      <c r="C151" s="81" t="s">
        <v>0</v>
      </c>
      <c r="D151" s="81">
        <v>1188</v>
      </c>
      <c r="E151" s="81">
        <v>10.67</v>
      </c>
      <c r="F151" s="81">
        <v>10.3</v>
      </c>
      <c r="G151" s="81">
        <v>2.23</v>
      </c>
      <c r="H151" s="89"/>
      <c r="I151" t="str">
        <f t="shared" si="6"/>
        <v/>
      </c>
      <c r="J151" t="str">
        <f t="shared" si="7"/>
        <v/>
      </c>
    </row>
    <row r="152" spans="1:10" ht="25.5" customHeight="1" thickBot="1" x14ac:dyDescent="0.25">
      <c r="A152" s="82">
        <v>39732</v>
      </c>
      <c r="B152" s="81" t="s">
        <v>2</v>
      </c>
      <c r="C152" s="81" t="s">
        <v>0</v>
      </c>
      <c r="D152" s="81">
        <v>1552</v>
      </c>
      <c r="E152" s="81">
        <v>2.46</v>
      </c>
      <c r="F152" s="81">
        <v>9.9</v>
      </c>
      <c r="G152" s="81" t="s">
        <v>78</v>
      </c>
      <c r="H152" s="89"/>
      <c r="I152" t="str">
        <f t="shared" si="6"/>
        <v>check</v>
      </c>
      <c r="J152" t="str">
        <f t="shared" si="7"/>
        <v/>
      </c>
    </row>
    <row r="153" spans="1:10" ht="25.5" customHeight="1" thickBot="1" x14ac:dyDescent="0.25">
      <c r="A153" s="82">
        <v>39657</v>
      </c>
      <c r="B153" s="81" t="s">
        <v>2</v>
      </c>
      <c r="C153" s="81" t="s">
        <v>0</v>
      </c>
      <c r="D153" s="81">
        <v>1585</v>
      </c>
      <c r="E153" s="81">
        <v>5.21</v>
      </c>
      <c r="F153" s="81">
        <v>19.100000000000001</v>
      </c>
      <c r="G153" s="81">
        <v>0</v>
      </c>
      <c r="H153" s="89"/>
      <c r="I153" t="str">
        <f t="shared" si="6"/>
        <v/>
      </c>
      <c r="J153" t="str">
        <f t="shared" si="7"/>
        <v/>
      </c>
    </row>
    <row r="154" spans="1:10" ht="25.5" customHeight="1" thickBot="1" x14ac:dyDescent="0.25">
      <c r="A154" s="82">
        <v>39578</v>
      </c>
      <c r="B154" s="81" t="s">
        <v>2</v>
      </c>
      <c r="C154" s="81" t="s">
        <v>0</v>
      </c>
      <c r="D154" s="81">
        <v>1289</v>
      </c>
      <c r="E154" s="81">
        <v>9.09</v>
      </c>
      <c r="F154" s="81">
        <v>9.8000000000000007</v>
      </c>
      <c r="G154" s="81">
        <v>1.08</v>
      </c>
      <c r="H154" s="89"/>
      <c r="I154" t="str">
        <f t="shared" si="6"/>
        <v/>
      </c>
      <c r="J154" t="str">
        <f t="shared" si="7"/>
        <v/>
      </c>
    </row>
    <row r="155" spans="1:10" ht="25.5" customHeight="1" thickBot="1" x14ac:dyDescent="0.25">
      <c r="A155" s="82">
        <v>39348</v>
      </c>
      <c r="B155" s="81" t="s">
        <v>2</v>
      </c>
      <c r="C155" s="81" t="s">
        <v>0</v>
      </c>
      <c r="D155" s="81">
        <v>1774</v>
      </c>
      <c r="E155" s="81">
        <v>1.54</v>
      </c>
      <c r="F155" s="81">
        <v>13.8</v>
      </c>
      <c r="G155" s="81">
        <v>4.12</v>
      </c>
      <c r="H155" s="89"/>
      <c r="I155" t="str">
        <f t="shared" si="6"/>
        <v/>
      </c>
      <c r="J155" t="str">
        <f t="shared" si="7"/>
        <v/>
      </c>
    </row>
    <row r="156" spans="1:10" ht="25.5" customHeight="1" thickBot="1" x14ac:dyDescent="0.25">
      <c r="A156" s="82">
        <v>39292</v>
      </c>
      <c r="B156" s="81" t="s">
        <v>2</v>
      </c>
      <c r="C156" s="81" t="s">
        <v>0</v>
      </c>
      <c r="D156" s="81">
        <v>1660</v>
      </c>
      <c r="E156" s="81">
        <v>0.73</v>
      </c>
      <c r="F156" s="81">
        <v>19.7</v>
      </c>
      <c r="G156" s="81">
        <v>0</v>
      </c>
      <c r="H156" s="89"/>
      <c r="I156" t="str">
        <f t="shared" si="6"/>
        <v/>
      </c>
      <c r="J156" t="str">
        <f t="shared" si="7"/>
        <v/>
      </c>
    </row>
    <row r="157" spans="1:10" ht="25.5" customHeight="1" thickBot="1" x14ac:dyDescent="0.25">
      <c r="A157" s="82">
        <v>39208</v>
      </c>
      <c r="B157" s="81" t="s">
        <v>2</v>
      </c>
      <c r="C157" s="81" t="s">
        <v>0</v>
      </c>
      <c r="D157" s="81">
        <v>1159</v>
      </c>
      <c r="E157" s="81">
        <v>11.31</v>
      </c>
      <c r="F157" s="81">
        <v>12.7</v>
      </c>
      <c r="G157" s="81">
        <v>1.9</v>
      </c>
      <c r="H157" s="89"/>
      <c r="I157" t="str">
        <f t="shared" si="6"/>
        <v/>
      </c>
      <c r="J157" t="str">
        <f t="shared" si="7"/>
        <v/>
      </c>
    </row>
    <row r="158" spans="1:10" ht="25.5" customHeight="1" thickBot="1" x14ac:dyDescent="0.25">
      <c r="A158" s="82">
        <v>38984</v>
      </c>
      <c r="B158" s="81" t="s">
        <v>2</v>
      </c>
      <c r="C158" s="81" t="s">
        <v>0</v>
      </c>
      <c r="D158" s="81">
        <v>1646</v>
      </c>
      <c r="E158" s="81">
        <v>2.94</v>
      </c>
      <c r="F158" s="81">
        <v>12.5</v>
      </c>
      <c r="G158" s="81">
        <v>0.92</v>
      </c>
      <c r="H158" s="89"/>
      <c r="I158" t="str">
        <f t="shared" si="6"/>
        <v/>
      </c>
      <c r="J158" t="str">
        <f t="shared" si="7"/>
        <v/>
      </c>
    </row>
    <row r="159" spans="1:10" ht="25.5" customHeight="1" thickBot="1" x14ac:dyDescent="0.25">
      <c r="A159" s="82">
        <v>38933</v>
      </c>
      <c r="B159" s="81" t="s">
        <v>2</v>
      </c>
      <c r="C159" s="81" t="s">
        <v>0</v>
      </c>
      <c r="D159" s="81">
        <v>1339</v>
      </c>
      <c r="E159" s="81">
        <v>0.69</v>
      </c>
      <c r="F159" s="81">
        <v>20</v>
      </c>
      <c r="G159" s="81">
        <v>0.25</v>
      </c>
      <c r="H159" s="89"/>
      <c r="I159" t="str">
        <f t="shared" si="6"/>
        <v/>
      </c>
      <c r="J159" t="str">
        <f t="shared" si="7"/>
        <v/>
      </c>
    </row>
    <row r="160" spans="1:10" ht="25.5" customHeight="1" thickBot="1" x14ac:dyDescent="0.25">
      <c r="A160" s="82">
        <v>42206</v>
      </c>
      <c r="B160" s="81" t="s">
        <v>13</v>
      </c>
      <c r="C160" s="81" t="s">
        <v>14</v>
      </c>
      <c r="D160" s="81">
        <v>885</v>
      </c>
      <c r="E160" s="81">
        <v>2.92</v>
      </c>
      <c r="F160" s="81">
        <v>19.399999999999999</v>
      </c>
      <c r="G160" s="81">
        <v>0.48</v>
      </c>
      <c r="H160" s="89"/>
    </row>
    <row r="161" spans="1:10" ht="25.5" customHeight="1" thickBot="1" x14ac:dyDescent="0.25">
      <c r="A161" s="82">
        <v>41912</v>
      </c>
      <c r="B161" s="81" t="s">
        <v>13</v>
      </c>
      <c r="C161" s="81" t="s">
        <v>14</v>
      </c>
      <c r="D161" s="81">
        <v>782</v>
      </c>
      <c r="E161" s="81" t="s">
        <v>77</v>
      </c>
      <c r="F161" s="81">
        <v>11.3</v>
      </c>
      <c r="G161" s="81">
        <v>4.3</v>
      </c>
      <c r="H161" s="89"/>
      <c r="I161" t="str">
        <f t="shared" ref="I161:I181" si="8">IF(G161&gt;100,"check","")</f>
        <v/>
      </c>
      <c r="J161" t="str">
        <f t="shared" ref="J161:J181" si="9">IF(E161&gt;19,"check","")</f>
        <v>check</v>
      </c>
    </row>
    <row r="162" spans="1:10" ht="25.5" customHeight="1" thickBot="1" x14ac:dyDescent="0.25">
      <c r="A162" s="82">
        <v>41837</v>
      </c>
      <c r="B162" s="81" t="s">
        <v>13</v>
      </c>
      <c r="C162" s="81" t="s">
        <v>14</v>
      </c>
      <c r="D162" s="81">
        <v>850</v>
      </c>
      <c r="E162" s="81">
        <v>9.44</v>
      </c>
      <c r="F162" s="81">
        <v>15</v>
      </c>
      <c r="G162" s="81">
        <v>1.19</v>
      </c>
      <c r="H162" s="89"/>
      <c r="I162" t="str">
        <f t="shared" si="8"/>
        <v/>
      </c>
      <c r="J162" t="str">
        <f t="shared" si="9"/>
        <v/>
      </c>
    </row>
    <row r="163" spans="1:10" ht="25.5" customHeight="1" thickBot="1" x14ac:dyDescent="0.25">
      <c r="A163" s="82">
        <v>41766</v>
      </c>
      <c r="B163" s="81" t="s">
        <v>13</v>
      </c>
      <c r="C163" s="81" t="s">
        <v>14</v>
      </c>
      <c r="D163" s="81">
        <v>747</v>
      </c>
      <c r="E163" s="81" t="s">
        <v>77</v>
      </c>
      <c r="F163" s="81">
        <v>9.8000000000000007</v>
      </c>
      <c r="G163" s="81">
        <v>42.5</v>
      </c>
      <c r="H163" s="89"/>
      <c r="I163" t="str">
        <f t="shared" si="8"/>
        <v/>
      </c>
      <c r="J163" t="str">
        <f t="shared" si="9"/>
        <v>check</v>
      </c>
    </row>
    <row r="164" spans="1:10" ht="25.5" customHeight="1" thickBot="1" x14ac:dyDescent="0.25">
      <c r="A164" s="82">
        <v>41542</v>
      </c>
      <c r="B164" s="81" t="s">
        <v>13</v>
      </c>
      <c r="C164" s="81" t="s">
        <v>14</v>
      </c>
      <c r="D164" s="81">
        <v>963</v>
      </c>
      <c r="E164" s="81">
        <v>13.9</v>
      </c>
      <c r="F164" s="81">
        <v>13.2</v>
      </c>
      <c r="G164" s="81">
        <v>0.94</v>
      </c>
      <c r="H164" s="89"/>
      <c r="I164" t="str">
        <f t="shared" si="8"/>
        <v/>
      </c>
      <c r="J164" t="str">
        <f t="shared" si="9"/>
        <v/>
      </c>
    </row>
    <row r="165" spans="1:10" ht="25.5" customHeight="1" thickBot="1" x14ac:dyDescent="0.25">
      <c r="A165" s="82">
        <v>41479</v>
      </c>
      <c r="B165" s="81" t="s">
        <v>13</v>
      </c>
      <c r="C165" s="81" t="s">
        <v>14</v>
      </c>
      <c r="D165" s="81" t="s">
        <v>3</v>
      </c>
      <c r="E165" s="81" t="s">
        <v>3</v>
      </c>
      <c r="F165" s="81" t="s">
        <v>3</v>
      </c>
      <c r="G165" s="81" t="s">
        <v>3</v>
      </c>
      <c r="H165" s="89"/>
      <c r="I165" t="str">
        <f t="shared" si="8"/>
        <v>check</v>
      </c>
      <c r="J165" t="str">
        <f t="shared" si="9"/>
        <v>check</v>
      </c>
    </row>
    <row r="166" spans="1:10" ht="25.5" customHeight="1" thickBot="1" x14ac:dyDescent="0.25">
      <c r="A166" s="82">
        <v>41479</v>
      </c>
      <c r="B166" s="81" t="s">
        <v>13</v>
      </c>
      <c r="C166" s="81" t="s">
        <v>14</v>
      </c>
      <c r="D166" s="81">
        <v>957</v>
      </c>
      <c r="E166" s="81">
        <v>12.6</v>
      </c>
      <c r="F166" s="81">
        <v>15.6</v>
      </c>
      <c r="G166" s="81">
        <v>0.57999999999999996</v>
      </c>
      <c r="H166" s="89"/>
      <c r="I166" t="str">
        <f t="shared" si="8"/>
        <v/>
      </c>
      <c r="J166" t="str">
        <f t="shared" si="9"/>
        <v/>
      </c>
    </row>
    <row r="167" spans="1:10" ht="25.5" customHeight="1" thickBot="1" x14ac:dyDescent="0.25">
      <c r="A167" s="82">
        <v>41402</v>
      </c>
      <c r="B167" s="81" t="s">
        <v>13</v>
      </c>
      <c r="C167" s="81" t="s">
        <v>14</v>
      </c>
      <c r="D167" s="81">
        <v>790</v>
      </c>
      <c r="E167" s="81">
        <v>15.4</v>
      </c>
      <c r="F167" s="81">
        <v>18.600000000000001</v>
      </c>
      <c r="G167" s="81">
        <v>6.46</v>
      </c>
      <c r="H167" s="89"/>
      <c r="I167" t="str">
        <f t="shared" si="8"/>
        <v/>
      </c>
      <c r="J167" t="str">
        <f t="shared" si="9"/>
        <v/>
      </c>
    </row>
    <row r="168" spans="1:10" ht="25.5" customHeight="1" thickBot="1" x14ac:dyDescent="0.25">
      <c r="A168" s="82">
        <v>41178</v>
      </c>
      <c r="B168" s="81" t="s">
        <v>13</v>
      </c>
      <c r="C168" s="81" t="s">
        <v>14</v>
      </c>
      <c r="D168" s="81">
        <v>996</v>
      </c>
      <c r="E168" s="81">
        <v>11.35</v>
      </c>
      <c r="F168" s="81">
        <v>11.8</v>
      </c>
      <c r="G168" s="81">
        <v>0.6</v>
      </c>
      <c r="H168" s="89"/>
      <c r="I168" t="str">
        <f t="shared" si="8"/>
        <v/>
      </c>
      <c r="J168" t="str">
        <f t="shared" si="9"/>
        <v/>
      </c>
    </row>
    <row r="169" spans="1:10" ht="25.5" customHeight="1" thickBot="1" x14ac:dyDescent="0.25">
      <c r="A169" s="82">
        <v>41107</v>
      </c>
      <c r="B169" s="81" t="s">
        <v>13</v>
      </c>
      <c r="C169" s="81" t="s">
        <v>14</v>
      </c>
      <c r="D169" s="81" t="s">
        <v>3</v>
      </c>
      <c r="E169" s="81">
        <v>6.95</v>
      </c>
      <c r="F169" s="81">
        <v>23.6</v>
      </c>
      <c r="G169" s="81">
        <v>0.96</v>
      </c>
      <c r="H169" s="89"/>
      <c r="I169" t="str">
        <f t="shared" si="8"/>
        <v/>
      </c>
      <c r="J169" t="str">
        <f t="shared" si="9"/>
        <v/>
      </c>
    </row>
    <row r="170" spans="1:10" ht="25.5" customHeight="1" thickBot="1" x14ac:dyDescent="0.25">
      <c r="A170" s="82">
        <v>41031</v>
      </c>
      <c r="B170" s="81" t="s">
        <v>13</v>
      </c>
      <c r="C170" s="81" t="s">
        <v>14</v>
      </c>
      <c r="D170" s="81">
        <v>710</v>
      </c>
      <c r="E170" s="81">
        <v>10.81</v>
      </c>
      <c r="F170" s="81">
        <v>16.899999999999999</v>
      </c>
      <c r="G170" s="81">
        <v>14.35</v>
      </c>
      <c r="H170" s="89"/>
      <c r="I170" t="str">
        <f t="shared" si="8"/>
        <v/>
      </c>
      <c r="J170" t="str">
        <f t="shared" si="9"/>
        <v/>
      </c>
    </row>
    <row r="171" spans="1:10" ht="25.5" customHeight="1" thickBot="1" x14ac:dyDescent="0.25">
      <c r="A171" s="82">
        <v>40821</v>
      </c>
      <c r="B171" s="81" t="s">
        <v>13</v>
      </c>
      <c r="C171" s="81" t="s">
        <v>14</v>
      </c>
      <c r="D171" s="81" t="s">
        <v>3</v>
      </c>
      <c r="E171" s="81">
        <v>11.53</v>
      </c>
      <c r="F171" s="81">
        <v>12.9</v>
      </c>
      <c r="G171" s="81">
        <v>2.4700000000000002</v>
      </c>
      <c r="H171" s="89"/>
      <c r="I171" t="str">
        <f t="shared" si="8"/>
        <v/>
      </c>
      <c r="J171" t="str">
        <f t="shared" si="9"/>
        <v/>
      </c>
    </row>
    <row r="172" spans="1:10" ht="25.5" customHeight="1" thickBot="1" x14ac:dyDescent="0.25">
      <c r="A172" s="82">
        <v>40723</v>
      </c>
      <c r="B172" s="81" t="s">
        <v>13</v>
      </c>
      <c r="C172" s="81" t="s">
        <v>14</v>
      </c>
      <c r="D172" s="81">
        <v>608</v>
      </c>
      <c r="E172" s="81">
        <v>8.09</v>
      </c>
      <c r="F172" s="81">
        <v>19.3</v>
      </c>
      <c r="G172" s="81">
        <v>36.6</v>
      </c>
      <c r="H172" s="89"/>
      <c r="I172" t="str">
        <f t="shared" si="8"/>
        <v/>
      </c>
      <c r="J172" t="str">
        <f t="shared" si="9"/>
        <v/>
      </c>
    </row>
    <row r="173" spans="1:10" ht="25.5" customHeight="1" thickBot="1" x14ac:dyDescent="0.25">
      <c r="A173" s="82">
        <v>40674</v>
      </c>
      <c r="B173" s="81" t="s">
        <v>13</v>
      </c>
      <c r="C173" s="81" t="s">
        <v>14</v>
      </c>
      <c r="D173" s="81">
        <v>721</v>
      </c>
      <c r="E173" s="81">
        <v>13.1</v>
      </c>
      <c r="F173" s="81">
        <v>15.5</v>
      </c>
      <c r="G173" s="81">
        <v>14.8</v>
      </c>
      <c r="H173" s="89"/>
      <c r="I173" t="str">
        <f t="shared" si="8"/>
        <v/>
      </c>
      <c r="J173" t="str">
        <f t="shared" si="9"/>
        <v/>
      </c>
    </row>
    <row r="174" spans="1:10" ht="25.5" customHeight="1" thickBot="1" x14ac:dyDescent="0.25">
      <c r="A174" s="82">
        <v>40457</v>
      </c>
      <c r="B174" s="81" t="s">
        <v>13</v>
      </c>
      <c r="C174" s="81" t="s">
        <v>14</v>
      </c>
      <c r="D174" s="81">
        <v>682</v>
      </c>
      <c r="E174" s="81" t="s">
        <v>77</v>
      </c>
      <c r="F174" s="81">
        <v>12.2</v>
      </c>
      <c r="G174" s="81">
        <v>12.62</v>
      </c>
      <c r="H174" s="89"/>
      <c r="I174" t="str">
        <f t="shared" si="8"/>
        <v/>
      </c>
      <c r="J174" t="str">
        <f t="shared" si="9"/>
        <v>check</v>
      </c>
    </row>
    <row r="175" spans="1:10" ht="25.5" customHeight="1" thickBot="1" x14ac:dyDescent="0.25">
      <c r="A175" s="82">
        <v>40388</v>
      </c>
      <c r="B175" s="81" t="s">
        <v>13</v>
      </c>
      <c r="C175" s="81" t="s">
        <v>14</v>
      </c>
      <c r="D175" s="81">
        <v>613</v>
      </c>
      <c r="E175" s="81">
        <v>6.55</v>
      </c>
      <c r="F175" s="81">
        <v>23</v>
      </c>
      <c r="G175" s="81">
        <v>41.2</v>
      </c>
      <c r="H175" s="89"/>
      <c r="I175" t="str">
        <f t="shared" si="8"/>
        <v/>
      </c>
      <c r="J175" t="str">
        <f t="shared" si="9"/>
        <v/>
      </c>
    </row>
    <row r="176" spans="1:10" ht="25.5" customHeight="1" thickBot="1" x14ac:dyDescent="0.25">
      <c r="A176" s="82">
        <v>40316</v>
      </c>
      <c r="B176" s="81" t="s">
        <v>13</v>
      </c>
      <c r="C176" s="81" t="s">
        <v>14</v>
      </c>
      <c r="D176" s="81">
        <v>756</v>
      </c>
      <c r="E176" s="81">
        <v>12.22</v>
      </c>
      <c r="F176" s="81">
        <v>17.2</v>
      </c>
      <c r="G176" s="81">
        <v>15.7</v>
      </c>
      <c r="H176" s="89"/>
      <c r="I176" t="str">
        <f t="shared" si="8"/>
        <v/>
      </c>
      <c r="J176" t="str">
        <f t="shared" si="9"/>
        <v/>
      </c>
    </row>
    <row r="177" spans="1:10" ht="25.5" customHeight="1" thickBot="1" x14ac:dyDescent="0.25">
      <c r="A177" s="82">
        <v>40016</v>
      </c>
      <c r="B177" s="81" t="s">
        <v>13</v>
      </c>
      <c r="C177" s="81" t="s">
        <v>14</v>
      </c>
      <c r="D177" s="81">
        <v>951</v>
      </c>
      <c r="E177" s="81">
        <v>7.61</v>
      </c>
      <c r="F177" s="81">
        <v>16.600000000000001</v>
      </c>
      <c r="G177" s="81">
        <v>0.85</v>
      </c>
      <c r="H177" s="89"/>
      <c r="I177" t="str">
        <f t="shared" si="8"/>
        <v/>
      </c>
      <c r="J177" t="str">
        <f t="shared" si="9"/>
        <v/>
      </c>
    </row>
    <row r="178" spans="1:10" ht="25.5" customHeight="1" thickBot="1" x14ac:dyDescent="0.25">
      <c r="A178" s="82">
        <v>39945</v>
      </c>
      <c r="B178" s="81" t="s">
        <v>13</v>
      </c>
      <c r="C178" s="81" t="s">
        <v>14</v>
      </c>
      <c r="D178" s="81">
        <v>817</v>
      </c>
      <c r="E178" s="81">
        <v>1.06</v>
      </c>
      <c r="F178" s="81">
        <v>16.100000000000001</v>
      </c>
      <c r="G178" s="81" t="s">
        <v>77</v>
      </c>
      <c r="H178" s="89"/>
      <c r="I178" t="str">
        <f t="shared" si="8"/>
        <v>check</v>
      </c>
      <c r="J178" t="str">
        <f t="shared" si="9"/>
        <v/>
      </c>
    </row>
    <row r="179" spans="1:10" ht="25.5" customHeight="1" thickBot="1" x14ac:dyDescent="0.25">
      <c r="A179" s="82">
        <v>39715</v>
      </c>
      <c r="B179" s="81" t="s">
        <v>13</v>
      </c>
      <c r="C179" s="81" t="s">
        <v>14</v>
      </c>
      <c r="D179" s="81">
        <v>923</v>
      </c>
      <c r="E179" s="81">
        <v>9.33</v>
      </c>
      <c r="F179" s="81">
        <v>18.3</v>
      </c>
      <c r="G179" s="81">
        <v>0.37</v>
      </c>
      <c r="H179" s="89"/>
      <c r="I179" t="str">
        <f t="shared" si="8"/>
        <v/>
      </c>
      <c r="J179" t="str">
        <f t="shared" si="9"/>
        <v/>
      </c>
    </row>
    <row r="180" spans="1:10" ht="25.5" customHeight="1" thickBot="1" x14ac:dyDescent="0.25">
      <c r="A180" s="82">
        <v>39645</v>
      </c>
      <c r="B180" s="81" t="s">
        <v>13</v>
      </c>
      <c r="C180" s="81" t="s">
        <v>14</v>
      </c>
      <c r="D180" s="81">
        <v>752</v>
      </c>
      <c r="E180" s="81">
        <v>8.4700000000000006</v>
      </c>
      <c r="F180" s="81">
        <v>18.5</v>
      </c>
      <c r="G180" s="81">
        <v>3.61</v>
      </c>
      <c r="H180" s="89"/>
      <c r="I180" t="str">
        <f t="shared" si="8"/>
        <v/>
      </c>
      <c r="J180" t="str">
        <f t="shared" si="9"/>
        <v/>
      </c>
    </row>
    <row r="181" spans="1:10" ht="25.5" customHeight="1" thickBot="1" x14ac:dyDescent="0.25">
      <c r="A181" s="82">
        <v>39569</v>
      </c>
      <c r="B181" s="81" t="s">
        <v>13</v>
      </c>
      <c r="C181" s="81" t="s">
        <v>14</v>
      </c>
      <c r="D181" s="81">
        <v>743</v>
      </c>
      <c r="E181" s="81">
        <v>15.34</v>
      </c>
      <c r="F181" s="81">
        <v>13.3</v>
      </c>
      <c r="G181" s="81">
        <v>14.1</v>
      </c>
      <c r="H181" s="89"/>
      <c r="I181" t="str">
        <f t="shared" si="8"/>
        <v/>
      </c>
      <c r="J181" t="str">
        <f t="shared" si="9"/>
        <v/>
      </c>
    </row>
    <row r="182" spans="1:10" ht="25.5" customHeight="1" thickBot="1" x14ac:dyDescent="0.25">
      <c r="A182" s="82">
        <v>39340</v>
      </c>
      <c r="B182" s="81" t="s">
        <v>13</v>
      </c>
      <c r="C182" s="81" t="s">
        <v>14</v>
      </c>
      <c r="D182" s="81">
        <v>917</v>
      </c>
      <c r="E182" s="81" t="s">
        <v>3</v>
      </c>
      <c r="F182" s="81">
        <v>9.1</v>
      </c>
      <c r="G182" s="81">
        <v>0.87</v>
      </c>
      <c r="H182" s="89"/>
      <c r="I182" t="str">
        <f t="shared" ref="I182:I203" si="10">IF(G182&gt;100,"check","")</f>
        <v/>
      </c>
      <c r="J182" t="str">
        <f t="shared" ref="J182:J203" si="11">IF(E182&gt;19,"check","")</f>
        <v>check</v>
      </c>
    </row>
    <row r="183" spans="1:10" ht="25.5" customHeight="1" thickBot="1" x14ac:dyDescent="0.25">
      <c r="A183" s="82">
        <v>39296</v>
      </c>
      <c r="B183" s="81" t="s">
        <v>13</v>
      </c>
      <c r="C183" s="81" t="s">
        <v>14</v>
      </c>
      <c r="D183" s="81">
        <v>765</v>
      </c>
      <c r="E183" s="81">
        <v>5.49</v>
      </c>
      <c r="F183" s="81">
        <v>22.3</v>
      </c>
      <c r="G183" s="81">
        <v>0.75</v>
      </c>
      <c r="H183" s="89"/>
      <c r="I183" t="str">
        <f t="shared" si="10"/>
        <v/>
      </c>
      <c r="J183" t="str">
        <f t="shared" si="11"/>
        <v/>
      </c>
    </row>
    <row r="184" spans="1:10" ht="25.5" customHeight="1" thickBot="1" x14ac:dyDescent="0.25">
      <c r="A184" s="82">
        <v>39210</v>
      </c>
      <c r="B184" s="81" t="s">
        <v>13</v>
      </c>
      <c r="C184" s="81" t="s">
        <v>14</v>
      </c>
      <c r="D184" s="81">
        <v>895</v>
      </c>
      <c r="E184" s="81">
        <v>6.17</v>
      </c>
      <c r="F184" s="81">
        <v>17.899999999999999</v>
      </c>
      <c r="G184" s="81">
        <v>5.7</v>
      </c>
      <c r="H184" s="89"/>
      <c r="I184" t="str">
        <f t="shared" si="10"/>
        <v/>
      </c>
      <c r="J184" t="str">
        <f t="shared" si="11"/>
        <v/>
      </c>
    </row>
    <row r="185" spans="1:10" ht="25.5" customHeight="1" thickBot="1" x14ac:dyDescent="0.25">
      <c r="A185" s="82">
        <v>38983</v>
      </c>
      <c r="B185" s="81" t="s">
        <v>13</v>
      </c>
      <c r="C185" s="81" t="s">
        <v>14</v>
      </c>
      <c r="D185" s="81">
        <v>1236</v>
      </c>
      <c r="E185" s="81">
        <v>8.6999999999999993</v>
      </c>
      <c r="F185" s="81">
        <v>12.7</v>
      </c>
      <c r="G185" s="81">
        <v>0.56000000000000005</v>
      </c>
      <c r="H185" s="89"/>
      <c r="I185" t="str">
        <f t="shared" si="10"/>
        <v/>
      </c>
      <c r="J185" t="str">
        <f t="shared" si="11"/>
        <v/>
      </c>
    </row>
    <row r="186" spans="1:10" ht="25.5" customHeight="1" thickBot="1" x14ac:dyDescent="0.25">
      <c r="A186" s="82">
        <v>38909</v>
      </c>
      <c r="B186" s="81" t="s">
        <v>13</v>
      </c>
      <c r="C186" s="81" t="s">
        <v>14</v>
      </c>
      <c r="D186" s="81">
        <v>926</v>
      </c>
      <c r="E186" s="81">
        <v>9.4</v>
      </c>
      <c r="F186" s="81">
        <v>16.5</v>
      </c>
      <c r="G186" s="81">
        <v>0.95</v>
      </c>
      <c r="H186" s="89"/>
      <c r="I186" t="str">
        <f t="shared" si="10"/>
        <v/>
      </c>
      <c r="J186" t="str">
        <f t="shared" si="11"/>
        <v/>
      </c>
    </row>
    <row r="187" spans="1:10" ht="25.5" customHeight="1" thickBot="1" x14ac:dyDescent="0.25">
      <c r="A187" s="82">
        <v>38836</v>
      </c>
      <c r="B187" s="81" t="s">
        <v>13</v>
      </c>
      <c r="C187" s="81" t="s">
        <v>14</v>
      </c>
      <c r="D187" s="81">
        <v>946</v>
      </c>
      <c r="E187" s="81" t="s">
        <v>3</v>
      </c>
      <c r="F187" s="81" t="s">
        <v>3</v>
      </c>
      <c r="G187" s="81">
        <v>3.58</v>
      </c>
      <c r="H187" s="89"/>
      <c r="I187" t="str">
        <f t="shared" si="10"/>
        <v/>
      </c>
      <c r="J187" t="str">
        <f t="shared" si="11"/>
        <v>check</v>
      </c>
    </row>
    <row r="188" spans="1:10" ht="25.5" customHeight="1" thickBot="1" x14ac:dyDescent="0.25">
      <c r="A188" s="82">
        <v>38619</v>
      </c>
      <c r="B188" s="81" t="s">
        <v>13</v>
      </c>
      <c r="C188" s="81" t="s">
        <v>14</v>
      </c>
      <c r="D188" s="81">
        <v>1006</v>
      </c>
      <c r="E188" s="81">
        <v>8.6</v>
      </c>
      <c r="F188" s="81">
        <v>13.3</v>
      </c>
      <c r="G188" s="81">
        <v>2.2000000000000002</v>
      </c>
      <c r="H188" s="89"/>
      <c r="I188" t="str">
        <f t="shared" si="10"/>
        <v/>
      </c>
      <c r="J188" t="str">
        <f t="shared" si="11"/>
        <v/>
      </c>
    </row>
    <row r="189" spans="1:10" ht="25.5" customHeight="1" thickBot="1" x14ac:dyDescent="0.25">
      <c r="A189" s="82">
        <v>38553</v>
      </c>
      <c r="B189" s="81" t="s">
        <v>13</v>
      </c>
      <c r="C189" s="81" t="s">
        <v>14</v>
      </c>
      <c r="D189" s="81">
        <v>884</v>
      </c>
      <c r="E189" s="81">
        <v>7.7</v>
      </c>
      <c r="F189" s="81">
        <v>21.1</v>
      </c>
      <c r="G189" s="81">
        <v>0.2</v>
      </c>
      <c r="H189" s="89"/>
      <c r="I189" t="str">
        <f t="shared" si="10"/>
        <v/>
      </c>
      <c r="J189" t="str">
        <f t="shared" si="11"/>
        <v/>
      </c>
    </row>
    <row r="190" spans="1:10" ht="25.5" customHeight="1" thickBot="1" x14ac:dyDescent="0.25">
      <c r="A190" s="82">
        <v>38493</v>
      </c>
      <c r="B190" s="81" t="s">
        <v>13</v>
      </c>
      <c r="C190" s="81" t="s">
        <v>14</v>
      </c>
      <c r="D190" s="81">
        <v>921.4</v>
      </c>
      <c r="E190" s="81" t="s">
        <v>24</v>
      </c>
      <c r="F190" s="81" t="s">
        <v>24</v>
      </c>
      <c r="G190" s="81">
        <v>2.34</v>
      </c>
      <c r="H190" s="89"/>
      <c r="I190" t="str">
        <f t="shared" si="10"/>
        <v/>
      </c>
      <c r="J190" t="str">
        <f t="shared" si="11"/>
        <v>check</v>
      </c>
    </row>
    <row r="191" spans="1:10" ht="25.5" customHeight="1" thickBot="1" x14ac:dyDescent="0.25">
      <c r="A191" s="82">
        <v>38277</v>
      </c>
      <c r="B191" s="81" t="s">
        <v>13</v>
      </c>
      <c r="C191" s="81" t="s">
        <v>14</v>
      </c>
      <c r="D191" s="81" t="s">
        <v>77</v>
      </c>
      <c r="E191" s="81">
        <v>11.52</v>
      </c>
      <c r="F191" s="81">
        <v>6.9</v>
      </c>
      <c r="G191" s="81">
        <v>0.56999999999999995</v>
      </c>
      <c r="H191" s="89"/>
      <c r="I191" t="str">
        <f t="shared" si="10"/>
        <v/>
      </c>
      <c r="J191" t="str">
        <f t="shared" si="11"/>
        <v/>
      </c>
    </row>
    <row r="192" spans="1:10" ht="25.5" customHeight="1" thickBot="1" x14ac:dyDescent="0.25">
      <c r="A192" s="82">
        <v>38190</v>
      </c>
      <c r="B192" s="81" t="s">
        <v>13</v>
      </c>
      <c r="C192" s="81" t="s">
        <v>14</v>
      </c>
      <c r="D192" s="81">
        <v>930</v>
      </c>
      <c r="E192" s="81">
        <v>8.64</v>
      </c>
      <c r="F192" s="81">
        <v>19.600000000000001</v>
      </c>
      <c r="G192" s="81">
        <v>1.8</v>
      </c>
      <c r="H192" s="89"/>
      <c r="I192" t="str">
        <f t="shared" si="10"/>
        <v/>
      </c>
      <c r="J192" t="str">
        <f t="shared" si="11"/>
        <v/>
      </c>
    </row>
    <row r="193" spans="1:10" ht="25.5" customHeight="1" thickBot="1" x14ac:dyDescent="0.25">
      <c r="A193" s="82">
        <v>38163</v>
      </c>
      <c r="B193" s="81" t="s">
        <v>13</v>
      </c>
      <c r="C193" s="81" t="s">
        <v>14</v>
      </c>
      <c r="D193" s="81">
        <v>609</v>
      </c>
      <c r="E193" s="81">
        <v>9.4499999999999993</v>
      </c>
      <c r="F193" s="81">
        <v>14.1</v>
      </c>
      <c r="G193" s="81">
        <v>10</v>
      </c>
      <c r="H193" s="89"/>
      <c r="I193" t="str">
        <f t="shared" si="10"/>
        <v/>
      </c>
      <c r="J193" t="str">
        <f t="shared" si="11"/>
        <v/>
      </c>
    </row>
    <row r="194" spans="1:10" ht="25.5" customHeight="1" thickBot="1" x14ac:dyDescent="0.25">
      <c r="A194" s="82">
        <v>38120</v>
      </c>
      <c r="B194" s="81" t="s">
        <v>13</v>
      </c>
      <c r="C194" s="81" t="s">
        <v>14</v>
      </c>
      <c r="D194" s="81">
        <v>834</v>
      </c>
      <c r="E194" s="81">
        <v>9.27</v>
      </c>
      <c r="F194" s="81">
        <v>18.399999999999999</v>
      </c>
      <c r="G194" s="81">
        <v>9.6999999999999993</v>
      </c>
      <c r="H194" s="89"/>
      <c r="I194" t="str">
        <f t="shared" si="10"/>
        <v/>
      </c>
      <c r="J194" t="str">
        <f t="shared" si="11"/>
        <v/>
      </c>
    </row>
    <row r="195" spans="1:10" ht="25.5" customHeight="1" thickBot="1" x14ac:dyDescent="0.25">
      <c r="A195" s="82">
        <v>37905</v>
      </c>
      <c r="B195" s="81" t="s">
        <v>13</v>
      </c>
      <c r="C195" s="81" t="s">
        <v>14</v>
      </c>
      <c r="D195" s="81">
        <v>954</v>
      </c>
      <c r="E195" s="81" t="s">
        <v>77</v>
      </c>
      <c r="F195" s="81">
        <v>11.4</v>
      </c>
      <c r="G195" s="81">
        <v>0.7</v>
      </c>
      <c r="H195" s="89"/>
      <c r="I195" t="str">
        <f t="shared" si="10"/>
        <v/>
      </c>
      <c r="J195" t="str">
        <f t="shared" si="11"/>
        <v>check</v>
      </c>
    </row>
    <row r="196" spans="1:10" ht="25.5" customHeight="1" thickBot="1" x14ac:dyDescent="0.25">
      <c r="A196" s="82">
        <v>42206</v>
      </c>
      <c r="B196" s="81" t="s">
        <v>15</v>
      </c>
      <c r="C196" s="81" t="s">
        <v>14</v>
      </c>
      <c r="D196" s="81">
        <v>872</v>
      </c>
      <c r="E196" s="81">
        <v>3.43</v>
      </c>
      <c r="F196" s="81">
        <v>21.37</v>
      </c>
      <c r="G196" s="81" t="s">
        <v>24</v>
      </c>
      <c r="H196" s="89"/>
    </row>
    <row r="197" spans="1:10" ht="25.5" customHeight="1" thickBot="1" x14ac:dyDescent="0.25">
      <c r="A197" s="82">
        <v>41912</v>
      </c>
      <c r="B197" s="81" t="s">
        <v>15</v>
      </c>
      <c r="C197" s="81" t="s">
        <v>14</v>
      </c>
      <c r="D197" s="81">
        <v>718</v>
      </c>
      <c r="E197" s="81">
        <v>3.64</v>
      </c>
      <c r="F197" s="81">
        <v>12</v>
      </c>
      <c r="G197" s="81">
        <v>4.4000000000000004</v>
      </c>
      <c r="H197" s="89"/>
      <c r="I197" t="str">
        <f t="shared" si="10"/>
        <v/>
      </c>
      <c r="J197" t="str">
        <f t="shared" si="11"/>
        <v/>
      </c>
    </row>
    <row r="198" spans="1:10" ht="25.5" customHeight="1" thickBot="1" x14ac:dyDescent="0.25">
      <c r="A198" s="82">
        <v>41837</v>
      </c>
      <c r="B198" s="81" t="s">
        <v>15</v>
      </c>
      <c r="C198" s="81" t="s">
        <v>14</v>
      </c>
      <c r="D198" s="81">
        <v>747</v>
      </c>
      <c r="E198" s="81">
        <v>3.45</v>
      </c>
      <c r="F198" s="81">
        <v>18.3</v>
      </c>
      <c r="G198" s="81" t="s">
        <v>3</v>
      </c>
      <c r="H198" s="89"/>
      <c r="I198" t="str">
        <f t="shared" si="10"/>
        <v>check</v>
      </c>
      <c r="J198" t="str">
        <f t="shared" si="11"/>
        <v/>
      </c>
    </row>
    <row r="199" spans="1:10" ht="25.5" customHeight="1" thickBot="1" x14ac:dyDescent="0.25">
      <c r="A199" s="82">
        <v>41766</v>
      </c>
      <c r="B199" s="81" t="s">
        <v>15</v>
      </c>
      <c r="C199" s="81" t="s">
        <v>14</v>
      </c>
      <c r="D199" s="81">
        <v>754</v>
      </c>
      <c r="E199" s="81">
        <v>6.88</v>
      </c>
      <c r="F199" s="81">
        <v>9.6999999999999993</v>
      </c>
      <c r="G199" s="81">
        <v>15.9</v>
      </c>
      <c r="H199" s="89"/>
      <c r="I199" t="str">
        <f t="shared" si="10"/>
        <v/>
      </c>
      <c r="J199" t="str">
        <f t="shared" si="11"/>
        <v/>
      </c>
    </row>
    <row r="200" spans="1:10" ht="25.5" customHeight="1" thickBot="1" x14ac:dyDescent="0.25">
      <c r="A200" s="82">
        <v>41542</v>
      </c>
      <c r="B200" s="81" t="s">
        <v>15</v>
      </c>
      <c r="C200" s="81" t="s">
        <v>14</v>
      </c>
      <c r="D200" s="81">
        <v>737</v>
      </c>
      <c r="E200" s="81" t="s">
        <v>77</v>
      </c>
      <c r="F200" s="81">
        <v>15.4</v>
      </c>
      <c r="G200" s="81" t="s">
        <v>3</v>
      </c>
      <c r="H200" s="89"/>
      <c r="I200" t="str">
        <f t="shared" si="10"/>
        <v>check</v>
      </c>
      <c r="J200" t="str">
        <f t="shared" si="11"/>
        <v>check</v>
      </c>
    </row>
    <row r="201" spans="1:10" ht="25.5" customHeight="1" thickBot="1" x14ac:dyDescent="0.25">
      <c r="A201" s="82">
        <v>41479</v>
      </c>
      <c r="B201" s="81" t="s">
        <v>15</v>
      </c>
      <c r="C201" s="81" t="s">
        <v>14</v>
      </c>
      <c r="D201" s="81" t="s">
        <v>3</v>
      </c>
      <c r="E201" s="81" t="s">
        <v>3</v>
      </c>
      <c r="F201" s="81" t="s">
        <v>3</v>
      </c>
      <c r="G201" s="81" t="s">
        <v>3</v>
      </c>
      <c r="H201" s="89"/>
      <c r="I201" t="str">
        <f t="shared" si="10"/>
        <v>check</v>
      </c>
      <c r="J201" t="str">
        <f t="shared" si="11"/>
        <v>check</v>
      </c>
    </row>
    <row r="202" spans="1:10" ht="25.5" customHeight="1" thickBot="1" x14ac:dyDescent="0.25">
      <c r="A202" s="82">
        <v>41479</v>
      </c>
      <c r="B202" s="81" t="s">
        <v>15</v>
      </c>
      <c r="C202" s="81" t="s">
        <v>14</v>
      </c>
      <c r="D202" s="81">
        <v>906</v>
      </c>
      <c r="E202" s="81" t="s">
        <v>77</v>
      </c>
      <c r="F202" s="81">
        <v>18</v>
      </c>
      <c r="G202" s="81" t="s">
        <v>3</v>
      </c>
      <c r="H202" s="89"/>
      <c r="I202" t="str">
        <f t="shared" si="10"/>
        <v>check</v>
      </c>
      <c r="J202" t="str">
        <f t="shared" si="11"/>
        <v>check</v>
      </c>
    </row>
    <row r="203" spans="1:10" ht="25.5" customHeight="1" thickBot="1" x14ac:dyDescent="0.25">
      <c r="A203" s="82">
        <v>41402</v>
      </c>
      <c r="B203" s="81" t="s">
        <v>15</v>
      </c>
      <c r="C203" s="81" t="s">
        <v>14</v>
      </c>
      <c r="D203" s="81">
        <v>725</v>
      </c>
      <c r="E203" s="81" t="s">
        <v>77</v>
      </c>
      <c r="F203" s="81">
        <v>23.2</v>
      </c>
      <c r="G203" s="81">
        <v>4.3</v>
      </c>
      <c r="H203" s="89"/>
      <c r="I203" t="str">
        <f t="shared" si="10"/>
        <v/>
      </c>
      <c r="J203" t="str">
        <f t="shared" si="11"/>
        <v>check</v>
      </c>
    </row>
    <row r="204" spans="1:10" ht="25.5" customHeight="1" thickBot="1" x14ac:dyDescent="0.25">
      <c r="A204" s="82">
        <v>41107</v>
      </c>
      <c r="B204" s="81" t="s">
        <v>15</v>
      </c>
      <c r="C204" s="81" t="s">
        <v>14</v>
      </c>
      <c r="D204" s="81" t="s">
        <v>3</v>
      </c>
      <c r="E204" s="81">
        <v>1.35</v>
      </c>
      <c r="F204" s="81">
        <v>23.2</v>
      </c>
      <c r="G204" s="81">
        <v>0</v>
      </c>
      <c r="H204" s="89"/>
      <c r="I204" t="str">
        <f t="shared" ref="I204:I273" si="12">IF(G204&gt;100,"check","")</f>
        <v/>
      </c>
      <c r="J204" t="str">
        <f t="shared" ref="J204:J273" si="13">IF(E204&gt;19,"check","")</f>
        <v/>
      </c>
    </row>
    <row r="205" spans="1:10" ht="25.5" customHeight="1" thickBot="1" x14ac:dyDescent="0.25">
      <c r="A205" s="82">
        <v>41031</v>
      </c>
      <c r="B205" s="81" t="s">
        <v>15</v>
      </c>
      <c r="C205" s="81" t="s">
        <v>14</v>
      </c>
      <c r="D205" s="81">
        <v>822</v>
      </c>
      <c r="E205" s="81">
        <v>13.1</v>
      </c>
      <c r="F205" s="81">
        <v>20.9</v>
      </c>
      <c r="G205" s="81">
        <v>5.23</v>
      </c>
      <c r="H205" s="89"/>
      <c r="I205" t="str">
        <f t="shared" si="12"/>
        <v/>
      </c>
      <c r="J205" t="str">
        <f t="shared" si="13"/>
        <v/>
      </c>
    </row>
    <row r="206" spans="1:10" ht="25.5" customHeight="1" thickBot="1" x14ac:dyDescent="0.25">
      <c r="A206" s="82">
        <v>40821</v>
      </c>
      <c r="B206" s="81" t="s">
        <v>15</v>
      </c>
      <c r="C206" s="81" t="s">
        <v>14</v>
      </c>
      <c r="D206" s="81" t="s">
        <v>3</v>
      </c>
      <c r="E206" s="81">
        <v>10.77</v>
      </c>
      <c r="F206" s="81">
        <v>15.9</v>
      </c>
      <c r="G206" s="81">
        <v>0.17</v>
      </c>
      <c r="H206" s="89"/>
      <c r="I206" t="str">
        <f t="shared" si="12"/>
        <v/>
      </c>
      <c r="J206" t="str">
        <f t="shared" si="13"/>
        <v/>
      </c>
    </row>
    <row r="207" spans="1:10" ht="25.5" customHeight="1" thickBot="1" x14ac:dyDescent="0.25">
      <c r="A207" s="82">
        <v>40723</v>
      </c>
      <c r="B207" s="81" t="s">
        <v>15</v>
      </c>
      <c r="C207" s="81" t="s">
        <v>14</v>
      </c>
      <c r="D207" s="81">
        <v>550</v>
      </c>
      <c r="E207" s="81">
        <v>4.16</v>
      </c>
      <c r="F207" s="81">
        <v>24.4</v>
      </c>
      <c r="G207" s="81">
        <v>20.8</v>
      </c>
      <c r="H207" s="89"/>
      <c r="I207" t="str">
        <f t="shared" si="12"/>
        <v/>
      </c>
      <c r="J207" t="str">
        <f t="shared" si="13"/>
        <v/>
      </c>
    </row>
    <row r="208" spans="1:10" ht="25.5" customHeight="1" thickBot="1" x14ac:dyDescent="0.25">
      <c r="A208" s="82">
        <v>40674</v>
      </c>
      <c r="B208" s="81" t="s">
        <v>15</v>
      </c>
      <c r="C208" s="81" t="s">
        <v>14</v>
      </c>
      <c r="D208" s="81" t="s">
        <v>3</v>
      </c>
      <c r="E208" s="81">
        <v>12.2</v>
      </c>
      <c r="F208" s="81">
        <v>16.8</v>
      </c>
      <c r="G208" s="81">
        <v>12.8</v>
      </c>
      <c r="H208" s="89"/>
      <c r="I208" t="str">
        <f t="shared" si="12"/>
        <v/>
      </c>
      <c r="J208" t="str">
        <f t="shared" si="13"/>
        <v/>
      </c>
    </row>
    <row r="209" spans="1:10" ht="25.5" customHeight="1" thickBot="1" x14ac:dyDescent="0.25">
      <c r="A209" s="82">
        <v>40457</v>
      </c>
      <c r="B209" s="81" t="s">
        <v>15</v>
      </c>
      <c r="C209" s="81" t="s">
        <v>14</v>
      </c>
      <c r="D209" s="81">
        <v>569</v>
      </c>
      <c r="E209" s="81" t="s">
        <v>77</v>
      </c>
      <c r="F209" s="81">
        <v>13.7</v>
      </c>
      <c r="G209" s="81">
        <v>6.25</v>
      </c>
      <c r="H209" s="89"/>
      <c r="I209" t="str">
        <f t="shared" si="12"/>
        <v/>
      </c>
      <c r="J209" t="str">
        <f t="shared" si="13"/>
        <v>check</v>
      </c>
    </row>
    <row r="210" spans="1:10" ht="25.5" customHeight="1" thickBot="1" x14ac:dyDescent="0.25">
      <c r="A210" s="82">
        <v>40388</v>
      </c>
      <c r="B210" s="81" t="s">
        <v>15</v>
      </c>
      <c r="C210" s="81" t="s">
        <v>14</v>
      </c>
      <c r="D210" s="81">
        <v>557</v>
      </c>
      <c r="E210" s="81">
        <v>6.2</v>
      </c>
      <c r="F210" s="81">
        <v>23.4</v>
      </c>
      <c r="G210" s="81">
        <v>64.7</v>
      </c>
      <c r="H210" s="89"/>
      <c r="I210" t="str">
        <f t="shared" si="12"/>
        <v/>
      </c>
      <c r="J210" t="str">
        <f t="shared" si="13"/>
        <v/>
      </c>
    </row>
    <row r="211" spans="1:10" ht="25.5" customHeight="1" thickBot="1" x14ac:dyDescent="0.25">
      <c r="A211" s="82">
        <v>40316</v>
      </c>
      <c r="B211" s="81" t="s">
        <v>15</v>
      </c>
      <c r="C211" s="81" t="s">
        <v>14</v>
      </c>
      <c r="D211" s="81">
        <v>737</v>
      </c>
      <c r="E211" s="81">
        <v>10.9</v>
      </c>
      <c r="F211" s="81">
        <v>18.7</v>
      </c>
      <c r="G211" s="81">
        <v>11.9</v>
      </c>
      <c r="H211" s="89"/>
      <c r="I211" t="str">
        <f t="shared" si="12"/>
        <v/>
      </c>
      <c r="J211" t="str">
        <f t="shared" si="13"/>
        <v/>
      </c>
    </row>
    <row r="212" spans="1:10" ht="25.5" customHeight="1" thickBot="1" x14ac:dyDescent="0.25">
      <c r="A212" s="82">
        <v>40016</v>
      </c>
      <c r="B212" s="81" t="s">
        <v>15</v>
      </c>
      <c r="C212" s="81" t="s">
        <v>14</v>
      </c>
      <c r="D212" s="81">
        <v>832</v>
      </c>
      <c r="E212" s="81" t="s">
        <v>3</v>
      </c>
      <c r="F212" s="81">
        <v>17.100000000000001</v>
      </c>
      <c r="G212" s="81" t="s">
        <v>3</v>
      </c>
      <c r="H212" s="89"/>
      <c r="I212" t="str">
        <f t="shared" si="12"/>
        <v>check</v>
      </c>
      <c r="J212" t="str">
        <f t="shared" si="13"/>
        <v>check</v>
      </c>
    </row>
    <row r="213" spans="1:10" ht="25.5" customHeight="1" thickBot="1" x14ac:dyDescent="0.25">
      <c r="A213" s="82">
        <v>39945</v>
      </c>
      <c r="B213" s="81" t="s">
        <v>15</v>
      </c>
      <c r="C213" s="81" t="s">
        <v>14</v>
      </c>
      <c r="D213" s="81">
        <v>838</v>
      </c>
      <c r="E213" s="81">
        <v>1.21</v>
      </c>
      <c r="F213" s="81">
        <v>17.7</v>
      </c>
      <c r="G213" s="81">
        <v>6.41</v>
      </c>
      <c r="H213" s="89"/>
      <c r="I213" t="str">
        <f t="shared" si="12"/>
        <v/>
      </c>
      <c r="J213" t="str">
        <f t="shared" si="13"/>
        <v/>
      </c>
    </row>
    <row r="214" spans="1:10" ht="25.5" customHeight="1" thickBot="1" x14ac:dyDescent="0.25">
      <c r="A214" s="82">
        <v>39715</v>
      </c>
      <c r="B214" s="81" t="s">
        <v>15</v>
      </c>
      <c r="C214" s="81" t="s">
        <v>14</v>
      </c>
      <c r="D214" s="81">
        <v>875</v>
      </c>
      <c r="E214" s="81" t="s">
        <v>77</v>
      </c>
      <c r="F214" s="81">
        <v>18.5</v>
      </c>
      <c r="G214" s="81">
        <v>0</v>
      </c>
      <c r="H214" s="89"/>
      <c r="I214" t="str">
        <f t="shared" si="12"/>
        <v/>
      </c>
      <c r="J214" t="str">
        <f t="shared" si="13"/>
        <v>check</v>
      </c>
    </row>
    <row r="215" spans="1:10" ht="25.5" customHeight="1" thickBot="1" x14ac:dyDescent="0.25">
      <c r="A215" s="82">
        <v>39645</v>
      </c>
      <c r="B215" s="81" t="s">
        <v>15</v>
      </c>
      <c r="C215" s="81" t="s">
        <v>14</v>
      </c>
      <c r="D215" s="81">
        <v>676</v>
      </c>
      <c r="E215" s="81">
        <v>2.98</v>
      </c>
      <c r="F215" s="81">
        <v>22.4</v>
      </c>
      <c r="G215" s="81">
        <v>2.82</v>
      </c>
      <c r="H215" s="89"/>
      <c r="I215" t="str">
        <f t="shared" si="12"/>
        <v/>
      </c>
      <c r="J215" t="str">
        <f t="shared" si="13"/>
        <v/>
      </c>
    </row>
    <row r="216" spans="1:10" ht="25.5" customHeight="1" thickBot="1" x14ac:dyDescent="0.25">
      <c r="A216" s="82">
        <v>39569</v>
      </c>
      <c r="B216" s="81" t="s">
        <v>15</v>
      </c>
      <c r="C216" s="81" t="s">
        <v>14</v>
      </c>
      <c r="D216" s="81" t="s">
        <v>24</v>
      </c>
      <c r="E216" s="81" t="s">
        <v>24</v>
      </c>
      <c r="F216" s="81" t="s">
        <v>24</v>
      </c>
      <c r="G216" s="81">
        <v>13.4</v>
      </c>
      <c r="H216" s="89"/>
      <c r="I216" t="str">
        <f t="shared" si="12"/>
        <v/>
      </c>
      <c r="J216" t="str">
        <f t="shared" si="13"/>
        <v>check</v>
      </c>
    </row>
    <row r="217" spans="1:10" ht="25.5" customHeight="1" thickBot="1" x14ac:dyDescent="0.25">
      <c r="A217" s="82">
        <v>39340</v>
      </c>
      <c r="B217" s="81" t="s">
        <v>15</v>
      </c>
      <c r="C217" s="81" t="s">
        <v>14</v>
      </c>
      <c r="D217" s="81">
        <v>1029</v>
      </c>
      <c r="E217" s="81" t="s">
        <v>3</v>
      </c>
      <c r="F217" s="81">
        <v>9.1</v>
      </c>
      <c r="G217" s="81">
        <v>0</v>
      </c>
      <c r="H217" s="89"/>
      <c r="I217" t="str">
        <f t="shared" si="12"/>
        <v/>
      </c>
      <c r="J217" t="str">
        <f t="shared" si="13"/>
        <v>check</v>
      </c>
    </row>
    <row r="218" spans="1:10" ht="25.5" customHeight="1" thickBot="1" x14ac:dyDescent="0.25">
      <c r="A218" s="82">
        <v>39296</v>
      </c>
      <c r="B218" s="81" t="s">
        <v>15</v>
      </c>
      <c r="C218" s="81" t="s">
        <v>14</v>
      </c>
      <c r="D218" s="81">
        <v>854</v>
      </c>
      <c r="E218" s="81">
        <v>1.94</v>
      </c>
      <c r="F218" s="81">
        <v>22.1</v>
      </c>
      <c r="G218" s="81" t="s">
        <v>24</v>
      </c>
      <c r="H218" s="89"/>
      <c r="I218" t="str">
        <f t="shared" si="12"/>
        <v>check</v>
      </c>
      <c r="J218" t="str">
        <f t="shared" si="13"/>
        <v/>
      </c>
    </row>
    <row r="219" spans="1:10" ht="25.5" customHeight="1" thickBot="1" x14ac:dyDescent="0.25">
      <c r="A219" s="82">
        <v>39210</v>
      </c>
      <c r="B219" s="81" t="s">
        <v>15</v>
      </c>
      <c r="C219" s="81" t="s">
        <v>14</v>
      </c>
      <c r="D219" s="81">
        <v>924</v>
      </c>
      <c r="E219" s="81">
        <v>5.32</v>
      </c>
      <c r="F219" s="81">
        <v>21.4</v>
      </c>
      <c r="G219" s="81">
        <v>4.8</v>
      </c>
      <c r="H219" s="89"/>
      <c r="I219" t="str">
        <f t="shared" si="12"/>
        <v/>
      </c>
      <c r="J219" t="str">
        <f t="shared" si="13"/>
        <v/>
      </c>
    </row>
    <row r="220" spans="1:10" ht="25.5" customHeight="1" thickBot="1" x14ac:dyDescent="0.25">
      <c r="A220" s="82">
        <v>38983</v>
      </c>
      <c r="B220" s="81" t="s">
        <v>15</v>
      </c>
      <c r="C220" s="81" t="s">
        <v>14</v>
      </c>
      <c r="D220" s="81">
        <v>1048</v>
      </c>
      <c r="E220" s="81">
        <v>4.08</v>
      </c>
      <c r="F220" s="81">
        <v>13.5</v>
      </c>
      <c r="G220" s="81">
        <v>0</v>
      </c>
      <c r="H220" s="89"/>
      <c r="I220" t="str">
        <f t="shared" si="12"/>
        <v/>
      </c>
      <c r="J220" t="str">
        <f t="shared" si="13"/>
        <v/>
      </c>
    </row>
    <row r="221" spans="1:10" ht="25.5" customHeight="1" thickBot="1" x14ac:dyDescent="0.25">
      <c r="A221" s="82">
        <v>38909</v>
      </c>
      <c r="B221" s="81" t="s">
        <v>15</v>
      </c>
      <c r="C221" s="81" t="s">
        <v>14</v>
      </c>
      <c r="D221" s="81">
        <v>1065</v>
      </c>
      <c r="E221" s="81">
        <v>3.43</v>
      </c>
      <c r="F221" s="81">
        <v>18.3</v>
      </c>
      <c r="G221" s="81" t="s">
        <v>24</v>
      </c>
      <c r="H221" s="89"/>
      <c r="I221" t="str">
        <f t="shared" si="12"/>
        <v>check</v>
      </c>
      <c r="J221" t="str">
        <f t="shared" si="13"/>
        <v/>
      </c>
    </row>
    <row r="222" spans="1:10" ht="25.5" customHeight="1" thickBot="1" x14ac:dyDescent="0.25">
      <c r="A222" s="82">
        <v>38836</v>
      </c>
      <c r="B222" s="81" t="s">
        <v>15</v>
      </c>
      <c r="C222" s="81" t="s">
        <v>14</v>
      </c>
      <c r="D222" s="81">
        <v>956</v>
      </c>
      <c r="E222" s="81" t="s">
        <v>3</v>
      </c>
      <c r="F222" s="81" t="s">
        <v>3</v>
      </c>
      <c r="G222" s="81">
        <v>2.9</v>
      </c>
      <c r="H222" s="89"/>
      <c r="I222" t="str">
        <f t="shared" si="12"/>
        <v/>
      </c>
      <c r="J222" t="str">
        <f t="shared" si="13"/>
        <v>check</v>
      </c>
    </row>
    <row r="223" spans="1:10" ht="25.5" customHeight="1" thickBot="1" x14ac:dyDescent="0.25">
      <c r="A223" s="82">
        <v>38619</v>
      </c>
      <c r="B223" s="81" t="s">
        <v>15</v>
      </c>
      <c r="C223" s="81" t="s">
        <v>14</v>
      </c>
      <c r="D223" s="81">
        <v>947</v>
      </c>
      <c r="E223" s="81">
        <v>5.72</v>
      </c>
      <c r="F223" s="81">
        <v>15.3</v>
      </c>
      <c r="G223" s="81" t="s">
        <v>24</v>
      </c>
      <c r="H223" s="89"/>
      <c r="I223" t="str">
        <f t="shared" si="12"/>
        <v>check</v>
      </c>
      <c r="J223" t="str">
        <f t="shared" si="13"/>
        <v/>
      </c>
    </row>
    <row r="224" spans="1:10" ht="25.5" customHeight="1" thickBot="1" x14ac:dyDescent="0.25">
      <c r="A224" s="82">
        <v>38553</v>
      </c>
      <c r="B224" s="81" t="s">
        <v>15</v>
      </c>
      <c r="C224" s="81" t="s">
        <v>14</v>
      </c>
      <c r="D224" s="81">
        <v>950</v>
      </c>
      <c r="E224" s="81">
        <v>4.16</v>
      </c>
      <c r="F224" s="81">
        <v>20.9</v>
      </c>
      <c r="G224" s="81" t="s">
        <v>24</v>
      </c>
      <c r="H224" s="89"/>
      <c r="I224" t="str">
        <f t="shared" si="12"/>
        <v>check</v>
      </c>
      <c r="J224" t="str">
        <f t="shared" si="13"/>
        <v/>
      </c>
    </row>
    <row r="225" spans="1:10" ht="25.5" customHeight="1" thickBot="1" x14ac:dyDescent="0.25">
      <c r="A225" s="82">
        <v>38493</v>
      </c>
      <c r="B225" s="81" t="s">
        <v>15</v>
      </c>
      <c r="C225" s="81" t="s">
        <v>14</v>
      </c>
      <c r="D225" s="81">
        <v>971.8</v>
      </c>
      <c r="E225" s="81" t="s">
        <v>24</v>
      </c>
      <c r="F225" s="81" t="s">
        <v>24</v>
      </c>
      <c r="G225" s="81">
        <v>7.35</v>
      </c>
      <c r="H225" s="89"/>
      <c r="I225" t="str">
        <f t="shared" si="12"/>
        <v/>
      </c>
      <c r="J225" t="str">
        <f t="shared" si="13"/>
        <v>check</v>
      </c>
    </row>
    <row r="226" spans="1:10" ht="25.5" customHeight="1" thickBot="1" x14ac:dyDescent="0.25">
      <c r="A226" s="82">
        <v>38190</v>
      </c>
      <c r="B226" s="81" t="s">
        <v>15</v>
      </c>
      <c r="C226" s="81" t="s">
        <v>14</v>
      </c>
      <c r="D226" s="81">
        <v>805</v>
      </c>
      <c r="E226" s="81">
        <v>3.77</v>
      </c>
      <c r="F226" s="81">
        <v>24.5</v>
      </c>
      <c r="G226" s="81">
        <v>0.02</v>
      </c>
      <c r="H226" s="89"/>
      <c r="I226" t="str">
        <f t="shared" si="12"/>
        <v/>
      </c>
      <c r="J226" t="str">
        <f t="shared" si="13"/>
        <v/>
      </c>
    </row>
    <row r="227" spans="1:10" ht="25.5" customHeight="1" thickBot="1" x14ac:dyDescent="0.25">
      <c r="A227" s="82">
        <v>38163</v>
      </c>
      <c r="B227" s="81" t="s">
        <v>15</v>
      </c>
      <c r="C227" s="81" t="s">
        <v>14</v>
      </c>
      <c r="D227" s="81">
        <v>532</v>
      </c>
      <c r="E227" s="81">
        <v>11.02</v>
      </c>
      <c r="F227" s="81">
        <v>17.5</v>
      </c>
      <c r="G227" s="81">
        <v>8.6999999999999993</v>
      </c>
      <c r="H227" s="89"/>
      <c r="I227" t="str">
        <f t="shared" si="12"/>
        <v/>
      </c>
      <c r="J227" t="str">
        <f t="shared" si="13"/>
        <v/>
      </c>
    </row>
    <row r="228" spans="1:10" ht="25.5" customHeight="1" thickBot="1" x14ac:dyDescent="0.25">
      <c r="A228" s="82">
        <v>42284</v>
      </c>
      <c r="B228" s="81" t="s">
        <v>18</v>
      </c>
      <c r="C228" s="81" t="s">
        <v>19</v>
      </c>
      <c r="D228" s="81" t="s">
        <v>77</v>
      </c>
      <c r="E228" s="81" t="s">
        <v>77</v>
      </c>
      <c r="F228" s="81">
        <v>14.4</v>
      </c>
      <c r="G228" s="81">
        <v>4.05</v>
      </c>
      <c r="H228" s="89"/>
    </row>
    <row r="229" spans="1:10" ht="25.5" customHeight="1" thickBot="1" x14ac:dyDescent="0.25">
      <c r="A229" s="82">
        <v>42207</v>
      </c>
      <c r="B229" s="81" t="s">
        <v>18</v>
      </c>
      <c r="C229" s="81" t="s">
        <v>19</v>
      </c>
      <c r="D229" s="81">
        <v>818</v>
      </c>
      <c r="E229" s="81">
        <v>9.26</v>
      </c>
      <c r="F229" s="81">
        <v>20.9</v>
      </c>
      <c r="G229" s="81">
        <v>9.9499999999999993</v>
      </c>
      <c r="H229" s="89"/>
    </row>
    <row r="230" spans="1:10" ht="25.5" customHeight="1" thickBot="1" x14ac:dyDescent="0.25">
      <c r="A230" s="82">
        <v>42139</v>
      </c>
      <c r="B230" s="81" t="s">
        <v>18</v>
      </c>
      <c r="C230" s="81" t="s">
        <v>19</v>
      </c>
      <c r="D230" s="81">
        <v>894</v>
      </c>
      <c r="E230" s="81">
        <v>13.83</v>
      </c>
      <c r="F230" s="81">
        <v>19.600000000000001</v>
      </c>
      <c r="G230" s="81" t="s">
        <v>24</v>
      </c>
      <c r="H230" s="89"/>
    </row>
    <row r="231" spans="1:10" ht="25.5" customHeight="1" thickBot="1" x14ac:dyDescent="0.25">
      <c r="A231" s="82">
        <v>41919</v>
      </c>
      <c r="B231" s="81" t="s">
        <v>18</v>
      </c>
      <c r="C231" s="81" t="s">
        <v>19</v>
      </c>
      <c r="D231" s="81">
        <v>904</v>
      </c>
      <c r="E231" s="81">
        <v>12.43</v>
      </c>
      <c r="F231" s="81">
        <v>11.7</v>
      </c>
      <c r="G231" s="81">
        <v>31.4</v>
      </c>
      <c r="H231" s="89"/>
      <c r="I231" t="str">
        <f t="shared" si="12"/>
        <v/>
      </c>
      <c r="J231" t="str">
        <f t="shared" si="13"/>
        <v/>
      </c>
    </row>
    <row r="232" spans="1:10" ht="25.5" customHeight="1" thickBot="1" x14ac:dyDescent="0.25">
      <c r="A232" s="82">
        <v>41842</v>
      </c>
      <c r="B232" s="81" t="s">
        <v>18</v>
      </c>
      <c r="C232" s="81" t="s">
        <v>19</v>
      </c>
      <c r="D232" s="81">
        <v>847</v>
      </c>
      <c r="E232" s="81">
        <v>8.2899999999999991</v>
      </c>
      <c r="F232" s="81">
        <v>23.8</v>
      </c>
      <c r="G232" s="81">
        <v>6</v>
      </c>
      <c r="H232" s="89"/>
      <c r="I232" t="str">
        <f t="shared" si="12"/>
        <v/>
      </c>
      <c r="J232" t="str">
        <f t="shared" si="13"/>
        <v/>
      </c>
    </row>
    <row r="233" spans="1:10" ht="25.5" customHeight="1" thickBot="1" x14ac:dyDescent="0.25">
      <c r="A233" s="82">
        <v>41765</v>
      </c>
      <c r="B233" s="81" t="s">
        <v>18</v>
      </c>
      <c r="C233" s="81" t="s">
        <v>19</v>
      </c>
      <c r="D233" s="81">
        <v>767</v>
      </c>
      <c r="E233" s="81">
        <v>14.15</v>
      </c>
      <c r="F233" s="81">
        <v>14.5</v>
      </c>
      <c r="G233" s="81" t="s">
        <v>24</v>
      </c>
      <c r="H233" s="89"/>
      <c r="I233" t="str">
        <f t="shared" si="12"/>
        <v>check</v>
      </c>
      <c r="J233" t="str">
        <f t="shared" si="13"/>
        <v/>
      </c>
    </row>
    <row r="234" spans="1:10" ht="25.5" customHeight="1" thickBot="1" x14ac:dyDescent="0.25">
      <c r="A234" s="82">
        <v>41561</v>
      </c>
      <c r="B234" s="81" t="s">
        <v>18</v>
      </c>
      <c r="C234" s="81" t="s">
        <v>19</v>
      </c>
      <c r="D234" s="81">
        <v>963</v>
      </c>
      <c r="E234" s="81">
        <v>10.37</v>
      </c>
      <c r="F234" s="81">
        <v>12.3</v>
      </c>
      <c r="G234" s="81">
        <v>2.2000000000000002</v>
      </c>
      <c r="H234" s="89"/>
      <c r="I234" t="str">
        <f t="shared" si="12"/>
        <v/>
      </c>
      <c r="J234" t="str">
        <f t="shared" si="13"/>
        <v/>
      </c>
    </row>
    <row r="235" spans="1:10" ht="25.5" customHeight="1" thickBot="1" x14ac:dyDescent="0.25">
      <c r="A235" s="82">
        <v>41479</v>
      </c>
      <c r="B235" s="81" t="s">
        <v>18</v>
      </c>
      <c r="C235" s="81" t="s">
        <v>19</v>
      </c>
      <c r="D235" s="81">
        <v>785</v>
      </c>
      <c r="E235" s="81">
        <v>9.0500000000000007</v>
      </c>
      <c r="F235" s="81">
        <v>18.899999999999999</v>
      </c>
      <c r="G235" s="81">
        <v>2.9</v>
      </c>
      <c r="H235" s="89"/>
      <c r="I235" t="str">
        <f t="shared" si="12"/>
        <v/>
      </c>
      <c r="J235" t="str">
        <f t="shared" si="13"/>
        <v/>
      </c>
    </row>
    <row r="236" spans="1:10" ht="25.5" customHeight="1" thickBot="1" x14ac:dyDescent="0.25">
      <c r="A236" s="82">
        <v>41400</v>
      </c>
      <c r="B236" s="81" t="s">
        <v>18</v>
      </c>
      <c r="C236" s="81" t="s">
        <v>19</v>
      </c>
      <c r="D236" s="81">
        <v>690</v>
      </c>
      <c r="E236" s="81" t="s">
        <v>77</v>
      </c>
      <c r="F236" s="81">
        <v>16.7</v>
      </c>
      <c r="G236" s="81" t="s">
        <v>3</v>
      </c>
      <c r="H236" s="89"/>
      <c r="I236" t="str">
        <f t="shared" si="12"/>
        <v>check</v>
      </c>
      <c r="J236" t="str">
        <f t="shared" si="13"/>
        <v>check</v>
      </c>
    </row>
    <row r="237" spans="1:10" ht="25.5" customHeight="1" thickBot="1" x14ac:dyDescent="0.25">
      <c r="A237" s="82">
        <v>41190</v>
      </c>
      <c r="B237" s="81" t="s">
        <v>18</v>
      </c>
      <c r="C237" s="81" t="s">
        <v>19</v>
      </c>
      <c r="D237" s="81">
        <v>999</v>
      </c>
      <c r="E237" s="81">
        <v>11.51</v>
      </c>
      <c r="F237" s="81">
        <v>8.5</v>
      </c>
      <c r="G237" s="81">
        <v>1.5</v>
      </c>
      <c r="H237" s="89"/>
      <c r="I237" t="str">
        <f t="shared" si="12"/>
        <v/>
      </c>
      <c r="J237" t="str">
        <f t="shared" si="13"/>
        <v/>
      </c>
    </row>
    <row r="238" spans="1:10" ht="25.5" customHeight="1" thickBot="1" x14ac:dyDescent="0.25">
      <c r="A238" s="82">
        <v>41190</v>
      </c>
      <c r="B238" s="81" t="s">
        <v>18</v>
      </c>
      <c r="C238" s="81" t="s">
        <v>19</v>
      </c>
      <c r="D238" s="81">
        <v>999</v>
      </c>
      <c r="E238" s="81">
        <v>11.51</v>
      </c>
      <c r="F238" s="81">
        <v>8.5</v>
      </c>
      <c r="G238" s="81">
        <v>1.5</v>
      </c>
      <c r="H238" s="89"/>
      <c r="I238" t="str">
        <f t="shared" si="12"/>
        <v/>
      </c>
      <c r="J238" t="str">
        <f t="shared" si="13"/>
        <v/>
      </c>
    </row>
    <row r="239" spans="1:10" ht="25.5" customHeight="1" thickBot="1" x14ac:dyDescent="0.25">
      <c r="A239" s="82">
        <v>41114</v>
      </c>
      <c r="B239" s="81" t="s">
        <v>18</v>
      </c>
      <c r="C239" s="81" t="s">
        <v>19</v>
      </c>
      <c r="D239" s="81">
        <v>855</v>
      </c>
      <c r="E239" s="81">
        <v>9.6199999999999992</v>
      </c>
      <c r="F239" s="81">
        <v>26.2</v>
      </c>
      <c r="G239" s="81">
        <v>3.6</v>
      </c>
      <c r="H239" s="89"/>
      <c r="I239" t="str">
        <f t="shared" si="12"/>
        <v/>
      </c>
      <c r="J239" t="str">
        <f t="shared" si="13"/>
        <v/>
      </c>
    </row>
    <row r="240" spans="1:10" ht="25.5" customHeight="1" thickBot="1" x14ac:dyDescent="0.25">
      <c r="A240" s="82">
        <v>41037</v>
      </c>
      <c r="B240" s="81" t="s">
        <v>18</v>
      </c>
      <c r="C240" s="81" t="s">
        <v>19</v>
      </c>
      <c r="D240" s="81">
        <v>558</v>
      </c>
      <c r="E240" s="81">
        <v>14.87</v>
      </c>
      <c r="F240" s="81">
        <v>15.4</v>
      </c>
      <c r="G240" s="81" t="s">
        <v>3</v>
      </c>
      <c r="H240" s="89"/>
      <c r="I240" t="str">
        <f t="shared" si="12"/>
        <v>check</v>
      </c>
      <c r="J240" t="str">
        <f t="shared" si="13"/>
        <v/>
      </c>
    </row>
    <row r="241" spans="1:10" ht="25.5" customHeight="1" thickBot="1" x14ac:dyDescent="0.25">
      <c r="A241" s="82">
        <v>40806</v>
      </c>
      <c r="B241" s="81" t="s">
        <v>18</v>
      </c>
      <c r="C241" s="81" t="s">
        <v>19</v>
      </c>
      <c r="D241" s="81">
        <v>926</v>
      </c>
      <c r="E241" s="81">
        <v>18</v>
      </c>
      <c r="F241" s="81">
        <v>16.7</v>
      </c>
      <c r="G241" s="81">
        <v>1.2</v>
      </c>
      <c r="H241" s="89"/>
      <c r="I241" t="str">
        <f t="shared" si="12"/>
        <v/>
      </c>
      <c r="J241" t="str">
        <f t="shared" si="13"/>
        <v/>
      </c>
    </row>
    <row r="242" spans="1:10" ht="25.5" customHeight="1" thickBot="1" x14ac:dyDescent="0.25">
      <c r="A242" s="82">
        <v>40750</v>
      </c>
      <c r="B242" s="81" t="s">
        <v>18</v>
      </c>
      <c r="C242" s="81" t="s">
        <v>19</v>
      </c>
      <c r="D242" s="81">
        <v>734</v>
      </c>
      <c r="E242" s="81" t="s">
        <v>77</v>
      </c>
      <c r="F242" s="81">
        <v>23.7</v>
      </c>
      <c r="G242" s="81">
        <v>17.899999999999999</v>
      </c>
      <c r="H242" s="89"/>
      <c r="I242" t="str">
        <f t="shared" si="12"/>
        <v/>
      </c>
      <c r="J242" t="str">
        <f t="shared" si="13"/>
        <v>check</v>
      </c>
    </row>
    <row r="243" spans="1:10" ht="25.5" customHeight="1" thickBot="1" x14ac:dyDescent="0.25">
      <c r="A243" s="82">
        <v>40674</v>
      </c>
      <c r="B243" s="81" t="s">
        <v>18</v>
      </c>
      <c r="C243" s="81" t="s">
        <v>19</v>
      </c>
      <c r="D243" s="81">
        <v>753.8</v>
      </c>
      <c r="E243" s="81">
        <v>14.42</v>
      </c>
      <c r="F243" s="81">
        <v>19</v>
      </c>
      <c r="G243" s="81" t="s">
        <v>3</v>
      </c>
      <c r="H243" s="89"/>
      <c r="I243" t="str">
        <f t="shared" si="12"/>
        <v>check</v>
      </c>
      <c r="J243" t="str">
        <f t="shared" si="13"/>
        <v/>
      </c>
    </row>
    <row r="244" spans="1:10" ht="25.5" customHeight="1" thickBot="1" x14ac:dyDescent="0.25">
      <c r="A244" s="82">
        <v>40455</v>
      </c>
      <c r="B244" s="81" t="s">
        <v>18</v>
      </c>
      <c r="C244" s="81" t="s">
        <v>19</v>
      </c>
      <c r="D244" s="81">
        <v>946</v>
      </c>
      <c r="E244" s="81">
        <v>11.8</v>
      </c>
      <c r="F244" s="81">
        <v>11.1</v>
      </c>
      <c r="G244" s="81">
        <v>49</v>
      </c>
      <c r="H244" s="89"/>
      <c r="I244" t="str">
        <f t="shared" si="12"/>
        <v/>
      </c>
      <c r="J244" t="str">
        <f t="shared" si="13"/>
        <v/>
      </c>
    </row>
    <row r="245" spans="1:10" ht="25.5" customHeight="1" thickBot="1" x14ac:dyDescent="0.25">
      <c r="A245" s="82">
        <v>40372</v>
      </c>
      <c r="B245" s="81" t="s">
        <v>18</v>
      </c>
      <c r="C245" s="81" t="s">
        <v>19</v>
      </c>
      <c r="D245" s="81">
        <v>683</v>
      </c>
      <c r="E245" s="81">
        <v>7.44</v>
      </c>
      <c r="F245" s="81">
        <v>21.4</v>
      </c>
      <c r="G245" s="81">
        <v>154</v>
      </c>
      <c r="H245" s="89"/>
      <c r="I245" t="str">
        <f t="shared" si="12"/>
        <v>check</v>
      </c>
      <c r="J245" t="str">
        <f t="shared" si="13"/>
        <v/>
      </c>
    </row>
    <row r="246" spans="1:10" ht="25.5" customHeight="1" thickBot="1" x14ac:dyDescent="0.25">
      <c r="A246" s="82">
        <v>40310</v>
      </c>
      <c r="B246" s="81" t="s">
        <v>18</v>
      </c>
      <c r="C246" s="81" t="s">
        <v>19</v>
      </c>
      <c r="D246" s="81">
        <v>815</v>
      </c>
      <c r="E246" s="81">
        <v>15.97</v>
      </c>
      <c r="F246" s="81">
        <v>12.8</v>
      </c>
      <c r="G246" s="81">
        <v>110</v>
      </c>
      <c r="H246" s="89"/>
      <c r="I246" t="str">
        <f t="shared" si="12"/>
        <v>check</v>
      </c>
      <c r="J246" t="str">
        <f t="shared" si="13"/>
        <v/>
      </c>
    </row>
    <row r="247" spans="1:10" ht="25.5" customHeight="1" thickBot="1" x14ac:dyDescent="0.25">
      <c r="A247" s="82">
        <v>40086</v>
      </c>
      <c r="B247" s="81" t="s">
        <v>18</v>
      </c>
      <c r="C247" s="81" t="s">
        <v>19</v>
      </c>
      <c r="D247" s="81">
        <v>799</v>
      </c>
      <c r="E247" s="81">
        <v>9.84</v>
      </c>
      <c r="F247" s="81">
        <v>13.9</v>
      </c>
      <c r="G247" s="81">
        <v>0.56000000000000005</v>
      </c>
      <c r="H247" s="89"/>
      <c r="I247" t="str">
        <f t="shared" si="12"/>
        <v/>
      </c>
      <c r="J247" t="str">
        <f t="shared" si="13"/>
        <v/>
      </c>
    </row>
    <row r="248" spans="1:10" ht="25.5" customHeight="1" thickBot="1" x14ac:dyDescent="0.25">
      <c r="A248" s="82">
        <v>40016</v>
      </c>
      <c r="B248" s="81" t="s">
        <v>18</v>
      </c>
      <c r="C248" s="81" t="s">
        <v>19</v>
      </c>
      <c r="D248" s="81">
        <v>839</v>
      </c>
      <c r="E248" s="81">
        <v>7.55</v>
      </c>
      <c r="F248" s="81">
        <v>19.3</v>
      </c>
      <c r="G248" s="81">
        <v>0.3</v>
      </c>
      <c r="H248" s="89"/>
      <c r="I248" t="str">
        <f t="shared" si="12"/>
        <v/>
      </c>
      <c r="J248" t="str">
        <f t="shared" si="13"/>
        <v/>
      </c>
    </row>
    <row r="249" spans="1:10" ht="25.5" customHeight="1" thickBot="1" x14ac:dyDescent="0.25">
      <c r="A249" s="82">
        <v>39945</v>
      </c>
      <c r="B249" s="81" t="s">
        <v>18</v>
      </c>
      <c r="C249" s="81" t="s">
        <v>19</v>
      </c>
      <c r="D249" s="81">
        <v>784</v>
      </c>
      <c r="E249" s="81">
        <v>15.76</v>
      </c>
      <c r="F249" s="81">
        <v>17.600000000000001</v>
      </c>
      <c r="G249" s="81">
        <v>51.4</v>
      </c>
      <c r="H249" s="89"/>
      <c r="I249" t="str">
        <f t="shared" si="12"/>
        <v/>
      </c>
      <c r="J249" t="str">
        <f t="shared" si="13"/>
        <v/>
      </c>
    </row>
    <row r="250" spans="1:10" ht="25.5" customHeight="1" thickBot="1" x14ac:dyDescent="0.25">
      <c r="A250" s="82">
        <v>39729</v>
      </c>
      <c r="B250" s="81" t="s">
        <v>18</v>
      </c>
      <c r="C250" s="81" t="s">
        <v>19</v>
      </c>
      <c r="D250" s="81">
        <v>680</v>
      </c>
      <c r="E250" s="81">
        <v>9.1999999999999993</v>
      </c>
      <c r="F250" s="81">
        <v>16</v>
      </c>
      <c r="G250" s="81">
        <v>4.3</v>
      </c>
      <c r="H250" s="89"/>
      <c r="I250" t="str">
        <f t="shared" si="12"/>
        <v/>
      </c>
      <c r="J250" t="str">
        <f t="shared" si="13"/>
        <v/>
      </c>
    </row>
    <row r="251" spans="1:10" ht="25.5" customHeight="1" thickBot="1" x14ac:dyDescent="0.25">
      <c r="A251" s="82">
        <v>39638</v>
      </c>
      <c r="B251" s="81" t="s">
        <v>18</v>
      </c>
      <c r="C251" s="81" t="s">
        <v>19</v>
      </c>
      <c r="D251" s="81">
        <v>725</v>
      </c>
      <c r="E251" s="81">
        <v>7.9</v>
      </c>
      <c r="F251" s="81">
        <v>21.3</v>
      </c>
      <c r="G251" s="81">
        <v>45.1</v>
      </c>
      <c r="H251" s="89"/>
      <c r="I251" t="str">
        <f t="shared" si="12"/>
        <v/>
      </c>
      <c r="J251" t="str">
        <f t="shared" si="13"/>
        <v/>
      </c>
    </row>
    <row r="252" spans="1:10" ht="25.5" customHeight="1" thickBot="1" x14ac:dyDescent="0.25">
      <c r="A252" s="82">
        <v>39581</v>
      </c>
      <c r="B252" s="81" t="s">
        <v>18</v>
      </c>
      <c r="C252" s="81" t="s">
        <v>19</v>
      </c>
      <c r="D252" s="81">
        <v>828</v>
      </c>
      <c r="E252" s="81">
        <v>14.9</v>
      </c>
      <c r="F252" s="81">
        <v>16.5</v>
      </c>
      <c r="G252" s="81">
        <v>34.9</v>
      </c>
      <c r="H252" s="89"/>
      <c r="I252" t="str">
        <f t="shared" si="12"/>
        <v/>
      </c>
      <c r="J252" t="str">
        <f t="shared" si="13"/>
        <v/>
      </c>
    </row>
    <row r="253" spans="1:10" ht="25.5" customHeight="1" thickBot="1" x14ac:dyDescent="0.25">
      <c r="A253" s="82">
        <v>39366</v>
      </c>
      <c r="B253" s="81" t="s">
        <v>18</v>
      </c>
      <c r="C253" s="81" t="s">
        <v>19</v>
      </c>
      <c r="D253" s="81">
        <v>943</v>
      </c>
      <c r="E253" s="81">
        <v>11.56</v>
      </c>
      <c r="F253" s="81">
        <v>13.5</v>
      </c>
      <c r="G253" s="81">
        <v>0.31</v>
      </c>
      <c r="H253" s="89"/>
      <c r="I253" t="str">
        <f t="shared" si="12"/>
        <v/>
      </c>
      <c r="J253" t="str">
        <f t="shared" si="13"/>
        <v/>
      </c>
    </row>
    <row r="254" spans="1:10" ht="25.5" customHeight="1" thickBot="1" x14ac:dyDescent="0.25">
      <c r="A254" s="82">
        <v>39280</v>
      </c>
      <c r="B254" s="81" t="s">
        <v>18</v>
      </c>
      <c r="C254" s="81" t="s">
        <v>19</v>
      </c>
      <c r="D254" s="81">
        <v>890.6</v>
      </c>
      <c r="E254" s="81">
        <v>9.25</v>
      </c>
      <c r="F254" s="81">
        <v>21.3</v>
      </c>
      <c r="G254" s="81">
        <v>1.06</v>
      </c>
      <c r="H254" s="89"/>
      <c r="I254" t="str">
        <f t="shared" si="12"/>
        <v/>
      </c>
      <c r="J254" t="str">
        <f t="shared" si="13"/>
        <v/>
      </c>
    </row>
    <row r="255" spans="1:10" ht="25.5" customHeight="1" thickBot="1" x14ac:dyDescent="0.25">
      <c r="A255" s="82">
        <v>39211</v>
      </c>
      <c r="B255" s="81" t="s">
        <v>18</v>
      </c>
      <c r="C255" s="81" t="s">
        <v>19</v>
      </c>
      <c r="D255" s="81">
        <v>903</v>
      </c>
      <c r="E255" s="81">
        <v>10.83</v>
      </c>
      <c r="F255" s="81">
        <v>19.7</v>
      </c>
      <c r="G255" s="81">
        <v>34.1</v>
      </c>
      <c r="H255" s="89"/>
      <c r="I255" t="str">
        <f t="shared" si="12"/>
        <v/>
      </c>
      <c r="J255" t="str">
        <f t="shared" si="13"/>
        <v/>
      </c>
    </row>
    <row r="256" spans="1:10" ht="25.5" customHeight="1" thickBot="1" x14ac:dyDescent="0.25">
      <c r="A256" s="82">
        <v>38986</v>
      </c>
      <c r="B256" s="81" t="s">
        <v>18</v>
      </c>
      <c r="C256" s="81" t="s">
        <v>19</v>
      </c>
      <c r="D256" s="81">
        <v>855</v>
      </c>
      <c r="E256" s="81">
        <v>11.87</v>
      </c>
      <c r="F256" s="81">
        <v>14.5</v>
      </c>
      <c r="G256" s="81">
        <v>0.71</v>
      </c>
      <c r="H256" s="89"/>
      <c r="I256" t="str">
        <f t="shared" si="12"/>
        <v/>
      </c>
      <c r="J256" t="str">
        <f t="shared" si="13"/>
        <v/>
      </c>
    </row>
    <row r="257" spans="1:10" ht="25.5" customHeight="1" thickBot="1" x14ac:dyDescent="0.25">
      <c r="A257" s="82">
        <v>38909</v>
      </c>
      <c r="B257" s="81" t="s">
        <v>18</v>
      </c>
      <c r="C257" s="81" t="s">
        <v>19</v>
      </c>
      <c r="D257" s="81">
        <v>888</v>
      </c>
      <c r="E257" s="81">
        <v>9.35</v>
      </c>
      <c r="F257" s="81">
        <v>20.100000000000001</v>
      </c>
      <c r="G257" s="81">
        <v>0.25</v>
      </c>
      <c r="H257" s="89"/>
      <c r="I257" t="str">
        <f t="shared" si="12"/>
        <v/>
      </c>
      <c r="J257" t="str">
        <f t="shared" si="13"/>
        <v/>
      </c>
    </row>
    <row r="258" spans="1:10" ht="25.5" customHeight="1" thickBot="1" x14ac:dyDescent="0.25">
      <c r="A258" s="82">
        <v>38853</v>
      </c>
      <c r="B258" s="81" t="s">
        <v>18</v>
      </c>
      <c r="C258" s="81" t="s">
        <v>19</v>
      </c>
      <c r="D258" s="81">
        <v>683</v>
      </c>
      <c r="E258" s="81">
        <v>10.66</v>
      </c>
      <c r="F258" s="81">
        <v>11.8</v>
      </c>
      <c r="G258" s="81" t="s">
        <v>24</v>
      </c>
      <c r="H258" s="89"/>
      <c r="I258" t="str">
        <f t="shared" si="12"/>
        <v>check</v>
      </c>
      <c r="J258" t="str">
        <f t="shared" si="13"/>
        <v/>
      </c>
    </row>
    <row r="259" spans="1:10" ht="25.5" customHeight="1" thickBot="1" x14ac:dyDescent="0.25">
      <c r="A259" s="82">
        <v>38636</v>
      </c>
      <c r="B259" s="81" t="s">
        <v>18</v>
      </c>
      <c r="C259" s="81" t="s">
        <v>19</v>
      </c>
      <c r="D259" s="81">
        <v>906.2</v>
      </c>
      <c r="E259" s="81">
        <v>13.4</v>
      </c>
      <c r="F259" s="81">
        <v>12.8</v>
      </c>
      <c r="G259" s="81">
        <v>0.88</v>
      </c>
      <c r="H259" s="89"/>
      <c r="I259" t="str">
        <f t="shared" si="12"/>
        <v/>
      </c>
      <c r="J259" t="str">
        <f t="shared" si="13"/>
        <v/>
      </c>
    </row>
    <row r="260" spans="1:10" ht="25.5" customHeight="1" thickBot="1" x14ac:dyDescent="0.25">
      <c r="A260" s="82">
        <v>38545</v>
      </c>
      <c r="B260" s="81" t="s">
        <v>18</v>
      </c>
      <c r="C260" s="81" t="s">
        <v>19</v>
      </c>
      <c r="D260" s="81">
        <v>803.2</v>
      </c>
      <c r="E260" s="81">
        <v>7.84</v>
      </c>
      <c r="F260" s="81">
        <v>24</v>
      </c>
      <c r="G260" s="81">
        <v>87.44</v>
      </c>
      <c r="H260" s="89"/>
      <c r="I260" t="str">
        <f t="shared" si="12"/>
        <v/>
      </c>
      <c r="J260" t="str">
        <f t="shared" si="13"/>
        <v/>
      </c>
    </row>
    <row r="261" spans="1:10" ht="25.5" customHeight="1" thickBot="1" x14ac:dyDescent="0.25">
      <c r="A261" s="82">
        <v>38482</v>
      </c>
      <c r="B261" s="81" t="s">
        <v>18</v>
      </c>
      <c r="C261" s="81" t="s">
        <v>19</v>
      </c>
      <c r="D261" s="81">
        <v>809.2</v>
      </c>
      <c r="E261" s="81">
        <v>12.32</v>
      </c>
      <c r="F261" s="81">
        <v>20.6</v>
      </c>
      <c r="G261" s="81">
        <v>29.2</v>
      </c>
      <c r="H261" s="89"/>
      <c r="I261" t="str">
        <f t="shared" si="12"/>
        <v/>
      </c>
      <c r="J261" t="str">
        <f t="shared" si="13"/>
        <v/>
      </c>
    </row>
    <row r="262" spans="1:10" ht="25.5" customHeight="1" thickBot="1" x14ac:dyDescent="0.25">
      <c r="A262" s="82">
        <v>38259</v>
      </c>
      <c r="B262" s="81" t="s">
        <v>18</v>
      </c>
      <c r="C262" s="81" t="s">
        <v>19</v>
      </c>
      <c r="D262" s="81">
        <v>949</v>
      </c>
      <c r="E262" s="81">
        <v>9.26</v>
      </c>
      <c r="F262" s="81">
        <v>14.5</v>
      </c>
      <c r="G262" s="81">
        <v>0</v>
      </c>
      <c r="H262" s="89"/>
      <c r="I262" t="str">
        <f t="shared" si="12"/>
        <v/>
      </c>
      <c r="J262" t="str">
        <f t="shared" si="13"/>
        <v/>
      </c>
    </row>
    <row r="263" spans="1:10" ht="25.5" customHeight="1" thickBot="1" x14ac:dyDescent="0.25">
      <c r="A263" s="82">
        <v>38181</v>
      </c>
      <c r="B263" s="81" t="s">
        <v>18</v>
      </c>
      <c r="C263" s="81" t="s">
        <v>19</v>
      </c>
      <c r="D263" s="81">
        <v>829</v>
      </c>
      <c r="E263" s="81">
        <v>10.65</v>
      </c>
      <c r="F263" s="81">
        <v>23</v>
      </c>
      <c r="G263" s="81">
        <v>19.899999999999999</v>
      </c>
      <c r="H263" s="89"/>
      <c r="I263" t="str">
        <f t="shared" si="12"/>
        <v/>
      </c>
      <c r="J263" t="str">
        <f t="shared" si="13"/>
        <v/>
      </c>
    </row>
    <row r="264" spans="1:10" ht="25.5" customHeight="1" thickBot="1" x14ac:dyDescent="0.25">
      <c r="A264" s="82">
        <v>38153</v>
      </c>
      <c r="B264" s="81" t="s">
        <v>18</v>
      </c>
      <c r="C264" s="81" t="s">
        <v>19</v>
      </c>
      <c r="D264" s="81">
        <v>493</v>
      </c>
      <c r="E264" s="81">
        <v>8.15</v>
      </c>
      <c r="F264" s="81">
        <v>19</v>
      </c>
      <c r="G264" s="81" t="s">
        <v>24</v>
      </c>
      <c r="H264" s="89"/>
      <c r="I264" t="str">
        <f t="shared" si="12"/>
        <v>check</v>
      </c>
      <c r="J264" t="str">
        <f t="shared" si="13"/>
        <v/>
      </c>
    </row>
    <row r="265" spans="1:10" ht="25.5" customHeight="1" thickBot="1" x14ac:dyDescent="0.25">
      <c r="A265" s="82">
        <v>38118</v>
      </c>
      <c r="B265" s="81" t="s">
        <v>18</v>
      </c>
      <c r="C265" s="81" t="s">
        <v>19</v>
      </c>
      <c r="D265" s="81">
        <v>658</v>
      </c>
      <c r="E265" s="81">
        <v>10.3</v>
      </c>
      <c r="F265" s="81">
        <v>16.3</v>
      </c>
      <c r="G265" s="81">
        <v>213.5</v>
      </c>
      <c r="H265" s="89"/>
      <c r="I265" t="str">
        <f t="shared" si="12"/>
        <v>check</v>
      </c>
      <c r="J265" t="str">
        <f t="shared" si="13"/>
        <v/>
      </c>
    </row>
    <row r="266" spans="1:10" ht="25.5" customHeight="1" thickBot="1" x14ac:dyDescent="0.25">
      <c r="A266" s="82">
        <v>37915</v>
      </c>
      <c r="B266" s="81" t="s">
        <v>18</v>
      </c>
      <c r="C266" s="81" t="s">
        <v>19</v>
      </c>
      <c r="D266" s="81" t="s">
        <v>24</v>
      </c>
      <c r="E266" s="81" t="s">
        <v>24</v>
      </c>
      <c r="F266" s="81" t="s">
        <v>24</v>
      </c>
      <c r="G266" s="81" t="s">
        <v>24</v>
      </c>
      <c r="H266" s="89"/>
      <c r="I266" t="str">
        <f t="shared" si="12"/>
        <v>check</v>
      </c>
      <c r="J266" t="str">
        <f t="shared" si="13"/>
        <v>check</v>
      </c>
    </row>
    <row r="267" spans="1:10" ht="25.5" customHeight="1" thickBot="1" x14ac:dyDescent="0.25">
      <c r="A267" s="82">
        <v>37901</v>
      </c>
      <c r="B267" s="81" t="s">
        <v>18</v>
      </c>
      <c r="C267" s="81" t="s">
        <v>19</v>
      </c>
      <c r="D267" s="81">
        <v>930</v>
      </c>
      <c r="E267" s="81">
        <v>12.11</v>
      </c>
      <c r="F267" s="81">
        <v>11</v>
      </c>
      <c r="G267" s="81">
        <v>10.3</v>
      </c>
      <c r="H267" s="89"/>
      <c r="I267" t="str">
        <f t="shared" si="12"/>
        <v/>
      </c>
      <c r="J267" t="str">
        <f t="shared" si="13"/>
        <v/>
      </c>
    </row>
    <row r="268" spans="1:10" ht="25.5" customHeight="1" thickBot="1" x14ac:dyDescent="0.25">
      <c r="A268" s="82">
        <v>42284</v>
      </c>
      <c r="B268" s="81" t="s">
        <v>20</v>
      </c>
      <c r="C268" s="81" t="s">
        <v>19</v>
      </c>
      <c r="D268" s="81" t="s">
        <v>77</v>
      </c>
      <c r="E268" s="81">
        <v>4.46</v>
      </c>
      <c r="F268" s="81">
        <v>14.1</v>
      </c>
      <c r="G268" s="81">
        <v>3.21</v>
      </c>
      <c r="H268" s="89"/>
    </row>
    <row r="269" spans="1:10" ht="25.5" customHeight="1" thickBot="1" x14ac:dyDescent="0.25">
      <c r="A269" s="82">
        <v>42207</v>
      </c>
      <c r="B269" s="81" t="s">
        <v>20</v>
      </c>
      <c r="C269" s="81" t="s">
        <v>19</v>
      </c>
      <c r="D269" s="81">
        <v>833</v>
      </c>
      <c r="E269" s="81" t="s">
        <v>77</v>
      </c>
      <c r="F269" s="81">
        <v>22.7</v>
      </c>
      <c r="G269" s="81">
        <v>9.2200000000000006</v>
      </c>
      <c r="H269" s="89"/>
    </row>
    <row r="270" spans="1:10" ht="25.5" customHeight="1" thickBot="1" x14ac:dyDescent="0.25">
      <c r="A270" s="82">
        <v>42129</v>
      </c>
      <c r="B270" s="81" t="s">
        <v>20</v>
      </c>
      <c r="C270" s="81" t="s">
        <v>19</v>
      </c>
      <c r="D270" s="81">
        <v>878</v>
      </c>
      <c r="E270" s="81">
        <v>10.5</v>
      </c>
      <c r="F270" s="81">
        <v>19</v>
      </c>
      <c r="G270" s="81" t="s">
        <v>24</v>
      </c>
      <c r="H270" s="89"/>
    </row>
    <row r="271" spans="1:10" ht="25.5" customHeight="1" thickBot="1" x14ac:dyDescent="0.25">
      <c r="A271" s="82">
        <v>41919</v>
      </c>
      <c r="B271" s="81" t="s">
        <v>20</v>
      </c>
      <c r="C271" s="81" t="s">
        <v>19</v>
      </c>
      <c r="D271" s="81">
        <v>857</v>
      </c>
      <c r="E271" s="81">
        <v>9.89</v>
      </c>
      <c r="F271" s="81">
        <v>12</v>
      </c>
      <c r="G271" s="81">
        <v>1</v>
      </c>
      <c r="H271" s="89"/>
      <c r="I271" t="str">
        <f t="shared" si="12"/>
        <v/>
      </c>
      <c r="J271" t="str">
        <f t="shared" si="13"/>
        <v/>
      </c>
    </row>
    <row r="272" spans="1:10" ht="25.5" customHeight="1" thickBot="1" x14ac:dyDescent="0.25">
      <c r="A272" s="82">
        <v>41842</v>
      </c>
      <c r="B272" s="81" t="s">
        <v>20</v>
      </c>
      <c r="C272" s="81" t="s">
        <v>19</v>
      </c>
      <c r="D272" s="81">
        <v>933</v>
      </c>
      <c r="E272" s="81">
        <v>10.77</v>
      </c>
      <c r="F272" s="81">
        <v>24.2</v>
      </c>
      <c r="G272" s="81">
        <v>33.9</v>
      </c>
      <c r="H272" s="89"/>
      <c r="I272" t="str">
        <f t="shared" si="12"/>
        <v/>
      </c>
      <c r="J272" t="str">
        <f t="shared" si="13"/>
        <v/>
      </c>
    </row>
    <row r="273" spans="1:10" ht="25.5" customHeight="1" thickBot="1" x14ac:dyDescent="0.25">
      <c r="A273" s="82">
        <v>41765</v>
      </c>
      <c r="B273" s="81" t="s">
        <v>20</v>
      </c>
      <c r="C273" s="81" t="s">
        <v>19</v>
      </c>
      <c r="D273" s="81">
        <v>773</v>
      </c>
      <c r="E273" s="81">
        <v>13.44</v>
      </c>
      <c r="F273" s="81">
        <v>13.1</v>
      </c>
      <c r="G273" s="81" t="s">
        <v>24</v>
      </c>
      <c r="H273" s="89"/>
      <c r="I273" t="str">
        <f t="shared" si="12"/>
        <v>check</v>
      </c>
      <c r="J273" t="str">
        <f t="shared" si="13"/>
        <v/>
      </c>
    </row>
    <row r="274" spans="1:10" ht="25.5" customHeight="1" thickBot="1" x14ac:dyDescent="0.25">
      <c r="A274" s="82">
        <v>41561</v>
      </c>
      <c r="B274" s="81" t="s">
        <v>20</v>
      </c>
      <c r="C274" s="81" t="s">
        <v>19</v>
      </c>
      <c r="D274" s="81">
        <v>916</v>
      </c>
      <c r="E274" s="81">
        <v>6.21</v>
      </c>
      <c r="F274" s="81">
        <v>13.5</v>
      </c>
      <c r="G274" s="81">
        <v>4.4000000000000004</v>
      </c>
      <c r="H274" s="89"/>
      <c r="I274" t="str">
        <f t="shared" ref="I274:I346" si="14">IF(G274&gt;100,"check","")</f>
        <v/>
      </c>
      <c r="J274" t="str">
        <f t="shared" ref="J274:J346" si="15">IF(E274&gt;19,"check","")</f>
        <v/>
      </c>
    </row>
    <row r="275" spans="1:10" ht="25.5" customHeight="1" thickBot="1" x14ac:dyDescent="0.25">
      <c r="A275" s="82">
        <v>41479</v>
      </c>
      <c r="B275" s="81" t="s">
        <v>20</v>
      </c>
      <c r="C275" s="81" t="s">
        <v>19</v>
      </c>
      <c r="D275" s="81">
        <v>819</v>
      </c>
      <c r="E275" s="81">
        <v>12.8</v>
      </c>
      <c r="F275" s="81">
        <v>21.8</v>
      </c>
      <c r="G275" s="81">
        <v>5.5</v>
      </c>
      <c r="H275" s="89"/>
      <c r="I275" t="str">
        <f t="shared" si="14"/>
        <v/>
      </c>
      <c r="J275" t="str">
        <f t="shared" si="15"/>
        <v/>
      </c>
    </row>
    <row r="276" spans="1:10" ht="25.5" customHeight="1" thickBot="1" x14ac:dyDescent="0.25">
      <c r="A276" s="82">
        <v>41400</v>
      </c>
      <c r="B276" s="81" t="s">
        <v>20</v>
      </c>
      <c r="C276" s="81" t="s">
        <v>19</v>
      </c>
      <c r="D276" s="81">
        <v>720</v>
      </c>
      <c r="E276" s="81">
        <v>15.6</v>
      </c>
      <c r="F276" s="81">
        <v>18.5</v>
      </c>
      <c r="G276" s="81" t="s">
        <v>3</v>
      </c>
      <c r="H276" s="89"/>
      <c r="I276" t="str">
        <f t="shared" si="14"/>
        <v>check</v>
      </c>
      <c r="J276" t="str">
        <f t="shared" si="15"/>
        <v/>
      </c>
    </row>
    <row r="277" spans="1:10" ht="25.5" customHeight="1" thickBot="1" x14ac:dyDescent="0.25">
      <c r="A277" s="82">
        <v>41190</v>
      </c>
      <c r="B277" s="81" t="s">
        <v>20</v>
      </c>
      <c r="C277" s="81" t="s">
        <v>19</v>
      </c>
      <c r="D277" s="81">
        <v>1059</v>
      </c>
      <c r="E277" s="81">
        <v>7.38</v>
      </c>
      <c r="F277" s="81">
        <v>10.6</v>
      </c>
      <c r="G277" s="81">
        <v>1</v>
      </c>
      <c r="H277" s="89"/>
      <c r="I277" t="str">
        <f t="shared" si="14"/>
        <v/>
      </c>
      <c r="J277" t="str">
        <f t="shared" si="15"/>
        <v/>
      </c>
    </row>
    <row r="278" spans="1:10" ht="25.5" customHeight="1" thickBot="1" x14ac:dyDescent="0.25">
      <c r="A278" s="82">
        <v>41114</v>
      </c>
      <c r="B278" s="81" t="s">
        <v>20</v>
      </c>
      <c r="C278" s="81" t="s">
        <v>19</v>
      </c>
      <c r="D278" s="81">
        <v>786</v>
      </c>
      <c r="E278" s="81">
        <v>11.39</v>
      </c>
      <c r="F278" s="81">
        <v>27.9</v>
      </c>
      <c r="G278" s="81">
        <v>12.7</v>
      </c>
      <c r="H278" s="89"/>
      <c r="I278" t="str">
        <f t="shared" si="14"/>
        <v/>
      </c>
      <c r="J278" t="str">
        <f t="shared" si="15"/>
        <v/>
      </c>
    </row>
    <row r="279" spans="1:10" ht="25.5" customHeight="1" thickBot="1" x14ac:dyDescent="0.25">
      <c r="A279" s="82">
        <v>41037</v>
      </c>
      <c r="B279" s="81" t="s">
        <v>20</v>
      </c>
      <c r="C279" s="81" t="s">
        <v>19</v>
      </c>
      <c r="D279" s="81">
        <v>582</v>
      </c>
      <c r="E279" s="81">
        <v>13.4</v>
      </c>
      <c r="F279" s="81">
        <v>17.7</v>
      </c>
      <c r="G279" s="81" t="s">
        <v>3</v>
      </c>
      <c r="H279" s="89"/>
      <c r="I279" t="str">
        <f t="shared" si="14"/>
        <v>check</v>
      </c>
      <c r="J279" t="str">
        <f t="shared" si="15"/>
        <v/>
      </c>
    </row>
    <row r="280" spans="1:10" ht="25.5" customHeight="1" thickBot="1" x14ac:dyDescent="0.25">
      <c r="A280" s="82">
        <v>40806</v>
      </c>
      <c r="B280" s="81" t="s">
        <v>20</v>
      </c>
      <c r="C280" s="81" t="s">
        <v>19</v>
      </c>
      <c r="D280" s="81">
        <v>1016</v>
      </c>
      <c r="E280" s="81" t="s">
        <v>77</v>
      </c>
      <c r="F280" s="81">
        <v>16.8</v>
      </c>
      <c r="G280" s="81">
        <v>3.4</v>
      </c>
      <c r="H280" s="89"/>
      <c r="I280" t="str">
        <f t="shared" si="14"/>
        <v/>
      </c>
      <c r="J280" t="str">
        <f t="shared" si="15"/>
        <v>check</v>
      </c>
    </row>
    <row r="281" spans="1:10" ht="25.5" customHeight="1" thickBot="1" x14ac:dyDescent="0.25">
      <c r="A281" s="82">
        <v>40750</v>
      </c>
      <c r="B281" s="81" t="s">
        <v>20</v>
      </c>
      <c r="C281" s="81" t="s">
        <v>19</v>
      </c>
      <c r="D281" s="81">
        <v>762</v>
      </c>
      <c r="E281" s="81">
        <v>5.8</v>
      </c>
      <c r="F281" s="81">
        <v>23.5</v>
      </c>
      <c r="G281" s="81">
        <v>52</v>
      </c>
      <c r="H281" s="89"/>
      <c r="I281" t="str">
        <f t="shared" si="14"/>
        <v/>
      </c>
      <c r="J281" t="str">
        <f t="shared" si="15"/>
        <v/>
      </c>
    </row>
    <row r="282" spans="1:10" ht="25.5" customHeight="1" thickBot="1" x14ac:dyDescent="0.25">
      <c r="A282" s="82">
        <v>40674</v>
      </c>
      <c r="B282" s="81" t="s">
        <v>20</v>
      </c>
      <c r="C282" s="81" t="s">
        <v>19</v>
      </c>
      <c r="D282" s="81">
        <v>784.4</v>
      </c>
      <c r="E282" s="81">
        <v>14.23</v>
      </c>
      <c r="F282" s="81">
        <v>18.3</v>
      </c>
      <c r="G282" s="81" t="s">
        <v>3</v>
      </c>
      <c r="H282" s="89"/>
      <c r="I282" t="str">
        <f t="shared" si="14"/>
        <v>check</v>
      </c>
      <c r="J282" t="str">
        <f t="shared" si="15"/>
        <v/>
      </c>
    </row>
    <row r="283" spans="1:10" ht="25.5" customHeight="1" thickBot="1" x14ac:dyDescent="0.25">
      <c r="A283" s="82">
        <v>40455</v>
      </c>
      <c r="B283" s="81" t="s">
        <v>20</v>
      </c>
      <c r="C283" s="81" t="s">
        <v>19</v>
      </c>
      <c r="D283" s="81">
        <v>959</v>
      </c>
      <c r="E283" s="81">
        <v>9.77</v>
      </c>
      <c r="F283" s="81">
        <v>11.8</v>
      </c>
      <c r="G283" s="81">
        <v>33</v>
      </c>
      <c r="H283" s="89"/>
      <c r="I283" t="str">
        <f t="shared" si="14"/>
        <v/>
      </c>
      <c r="J283" t="str">
        <f t="shared" si="15"/>
        <v/>
      </c>
    </row>
    <row r="284" spans="1:10" ht="25.5" customHeight="1" thickBot="1" x14ac:dyDescent="0.25">
      <c r="A284" s="82">
        <v>40372</v>
      </c>
      <c r="B284" s="81" t="s">
        <v>20</v>
      </c>
      <c r="C284" s="81" t="s">
        <v>19</v>
      </c>
      <c r="D284" s="81">
        <v>717</v>
      </c>
      <c r="E284" s="81">
        <v>6.37</v>
      </c>
      <c r="F284" s="81">
        <v>21.8</v>
      </c>
      <c r="G284" s="81">
        <v>202</v>
      </c>
      <c r="H284" s="89"/>
      <c r="I284" t="str">
        <f t="shared" si="14"/>
        <v>check</v>
      </c>
      <c r="J284" t="str">
        <f t="shared" si="15"/>
        <v/>
      </c>
    </row>
    <row r="285" spans="1:10" ht="25.5" customHeight="1" thickBot="1" x14ac:dyDescent="0.25">
      <c r="A285" s="82">
        <v>40310</v>
      </c>
      <c r="B285" s="81" t="s">
        <v>20</v>
      </c>
      <c r="C285" s="81" t="s">
        <v>19</v>
      </c>
      <c r="D285" s="81">
        <v>847</v>
      </c>
      <c r="E285" s="81">
        <v>12.4</v>
      </c>
      <c r="F285" s="81">
        <v>11.2</v>
      </c>
      <c r="G285" s="81">
        <v>74</v>
      </c>
      <c r="H285" s="89"/>
      <c r="I285" t="str">
        <f t="shared" si="14"/>
        <v/>
      </c>
      <c r="J285" t="str">
        <f t="shared" si="15"/>
        <v/>
      </c>
    </row>
    <row r="286" spans="1:10" ht="25.5" customHeight="1" thickBot="1" x14ac:dyDescent="0.25">
      <c r="A286" s="82">
        <v>40086</v>
      </c>
      <c r="B286" s="81" t="s">
        <v>20</v>
      </c>
      <c r="C286" s="81" t="s">
        <v>19</v>
      </c>
      <c r="D286" s="81">
        <v>832</v>
      </c>
      <c r="E286" s="81">
        <v>10.199999999999999</v>
      </c>
      <c r="F286" s="81">
        <v>15.3</v>
      </c>
      <c r="G286" s="81">
        <v>0.38</v>
      </c>
      <c r="H286" s="89"/>
      <c r="I286" t="str">
        <f t="shared" si="14"/>
        <v/>
      </c>
      <c r="J286" t="str">
        <f t="shared" si="15"/>
        <v/>
      </c>
    </row>
    <row r="287" spans="1:10" ht="25.5" customHeight="1" thickBot="1" x14ac:dyDescent="0.25">
      <c r="A287" s="82">
        <v>40017</v>
      </c>
      <c r="B287" s="81" t="s">
        <v>20</v>
      </c>
      <c r="C287" s="81" t="s">
        <v>19</v>
      </c>
      <c r="D287" s="81">
        <v>862</v>
      </c>
      <c r="E287" s="81">
        <v>9.25</v>
      </c>
      <c r="F287" s="81">
        <v>20.3</v>
      </c>
      <c r="G287" s="81">
        <v>1</v>
      </c>
      <c r="H287" s="89"/>
      <c r="I287" t="str">
        <f t="shared" si="14"/>
        <v/>
      </c>
      <c r="J287" t="str">
        <f t="shared" si="15"/>
        <v/>
      </c>
    </row>
    <row r="288" spans="1:10" ht="25.5" customHeight="1" thickBot="1" x14ac:dyDescent="0.25">
      <c r="A288" s="82">
        <v>39944</v>
      </c>
      <c r="B288" s="81" t="s">
        <v>20</v>
      </c>
      <c r="C288" s="81" t="s">
        <v>19</v>
      </c>
      <c r="D288" s="81">
        <v>767</v>
      </c>
      <c r="E288" s="81">
        <v>14.6</v>
      </c>
      <c r="F288" s="81">
        <v>16.5</v>
      </c>
      <c r="G288" s="81">
        <v>59</v>
      </c>
      <c r="H288" s="89"/>
      <c r="I288" t="str">
        <f t="shared" si="14"/>
        <v/>
      </c>
      <c r="J288" t="str">
        <f t="shared" si="15"/>
        <v/>
      </c>
    </row>
    <row r="289" spans="1:10" ht="25.5" customHeight="1" thickBot="1" x14ac:dyDescent="0.25">
      <c r="A289" s="82">
        <v>39729</v>
      </c>
      <c r="B289" s="81" t="s">
        <v>20</v>
      </c>
      <c r="C289" s="81" t="s">
        <v>19</v>
      </c>
      <c r="D289" s="81">
        <v>755</v>
      </c>
      <c r="E289" s="81">
        <v>11.5</v>
      </c>
      <c r="F289" s="81">
        <v>15.3</v>
      </c>
      <c r="G289" s="81">
        <v>1.7</v>
      </c>
      <c r="H289" s="89"/>
      <c r="I289" t="str">
        <f t="shared" si="14"/>
        <v/>
      </c>
      <c r="J289" t="str">
        <f t="shared" si="15"/>
        <v/>
      </c>
    </row>
    <row r="290" spans="1:10" ht="25.5" customHeight="1" thickBot="1" x14ac:dyDescent="0.25">
      <c r="A290" s="82">
        <v>39638</v>
      </c>
      <c r="B290" s="81" t="s">
        <v>20</v>
      </c>
      <c r="C290" s="81" t="s">
        <v>19</v>
      </c>
      <c r="D290" s="81">
        <v>750</v>
      </c>
      <c r="E290" s="81">
        <v>7.5</v>
      </c>
      <c r="F290" s="81">
        <v>22</v>
      </c>
      <c r="G290" s="81">
        <v>47.1</v>
      </c>
      <c r="H290" s="89"/>
      <c r="I290" t="str">
        <f t="shared" si="14"/>
        <v/>
      </c>
      <c r="J290" t="str">
        <f t="shared" si="15"/>
        <v/>
      </c>
    </row>
    <row r="291" spans="1:10" ht="25.5" customHeight="1" thickBot="1" x14ac:dyDescent="0.25">
      <c r="A291" s="82">
        <v>39581</v>
      </c>
      <c r="B291" s="81" t="s">
        <v>20</v>
      </c>
      <c r="C291" s="81" t="s">
        <v>19</v>
      </c>
      <c r="D291" s="81">
        <v>841</v>
      </c>
      <c r="E291" s="81">
        <v>14.3</v>
      </c>
      <c r="F291" s="81">
        <v>15.7</v>
      </c>
      <c r="G291" s="81">
        <v>47.32</v>
      </c>
      <c r="H291" s="89"/>
      <c r="I291" t="str">
        <f t="shared" si="14"/>
        <v/>
      </c>
      <c r="J291" t="str">
        <f t="shared" si="15"/>
        <v/>
      </c>
    </row>
    <row r="292" spans="1:10" ht="25.5" customHeight="1" thickBot="1" x14ac:dyDescent="0.25">
      <c r="A292" s="82">
        <v>39366</v>
      </c>
      <c r="B292" s="81" t="s">
        <v>20</v>
      </c>
      <c r="C292" s="81" t="s">
        <v>19</v>
      </c>
      <c r="D292" s="81">
        <v>768.4</v>
      </c>
      <c r="E292" s="81">
        <v>3.63</v>
      </c>
      <c r="F292" s="81">
        <v>15.3</v>
      </c>
      <c r="G292" s="81">
        <v>0.84</v>
      </c>
      <c r="H292" s="89"/>
      <c r="I292" t="str">
        <f t="shared" si="14"/>
        <v/>
      </c>
      <c r="J292" t="str">
        <f t="shared" si="15"/>
        <v/>
      </c>
    </row>
    <row r="293" spans="1:10" ht="25.5" customHeight="1" thickBot="1" x14ac:dyDescent="0.25">
      <c r="A293" s="82">
        <v>39280</v>
      </c>
      <c r="B293" s="81" t="s">
        <v>20</v>
      </c>
      <c r="C293" s="81" t="s">
        <v>19</v>
      </c>
      <c r="D293" s="81">
        <v>922</v>
      </c>
      <c r="E293" s="81">
        <v>10.64</v>
      </c>
      <c r="F293" s="81">
        <v>23.9</v>
      </c>
      <c r="G293" s="81">
        <v>0.65</v>
      </c>
      <c r="H293" s="89"/>
      <c r="I293" t="str">
        <f t="shared" si="14"/>
        <v/>
      </c>
      <c r="J293" t="str">
        <f t="shared" si="15"/>
        <v/>
      </c>
    </row>
    <row r="294" spans="1:10" ht="25.5" customHeight="1" thickBot="1" x14ac:dyDescent="0.25">
      <c r="A294" s="82">
        <v>39211</v>
      </c>
      <c r="B294" s="81" t="s">
        <v>20</v>
      </c>
      <c r="C294" s="81" t="s">
        <v>19</v>
      </c>
      <c r="D294" s="81">
        <v>916</v>
      </c>
      <c r="E294" s="81">
        <v>11.18</v>
      </c>
      <c r="F294" s="81">
        <v>18.899999999999999</v>
      </c>
      <c r="G294" s="81">
        <v>78.599999999999994</v>
      </c>
      <c r="H294" s="89"/>
      <c r="I294" t="str">
        <f t="shared" si="14"/>
        <v/>
      </c>
      <c r="J294" t="str">
        <f t="shared" si="15"/>
        <v/>
      </c>
    </row>
    <row r="295" spans="1:10" ht="25.5" customHeight="1" thickBot="1" x14ac:dyDescent="0.25">
      <c r="A295" s="82">
        <v>38986</v>
      </c>
      <c r="B295" s="81" t="s">
        <v>20</v>
      </c>
      <c r="C295" s="81" t="s">
        <v>19</v>
      </c>
      <c r="D295" s="81">
        <v>976</v>
      </c>
      <c r="E295" s="81">
        <v>7.47</v>
      </c>
      <c r="F295" s="81">
        <v>17.3</v>
      </c>
      <c r="G295" s="81">
        <v>0.2</v>
      </c>
      <c r="H295" s="89"/>
      <c r="I295" t="str">
        <f t="shared" si="14"/>
        <v/>
      </c>
      <c r="J295" t="str">
        <f t="shared" si="15"/>
        <v/>
      </c>
    </row>
    <row r="296" spans="1:10" ht="25.5" customHeight="1" thickBot="1" x14ac:dyDescent="0.25">
      <c r="A296" s="82">
        <v>38909</v>
      </c>
      <c r="B296" s="81" t="s">
        <v>20</v>
      </c>
      <c r="C296" s="81" t="s">
        <v>19</v>
      </c>
      <c r="D296" s="81">
        <v>1028</v>
      </c>
      <c r="E296" s="81">
        <v>9.33</v>
      </c>
      <c r="F296" s="81">
        <v>20.7</v>
      </c>
      <c r="G296" s="81" t="s">
        <v>77</v>
      </c>
      <c r="H296" s="89"/>
      <c r="I296" t="str">
        <f t="shared" si="14"/>
        <v>check</v>
      </c>
      <c r="J296" t="str">
        <f t="shared" si="15"/>
        <v/>
      </c>
    </row>
    <row r="297" spans="1:10" ht="25.5" customHeight="1" thickBot="1" x14ac:dyDescent="0.25">
      <c r="A297" s="82">
        <v>38853</v>
      </c>
      <c r="B297" s="81" t="s">
        <v>20</v>
      </c>
      <c r="C297" s="81" t="s">
        <v>19</v>
      </c>
      <c r="D297" s="81">
        <v>704</v>
      </c>
      <c r="E297" s="81">
        <v>9.1300000000000008</v>
      </c>
      <c r="F297" s="81">
        <v>11.4</v>
      </c>
      <c r="G297" s="81" t="s">
        <v>24</v>
      </c>
      <c r="H297" s="89"/>
      <c r="I297" t="str">
        <f t="shared" si="14"/>
        <v>check</v>
      </c>
      <c r="J297" t="str">
        <f t="shared" si="15"/>
        <v/>
      </c>
    </row>
    <row r="298" spans="1:10" ht="25.5" customHeight="1" thickBot="1" x14ac:dyDescent="0.25">
      <c r="A298" s="82">
        <v>38636</v>
      </c>
      <c r="B298" s="81" t="s">
        <v>20</v>
      </c>
      <c r="C298" s="81" t="s">
        <v>19</v>
      </c>
      <c r="D298" s="81">
        <v>912.2</v>
      </c>
      <c r="E298" s="81">
        <v>8.0839999999999996</v>
      </c>
      <c r="F298" s="81">
        <v>13.08</v>
      </c>
      <c r="G298" s="81">
        <v>2.3199999999999998</v>
      </c>
      <c r="H298" s="89"/>
      <c r="I298" t="str">
        <f t="shared" si="14"/>
        <v/>
      </c>
      <c r="J298" t="str">
        <f t="shared" si="15"/>
        <v/>
      </c>
    </row>
    <row r="299" spans="1:10" ht="25.5" customHeight="1" thickBot="1" x14ac:dyDescent="0.25">
      <c r="A299" s="82">
        <v>38545</v>
      </c>
      <c r="B299" s="81" t="s">
        <v>20</v>
      </c>
      <c r="C299" s="81" t="s">
        <v>19</v>
      </c>
      <c r="D299" s="81">
        <v>884</v>
      </c>
      <c r="E299" s="81">
        <v>9.89</v>
      </c>
      <c r="F299" s="81">
        <v>25.46</v>
      </c>
      <c r="G299" s="81">
        <v>91.6</v>
      </c>
      <c r="H299" s="89"/>
      <c r="I299" t="str">
        <f t="shared" si="14"/>
        <v/>
      </c>
      <c r="J299" t="str">
        <f t="shared" si="15"/>
        <v/>
      </c>
    </row>
    <row r="300" spans="1:10" ht="25.5" customHeight="1" thickBot="1" x14ac:dyDescent="0.25">
      <c r="A300" s="82">
        <v>38452</v>
      </c>
      <c r="B300" s="81" t="s">
        <v>20</v>
      </c>
      <c r="C300" s="81" t="s">
        <v>19</v>
      </c>
      <c r="D300" s="81">
        <v>827.4</v>
      </c>
      <c r="E300" s="81">
        <v>12.34</v>
      </c>
      <c r="F300" s="81">
        <v>20.100000000000001</v>
      </c>
      <c r="G300" s="81">
        <v>18.03</v>
      </c>
      <c r="H300" s="89"/>
      <c r="I300" t="str">
        <f t="shared" si="14"/>
        <v/>
      </c>
      <c r="J300" t="str">
        <f t="shared" si="15"/>
        <v/>
      </c>
    </row>
    <row r="301" spans="1:10" ht="25.5" customHeight="1" thickBot="1" x14ac:dyDescent="0.25">
      <c r="A301" s="82">
        <v>38259</v>
      </c>
      <c r="B301" s="81" t="s">
        <v>20</v>
      </c>
      <c r="C301" s="81" t="s">
        <v>19</v>
      </c>
      <c r="D301" s="81">
        <v>1089</v>
      </c>
      <c r="E301" s="81">
        <v>6.99</v>
      </c>
      <c r="F301" s="81">
        <v>14.1</v>
      </c>
      <c r="G301" s="81">
        <v>0</v>
      </c>
      <c r="H301" s="89"/>
      <c r="I301" t="str">
        <f t="shared" si="14"/>
        <v/>
      </c>
      <c r="J301" t="str">
        <f t="shared" si="15"/>
        <v/>
      </c>
    </row>
    <row r="302" spans="1:10" ht="25.5" customHeight="1" thickBot="1" x14ac:dyDescent="0.25">
      <c r="A302" s="82">
        <v>38181</v>
      </c>
      <c r="B302" s="81" t="s">
        <v>20</v>
      </c>
      <c r="C302" s="81" t="s">
        <v>19</v>
      </c>
      <c r="D302" s="81">
        <v>868</v>
      </c>
      <c r="E302" s="81">
        <v>9.36</v>
      </c>
      <c r="F302" s="81">
        <v>22.3</v>
      </c>
      <c r="G302" s="81">
        <v>10.1</v>
      </c>
      <c r="H302" s="89"/>
      <c r="I302" t="str">
        <f t="shared" si="14"/>
        <v/>
      </c>
      <c r="J302" t="str">
        <f t="shared" si="15"/>
        <v/>
      </c>
    </row>
    <row r="303" spans="1:10" ht="25.5" customHeight="1" thickBot="1" x14ac:dyDescent="0.25">
      <c r="A303" s="82">
        <v>38153</v>
      </c>
      <c r="B303" s="81" t="s">
        <v>20</v>
      </c>
      <c r="C303" s="81" t="s">
        <v>19</v>
      </c>
      <c r="D303" s="81">
        <v>489</v>
      </c>
      <c r="E303" s="81">
        <v>7.41</v>
      </c>
      <c r="F303" s="81">
        <v>19.3</v>
      </c>
      <c r="G303" s="81" t="s">
        <v>24</v>
      </c>
      <c r="H303" s="89"/>
      <c r="I303" t="str">
        <f t="shared" si="14"/>
        <v>check</v>
      </c>
      <c r="J303" t="str">
        <f t="shared" si="15"/>
        <v/>
      </c>
    </row>
    <row r="304" spans="1:10" ht="25.5" customHeight="1" thickBot="1" x14ac:dyDescent="0.25">
      <c r="A304" s="82">
        <v>38118</v>
      </c>
      <c r="B304" s="81" t="s">
        <v>20</v>
      </c>
      <c r="C304" s="81" t="s">
        <v>19</v>
      </c>
      <c r="D304" s="81">
        <v>689</v>
      </c>
      <c r="E304" s="81">
        <v>9.8000000000000007</v>
      </c>
      <c r="F304" s="81">
        <v>15</v>
      </c>
      <c r="G304" s="81">
        <v>146.69999999999999</v>
      </c>
      <c r="H304" s="89"/>
      <c r="I304" t="str">
        <f t="shared" si="14"/>
        <v>check</v>
      </c>
      <c r="J304" t="str">
        <f t="shared" si="15"/>
        <v/>
      </c>
    </row>
    <row r="305" spans="1:10" ht="25.5" customHeight="1" thickBot="1" x14ac:dyDescent="0.25">
      <c r="A305" s="82">
        <v>37917</v>
      </c>
      <c r="B305" s="81" t="s">
        <v>20</v>
      </c>
      <c r="C305" s="81" t="s">
        <v>19</v>
      </c>
      <c r="D305" s="81" t="s">
        <v>24</v>
      </c>
      <c r="E305" s="81" t="s">
        <v>24</v>
      </c>
      <c r="F305" s="81" t="s">
        <v>24</v>
      </c>
      <c r="G305" s="81" t="s">
        <v>24</v>
      </c>
      <c r="H305" s="89"/>
      <c r="I305" t="str">
        <f t="shared" si="14"/>
        <v>check</v>
      </c>
      <c r="J305" t="str">
        <f t="shared" si="15"/>
        <v>check</v>
      </c>
    </row>
    <row r="306" spans="1:10" ht="25.5" customHeight="1" thickBot="1" x14ac:dyDescent="0.25">
      <c r="A306" s="82">
        <v>37901</v>
      </c>
      <c r="B306" s="81" t="s">
        <v>20</v>
      </c>
      <c r="C306" s="81" t="s">
        <v>19</v>
      </c>
      <c r="D306" s="81">
        <v>998</v>
      </c>
      <c r="E306" s="81">
        <v>9.6</v>
      </c>
      <c r="F306" s="81">
        <v>10.9</v>
      </c>
      <c r="G306" s="81">
        <v>11.3</v>
      </c>
      <c r="H306" s="89"/>
      <c r="I306" t="str">
        <f t="shared" si="14"/>
        <v/>
      </c>
      <c r="J306" t="str">
        <f t="shared" si="15"/>
        <v/>
      </c>
    </row>
    <row r="307" spans="1:10" ht="25.5" customHeight="1" thickBot="1" x14ac:dyDescent="0.25">
      <c r="A307" s="82">
        <v>42289</v>
      </c>
      <c r="B307" s="81" t="s">
        <v>63</v>
      </c>
      <c r="C307" s="81" t="s">
        <v>59</v>
      </c>
      <c r="D307" s="81" t="s">
        <v>24</v>
      </c>
      <c r="E307" s="81">
        <v>5.13</v>
      </c>
      <c r="F307" s="81">
        <v>15.2</v>
      </c>
      <c r="G307" s="81">
        <v>2.1</v>
      </c>
      <c r="H307" s="89"/>
    </row>
    <row r="308" spans="1:10" ht="25.5" customHeight="1" thickBot="1" x14ac:dyDescent="0.25">
      <c r="A308" s="94">
        <v>42219</v>
      </c>
      <c r="B308" s="95" t="s">
        <v>63</v>
      </c>
      <c r="C308" s="95" t="s">
        <v>59</v>
      </c>
      <c r="D308" s="95" t="s">
        <v>24</v>
      </c>
      <c r="E308" s="95">
        <v>5.07</v>
      </c>
      <c r="F308" s="95">
        <v>19.100000000000001</v>
      </c>
      <c r="G308" s="95">
        <v>6.9</v>
      </c>
      <c r="H308" s="89"/>
    </row>
    <row r="309" spans="1:10" ht="25.5" customHeight="1" thickBot="1" x14ac:dyDescent="0.25">
      <c r="A309" s="103">
        <v>42158</v>
      </c>
      <c r="B309" s="104" t="s">
        <v>63</v>
      </c>
      <c r="C309" s="104" t="s">
        <v>59</v>
      </c>
      <c r="D309" s="104">
        <v>1029</v>
      </c>
      <c r="E309" s="104">
        <v>8.44</v>
      </c>
      <c r="F309" s="104">
        <v>16.3</v>
      </c>
      <c r="G309" s="105">
        <v>18.600000000000001</v>
      </c>
      <c r="H309" s="89"/>
      <c r="I309" t="str">
        <f>IF(G307&gt;100,"check","")</f>
        <v/>
      </c>
      <c r="J309" t="str">
        <f>IF(E307&gt;19,"check","")</f>
        <v/>
      </c>
    </row>
    <row r="310" spans="1:10" ht="25.5" customHeight="1" thickBot="1" x14ac:dyDescent="0.25">
      <c r="A310" s="101">
        <v>41891</v>
      </c>
      <c r="B310" s="102" t="s">
        <v>63</v>
      </c>
      <c r="C310" s="102" t="s">
        <v>59</v>
      </c>
      <c r="D310" s="102">
        <v>1016</v>
      </c>
      <c r="E310" s="102">
        <v>9.82</v>
      </c>
      <c r="F310" s="102">
        <v>9.6999999999999993</v>
      </c>
      <c r="G310" s="102">
        <v>18.3</v>
      </c>
      <c r="H310" s="89"/>
      <c r="I310" t="str">
        <f t="shared" si="14"/>
        <v/>
      </c>
      <c r="J310" t="str">
        <f t="shared" si="15"/>
        <v/>
      </c>
    </row>
    <row r="311" spans="1:10" ht="25.5" customHeight="1" thickBot="1" x14ac:dyDescent="0.25">
      <c r="A311" s="82">
        <v>41848</v>
      </c>
      <c r="B311" s="81" t="s">
        <v>63</v>
      </c>
      <c r="C311" s="81" t="s">
        <v>59</v>
      </c>
      <c r="D311" s="81">
        <v>1292</v>
      </c>
      <c r="E311" s="81">
        <v>7.29</v>
      </c>
      <c r="F311" s="81">
        <v>17.399999999999999</v>
      </c>
      <c r="G311" s="81">
        <v>6.4</v>
      </c>
      <c r="H311" s="89"/>
      <c r="I311" t="str">
        <f t="shared" si="14"/>
        <v/>
      </c>
      <c r="J311" t="str">
        <f t="shared" si="15"/>
        <v/>
      </c>
    </row>
    <row r="312" spans="1:10" ht="25.5" customHeight="1" thickBot="1" x14ac:dyDescent="0.25">
      <c r="A312" s="82">
        <v>41771</v>
      </c>
      <c r="B312" s="81" t="s">
        <v>63</v>
      </c>
      <c r="C312" s="81" t="s">
        <v>59</v>
      </c>
      <c r="D312" s="81" t="s">
        <v>24</v>
      </c>
      <c r="E312" s="81" t="s">
        <v>24</v>
      </c>
      <c r="F312" s="81" t="s">
        <v>24</v>
      </c>
      <c r="G312" s="81" t="s">
        <v>24</v>
      </c>
      <c r="H312" s="89"/>
      <c r="I312" t="str">
        <f t="shared" si="14"/>
        <v>check</v>
      </c>
      <c r="J312" t="str">
        <f t="shared" si="15"/>
        <v>check</v>
      </c>
    </row>
    <row r="313" spans="1:10" ht="25.5" customHeight="1" thickBot="1" x14ac:dyDescent="0.25">
      <c r="A313" s="82">
        <v>41768</v>
      </c>
      <c r="B313" s="81" t="s">
        <v>63</v>
      </c>
      <c r="C313" s="81" t="s">
        <v>59</v>
      </c>
      <c r="D313" s="81">
        <v>1082</v>
      </c>
      <c r="E313" s="81">
        <v>15.12</v>
      </c>
      <c r="F313" s="81">
        <v>16.7</v>
      </c>
      <c r="G313" s="81">
        <v>27.1</v>
      </c>
      <c r="H313" s="89"/>
      <c r="I313" t="str">
        <f t="shared" si="14"/>
        <v/>
      </c>
      <c r="J313" t="str">
        <f t="shared" si="15"/>
        <v/>
      </c>
    </row>
    <row r="314" spans="1:10" ht="25.5" customHeight="1" thickBot="1" x14ac:dyDescent="0.25">
      <c r="A314" s="82">
        <v>41559</v>
      </c>
      <c r="B314" s="81" t="s">
        <v>63</v>
      </c>
      <c r="C314" s="81" t="s">
        <v>59</v>
      </c>
      <c r="D314" s="81">
        <v>974</v>
      </c>
      <c r="E314" s="81">
        <v>4.12</v>
      </c>
      <c r="F314" s="81">
        <v>14.1</v>
      </c>
      <c r="G314" s="81">
        <v>5.7</v>
      </c>
      <c r="H314" s="89"/>
      <c r="I314" t="str">
        <f t="shared" si="14"/>
        <v/>
      </c>
      <c r="J314" t="str">
        <f t="shared" si="15"/>
        <v/>
      </c>
    </row>
    <row r="315" spans="1:10" ht="25.5" customHeight="1" thickBot="1" x14ac:dyDescent="0.25">
      <c r="A315" s="82">
        <v>41491</v>
      </c>
      <c r="B315" s="81" t="s">
        <v>63</v>
      </c>
      <c r="C315" s="81" t="s">
        <v>59</v>
      </c>
      <c r="D315" s="81">
        <v>1173</v>
      </c>
      <c r="E315" s="81">
        <v>4.6900000000000004</v>
      </c>
      <c r="F315" s="81">
        <v>16.600000000000001</v>
      </c>
      <c r="G315" s="81">
        <v>1.1000000000000001</v>
      </c>
      <c r="H315" s="89"/>
      <c r="I315" t="str">
        <f t="shared" si="14"/>
        <v/>
      </c>
      <c r="J315" t="str">
        <f t="shared" si="15"/>
        <v/>
      </c>
    </row>
    <row r="316" spans="1:10" ht="25.5" customHeight="1" thickBot="1" x14ac:dyDescent="0.25">
      <c r="A316" s="82">
        <v>41485</v>
      </c>
      <c r="B316" s="81" t="s">
        <v>63</v>
      </c>
      <c r="C316" s="81" t="s">
        <v>59</v>
      </c>
      <c r="D316" s="81" t="s">
        <v>3</v>
      </c>
      <c r="E316" s="81" t="s">
        <v>3</v>
      </c>
      <c r="F316" s="81" t="s">
        <v>3</v>
      </c>
      <c r="G316" s="81" t="s">
        <v>3</v>
      </c>
      <c r="H316" s="89"/>
      <c r="I316" t="str">
        <f t="shared" si="14"/>
        <v>check</v>
      </c>
      <c r="J316" t="str">
        <f t="shared" si="15"/>
        <v>check</v>
      </c>
    </row>
    <row r="317" spans="1:10" ht="25.5" customHeight="1" thickBot="1" x14ac:dyDescent="0.25">
      <c r="A317" s="82">
        <v>41412</v>
      </c>
      <c r="B317" s="81" t="s">
        <v>63</v>
      </c>
      <c r="C317" s="81" t="s">
        <v>59</v>
      </c>
      <c r="D317" s="81">
        <v>1020</v>
      </c>
      <c r="E317" s="81">
        <v>6.74</v>
      </c>
      <c r="F317" s="81">
        <v>12.4</v>
      </c>
      <c r="G317" s="81">
        <v>9.4</v>
      </c>
      <c r="H317" s="89"/>
      <c r="I317" t="str">
        <f t="shared" si="14"/>
        <v/>
      </c>
      <c r="J317" t="str">
        <f t="shared" si="15"/>
        <v/>
      </c>
    </row>
    <row r="318" spans="1:10" ht="25.5" customHeight="1" thickBot="1" x14ac:dyDescent="0.25">
      <c r="A318" s="82">
        <v>41189</v>
      </c>
      <c r="B318" s="81" t="s">
        <v>63</v>
      </c>
      <c r="C318" s="81" t="s">
        <v>59</v>
      </c>
      <c r="D318" s="81" t="s">
        <v>3</v>
      </c>
      <c r="E318" s="81" t="s">
        <v>3</v>
      </c>
      <c r="F318" s="81" t="s">
        <v>3</v>
      </c>
      <c r="G318" s="81" t="s">
        <v>3</v>
      </c>
      <c r="H318" s="89"/>
      <c r="I318" t="str">
        <f t="shared" si="14"/>
        <v>check</v>
      </c>
      <c r="J318" t="str">
        <f t="shared" si="15"/>
        <v>check</v>
      </c>
    </row>
    <row r="319" spans="1:10" ht="25.5" customHeight="1" thickBot="1" x14ac:dyDescent="0.25">
      <c r="A319" s="82">
        <v>41188</v>
      </c>
      <c r="B319" s="81" t="s">
        <v>63</v>
      </c>
      <c r="C319" s="81" t="s">
        <v>59</v>
      </c>
      <c r="D319" s="81">
        <v>1140</v>
      </c>
      <c r="E319" s="81">
        <v>1.38</v>
      </c>
      <c r="F319" s="81">
        <v>7.6</v>
      </c>
      <c r="G319" s="81">
        <v>0.41</v>
      </c>
      <c r="H319" s="89"/>
      <c r="I319" t="str">
        <f t="shared" si="14"/>
        <v/>
      </c>
      <c r="J319" t="str">
        <f t="shared" si="15"/>
        <v/>
      </c>
    </row>
    <row r="320" spans="1:10" ht="25.5" customHeight="1" thickBot="1" x14ac:dyDescent="0.25">
      <c r="A320" s="82">
        <v>41121</v>
      </c>
      <c r="B320" s="81" t="s">
        <v>63</v>
      </c>
      <c r="C320" s="81" t="s">
        <v>59</v>
      </c>
      <c r="D320" s="81" t="s">
        <v>3</v>
      </c>
      <c r="E320" s="81" t="s">
        <v>3</v>
      </c>
      <c r="F320" s="81" t="s">
        <v>3</v>
      </c>
      <c r="G320" s="81" t="s">
        <v>3</v>
      </c>
      <c r="H320" s="89"/>
      <c r="I320" t="str">
        <f t="shared" si="14"/>
        <v>check</v>
      </c>
      <c r="J320" t="str">
        <f t="shared" si="15"/>
        <v>check</v>
      </c>
    </row>
    <row r="321" spans="1:10" ht="25.5" customHeight="1" thickBot="1" x14ac:dyDescent="0.25">
      <c r="A321" s="96">
        <v>41117</v>
      </c>
      <c r="B321" s="97" t="s">
        <v>63</v>
      </c>
      <c r="C321" s="97" t="s">
        <v>59</v>
      </c>
      <c r="D321" s="97">
        <v>352</v>
      </c>
      <c r="E321" s="97">
        <v>7.45</v>
      </c>
      <c r="F321" s="97">
        <v>21.9</v>
      </c>
      <c r="G321" s="97">
        <v>64.5</v>
      </c>
      <c r="I321" t="str">
        <f t="shared" si="14"/>
        <v/>
      </c>
      <c r="J321" t="str">
        <f t="shared" si="15"/>
        <v/>
      </c>
    </row>
    <row r="322" spans="1:10" ht="25.5" customHeight="1" thickBot="1" x14ac:dyDescent="0.25">
      <c r="A322" s="96">
        <v>41034</v>
      </c>
      <c r="B322" s="97" t="s">
        <v>63</v>
      </c>
      <c r="C322" s="97" t="s">
        <v>59</v>
      </c>
      <c r="D322" s="97">
        <v>661</v>
      </c>
      <c r="E322" s="97">
        <v>8.4700000000000006</v>
      </c>
      <c r="F322" s="97">
        <v>13.8</v>
      </c>
      <c r="G322" s="97">
        <v>65.599999999999994</v>
      </c>
      <c r="I322" t="str">
        <f t="shared" si="14"/>
        <v/>
      </c>
      <c r="J322" t="str">
        <f t="shared" si="15"/>
        <v/>
      </c>
    </row>
    <row r="323" spans="1:10" ht="25.5" customHeight="1" thickBot="1" x14ac:dyDescent="0.25">
      <c r="A323" s="96">
        <v>40831</v>
      </c>
      <c r="B323" s="97" t="s">
        <v>63</v>
      </c>
      <c r="C323" s="97" t="s">
        <v>59</v>
      </c>
      <c r="D323" s="97">
        <v>985</v>
      </c>
      <c r="E323" s="97">
        <v>7.85</v>
      </c>
      <c r="F323" s="97">
        <v>10.5</v>
      </c>
      <c r="G323" s="97">
        <v>13.5</v>
      </c>
      <c r="I323" t="str">
        <f t="shared" si="14"/>
        <v/>
      </c>
      <c r="J323" t="str">
        <f t="shared" si="15"/>
        <v/>
      </c>
    </row>
    <row r="324" spans="1:10" ht="25.5" customHeight="1" thickBot="1" x14ac:dyDescent="0.25">
      <c r="A324" s="96">
        <v>42290</v>
      </c>
      <c r="B324" s="98" t="s">
        <v>64</v>
      </c>
      <c r="C324" s="98" t="s">
        <v>59</v>
      </c>
      <c r="D324" s="98" t="s">
        <v>24</v>
      </c>
      <c r="E324" s="97">
        <v>8.58</v>
      </c>
      <c r="F324" s="97">
        <v>12.6</v>
      </c>
      <c r="G324" s="97">
        <v>0.41</v>
      </c>
      <c r="I324" t="str">
        <f t="shared" si="14"/>
        <v/>
      </c>
      <c r="J324" t="str">
        <f t="shared" si="15"/>
        <v/>
      </c>
    </row>
    <row r="325" spans="1:10" ht="25.5" customHeight="1" thickBot="1" x14ac:dyDescent="0.25">
      <c r="A325" s="96">
        <v>42220</v>
      </c>
      <c r="B325" s="98" t="s">
        <v>64</v>
      </c>
      <c r="C325" s="98" t="s">
        <v>59</v>
      </c>
      <c r="D325" s="98" t="s">
        <v>24</v>
      </c>
      <c r="E325" s="97">
        <v>3.01</v>
      </c>
      <c r="F325" s="97">
        <v>19</v>
      </c>
      <c r="G325" s="97">
        <v>0</v>
      </c>
    </row>
    <row r="326" spans="1:10" ht="25.5" customHeight="1" thickBot="1" x14ac:dyDescent="0.25">
      <c r="A326" s="96">
        <v>42159</v>
      </c>
      <c r="B326" s="98" t="s">
        <v>64</v>
      </c>
      <c r="C326" s="98" t="s">
        <v>59</v>
      </c>
      <c r="D326" s="97">
        <v>1060</v>
      </c>
      <c r="E326" s="97">
        <v>7.96</v>
      </c>
      <c r="F326" s="97">
        <v>13.6</v>
      </c>
      <c r="G326" s="97">
        <v>5.69</v>
      </c>
    </row>
    <row r="327" spans="1:10" ht="25.5" customHeight="1" thickBot="1" x14ac:dyDescent="0.25">
      <c r="A327" s="96">
        <v>41891</v>
      </c>
      <c r="B327" s="97" t="s">
        <v>64</v>
      </c>
      <c r="C327" s="97" t="s">
        <v>59</v>
      </c>
      <c r="D327" s="97">
        <v>1047</v>
      </c>
      <c r="E327" s="97">
        <v>10.5</v>
      </c>
      <c r="F327" s="97">
        <v>9.1999999999999993</v>
      </c>
      <c r="G327" s="97">
        <v>8.1</v>
      </c>
      <c r="I327" t="str">
        <f t="shared" si="14"/>
        <v/>
      </c>
      <c r="J327" t="str">
        <f t="shared" si="15"/>
        <v/>
      </c>
    </row>
    <row r="328" spans="1:10" ht="25.5" customHeight="1" thickBot="1" x14ac:dyDescent="0.25">
      <c r="A328" s="96">
        <v>41848</v>
      </c>
      <c r="B328" s="97" t="s">
        <v>64</v>
      </c>
      <c r="C328" s="97" t="s">
        <v>59</v>
      </c>
      <c r="D328" s="97">
        <v>1870</v>
      </c>
      <c r="E328" s="97" t="s">
        <v>77</v>
      </c>
      <c r="F328" s="97">
        <v>18.3</v>
      </c>
      <c r="G328" s="97">
        <v>0</v>
      </c>
      <c r="I328" t="str">
        <f t="shared" si="14"/>
        <v/>
      </c>
      <c r="J328" t="str">
        <f t="shared" si="15"/>
        <v>check</v>
      </c>
    </row>
    <row r="329" spans="1:10" ht="25.5" customHeight="1" thickBot="1" x14ac:dyDescent="0.25">
      <c r="A329" s="96">
        <v>41771</v>
      </c>
      <c r="B329" s="97" t="s">
        <v>64</v>
      </c>
      <c r="C329" s="97" t="s">
        <v>59</v>
      </c>
      <c r="D329" s="97" t="s">
        <v>24</v>
      </c>
      <c r="E329" s="97" t="s">
        <v>24</v>
      </c>
      <c r="F329" s="97" t="s">
        <v>24</v>
      </c>
      <c r="G329" s="97" t="s">
        <v>24</v>
      </c>
      <c r="I329" t="str">
        <f t="shared" si="14"/>
        <v>check</v>
      </c>
      <c r="J329" t="str">
        <f t="shared" si="15"/>
        <v>check</v>
      </c>
    </row>
    <row r="330" spans="1:10" ht="25.5" customHeight="1" thickBot="1" x14ac:dyDescent="0.25">
      <c r="A330" s="96">
        <v>41769</v>
      </c>
      <c r="B330" s="97" t="s">
        <v>64</v>
      </c>
      <c r="C330" s="97" t="s">
        <v>59</v>
      </c>
      <c r="D330" s="97">
        <v>931</v>
      </c>
      <c r="E330" s="97">
        <v>12.33</v>
      </c>
      <c r="F330" s="97">
        <v>17.600000000000001</v>
      </c>
      <c r="G330" s="97">
        <v>2.8</v>
      </c>
      <c r="I330" t="str">
        <f t="shared" si="14"/>
        <v/>
      </c>
      <c r="J330" t="str">
        <f t="shared" si="15"/>
        <v/>
      </c>
    </row>
    <row r="331" spans="1:10" ht="25.5" customHeight="1" thickBot="1" x14ac:dyDescent="0.25">
      <c r="A331" s="96">
        <v>41559</v>
      </c>
      <c r="B331" s="97" t="s">
        <v>64</v>
      </c>
      <c r="C331" s="97" t="s">
        <v>59</v>
      </c>
      <c r="D331" s="97">
        <v>986</v>
      </c>
      <c r="E331" s="97">
        <v>8.1300000000000008</v>
      </c>
      <c r="F331" s="97">
        <v>14.3</v>
      </c>
      <c r="G331" s="97">
        <v>0.8</v>
      </c>
      <c r="I331" t="str">
        <f t="shared" si="14"/>
        <v/>
      </c>
      <c r="J331" t="str">
        <f t="shared" si="15"/>
        <v/>
      </c>
    </row>
    <row r="332" spans="1:10" ht="25.5" customHeight="1" thickBot="1" x14ac:dyDescent="0.25">
      <c r="A332" s="96">
        <v>41485</v>
      </c>
      <c r="B332" s="97" t="s">
        <v>64</v>
      </c>
      <c r="C332" s="97" t="s">
        <v>59</v>
      </c>
      <c r="D332" s="97" t="s">
        <v>3</v>
      </c>
      <c r="E332" s="97" t="s">
        <v>3</v>
      </c>
      <c r="F332" s="97" t="s">
        <v>3</v>
      </c>
      <c r="G332" s="97" t="s">
        <v>3</v>
      </c>
      <c r="I332" t="str">
        <f t="shared" si="14"/>
        <v>check</v>
      </c>
      <c r="J332" t="str">
        <f t="shared" si="15"/>
        <v>check</v>
      </c>
    </row>
    <row r="333" spans="1:10" ht="25.5" customHeight="1" thickBot="1" x14ac:dyDescent="0.25">
      <c r="A333" s="96">
        <v>41412</v>
      </c>
      <c r="B333" s="97" t="s">
        <v>64</v>
      </c>
      <c r="C333" s="97" t="s">
        <v>59</v>
      </c>
      <c r="D333" s="97">
        <v>956</v>
      </c>
      <c r="E333" s="97">
        <v>9.11</v>
      </c>
      <c r="F333" s="97">
        <v>12.6</v>
      </c>
      <c r="G333" s="97">
        <v>17.100000000000001</v>
      </c>
      <c r="I333" t="str">
        <f t="shared" si="14"/>
        <v/>
      </c>
      <c r="J333" t="str">
        <f t="shared" si="15"/>
        <v/>
      </c>
    </row>
    <row r="334" spans="1:10" ht="25.5" customHeight="1" thickBot="1" x14ac:dyDescent="0.25">
      <c r="A334" s="96">
        <v>41189</v>
      </c>
      <c r="B334" s="97" t="s">
        <v>64</v>
      </c>
      <c r="C334" s="97" t="s">
        <v>59</v>
      </c>
      <c r="D334" s="97" t="s">
        <v>3</v>
      </c>
      <c r="E334" s="97" t="s">
        <v>3</v>
      </c>
      <c r="F334" s="97" t="s">
        <v>3</v>
      </c>
      <c r="G334" s="97" t="s">
        <v>3</v>
      </c>
      <c r="I334" t="str">
        <f t="shared" si="14"/>
        <v>check</v>
      </c>
      <c r="J334" t="str">
        <f t="shared" si="15"/>
        <v>check</v>
      </c>
    </row>
    <row r="335" spans="1:10" ht="25.5" customHeight="1" thickBot="1" x14ac:dyDescent="0.25">
      <c r="A335" s="96">
        <v>41188</v>
      </c>
      <c r="B335" s="97" t="s">
        <v>64</v>
      </c>
      <c r="C335" s="97" t="s">
        <v>59</v>
      </c>
      <c r="D335" s="97">
        <v>245</v>
      </c>
      <c r="E335" s="97">
        <v>4.54</v>
      </c>
      <c r="F335" s="97">
        <v>6.5</v>
      </c>
      <c r="G335" s="97">
        <v>0</v>
      </c>
      <c r="I335" t="str">
        <f t="shared" si="14"/>
        <v/>
      </c>
      <c r="J335" t="str">
        <f t="shared" si="15"/>
        <v/>
      </c>
    </row>
    <row r="336" spans="1:10" ht="25.5" customHeight="1" thickBot="1" x14ac:dyDescent="0.25">
      <c r="A336" s="96">
        <v>41121</v>
      </c>
      <c r="B336" s="97" t="s">
        <v>64</v>
      </c>
      <c r="C336" s="97" t="s">
        <v>59</v>
      </c>
      <c r="D336" s="97" t="s">
        <v>3</v>
      </c>
      <c r="E336" s="97" t="s">
        <v>3</v>
      </c>
      <c r="F336" s="97" t="s">
        <v>3</v>
      </c>
      <c r="G336" s="97" t="s">
        <v>3</v>
      </c>
      <c r="I336" t="str">
        <f t="shared" si="14"/>
        <v>check</v>
      </c>
      <c r="J336" t="str">
        <f t="shared" si="15"/>
        <v>check</v>
      </c>
    </row>
    <row r="337" spans="1:10" ht="25.5" customHeight="1" thickBot="1" x14ac:dyDescent="0.25">
      <c r="A337" s="96">
        <v>41117</v>
      </c>
      <c r="B337" s="97" t="s">
        <v>64</v>
      </c>
      <c r="C337" s="97" t="s">
        <v>59</v>
      </c>
      <c r="D337" s="97">
        <v>535</v>
      </c>
      <c r="E337" s="97">
        <v>7.73</v>
      </c>
      <c r="F337" s="97">
        <v>22.4</v>
      </c>
      <c r="G337" s="97">
        <v>14.4</v>
      </c>
      <c r="I337" t="str">
        <f t="shared" si="14"/>
        <v/>
      </c>
      <c r="J337" t="str">
        <f t="shared" si="15"/>
        <v/>
      </c>
    </row>
    <row r="338" spans="1:10" ht="25.5" customHeight="1" thickBot="1" x14ac:dyDescent="0.25">
      <c r="A338" s="96">
        <v>41048</v>
      </c>
      <c r="B338" s="97" t="s">
        <v>64</v>
      </c>
      <c r="C338" s="97" t="s">
        <v>59</v>
      </c>
      <c r="D338" s="97" t="s">
        <v>3</v>
      </c>
      <c r="E338" s="97" t="s">
        <v>3</v>
      </c>
      <c r="F338" s="97" t="s">
        <v>3</v>
      </c>
      <c r="G338" s="97" t="s">
        <v>3</v>
      </c>
      <c r="I338" t="str">
        <f t="shared" si="14"/>
        <v>check</v>
      </c>
      <c r="J338" t="str">
        <f t="shared" si="15"/>
        <v>check</v>
      </c>
    </row>
    <row r="339" spans="1:10" ht="25.5" customHeight="1" thickBot="1" x14ac:dyDescent="0.25">
      <c r="A339" s="96">
        <v>41034</v>
      </c>
      <c r="B339" s="97" t="s">
        <v>64</v>
      </c>
      <c r="C339" s="97" t="s">
        <v>59</v>
      </c>
      <c r="D339" s="97">
        <v>631</v>
      </c>
      <c r="E339" s="97">
        <v>8.58</v>
      </c>
      <c r="F339" s="97">
        <v>14.2</v>
      </c>
      <c r="G339" s="97">
        <v>58.37</v>
      </c>
      <c r="I339" t="str">
        <f t="shared" si="14"/>
        <v/>
      </c>
      <c r="J339" t="str">
        <f t="shared" si="15"/>
        <v/>
      </c>
    </row>
    <row r="340" spans="1:10" ht="25.5" customHeight="1" thickBot="1" x14ac:dyDescent="0.25">
      <c r="A340" s="96">
        <v>41034</v>
      </c>
      <c r="B340" s="97" t="s">
        <v>64</v>
      </c>
      <c r="C340" s="97" t="s">
        <v>59</v>
      </c>
      <c r="D340" s="97" t="s">
        <v>3</v>
      </c>
      <c r="E340" s="97" t="s">
        <v>3</v>
      </c>
      <c r="F340" s="97" t="s">
        <v>3</v>
      </c>
      <c r="G340" s="97" t="s">
        <v>3</v>
      </c>
      <c r="I340" t="str">
        <f t="shared" si="14"/>
        <v>check</v>
      </c>
      <c r="J340" t="str">
        <f t="shared" si="15"/>
        <v>check</v>
      </c>
    </row>
    <row r="341" spans="1:10" ht="25.5" customHeight="1" thickBot="1" x14ac:dyDescent="0.25">
      <c r="A341" s="96">
        <v>40831</v>
      </c>
      <c r="B341" s="97" t="s">
        <v>64</v>
      </c>
      <c r="C341" s="97" t="s">
        <v>59</v>
      </c>
      <c r="D341" s="97">
        <v>1038</v>
      </c>
      <c r="E341" s="97">
        <v>8.56</v>
      </c>
      <c r="F341" s="97">
        <v>10.4</v>
      </c>
      <c r="G341" s="97">
        <v>7</v>
      </c>
      <c r="I341" t="str">
        <f t="shared" si="14"/>
        <v/>
      </c>
      <c r="J341" t="str">
        <f t="shared" si="15"/>
        <v/>
      </c>
    </row>
    <row r="342" spans="1:10" ht="25.5" customHeight="1" thickBot="1" x14ac:dyDescent="0.25">
      <c r="A342" s="96">
        <v>40760</v>
      </c>
      <c r="B342" s="97" t="s">
        <v>64</v>
      </c>
      <c r="C342" s="97" t="s">
        <v>59</v>
      </c>
      <c r="D342" s="97">
        <v>1146</v>
      </c>
      <c r="E342" s="97">
        <v>10.07</v>
      </c>
      <c r="F342" s="97">
        <v>17.2</v>
      </c>
      <c r="G342" s="97">
        <v>0.1</v>
      </c>
      <c r="I342" t="str">
        <f t="shared" si="14"/>
        <v/>
      </c>
      <c r="J342" t="str">
        <f t="shared" si="15"/>
        <v/>
      </c>
    </row>
    <row r="343" spans="1:10" ht="25.5" customHeight="1" thickBot="1" x14ac:dyDescent="0.25">
      <c r="A343" s="96">
        <v>42274</v>
      </c>
      <c r="B343" s="97" t="s">
        <v>21</v>
      </c>
      <c r="C343" s="97" t="s">
        <v>22</v>
      </c>
      <c r="D343" s="97">
        <v>960</v>
      </c>
      <c r="E343" s="97">
        <v>9.18</v>
      </c>
      <c r="F343" s="97">
        <v>16.5</v>
      </c>
      <c r="G343" s="97" t="s">
        <v>24</v>
      </c>
    </row>
    <row r="344" spans="1:10" ht="25.5" customHeight="1" thickBot="1" x14ac:dyDescent="0.25">
      <c r="A344" s="96">
        <v>42191</v>
      </c>
      <c r="B344" s="97" t="s">
        <v>21</v>
      </c>
      <c r="C344" s="97" t="s">
        <v>22</v>
      </c>
      <c r="D344" s="97">
        <v>790</v>
      </c>
      <c r="E344" s="97">
        <v>7.76</v>
      </c>
      <c r="F344" s="97">
        <v>19.600000000000001</v>
      </c>
      <c r="G344" s="97" t="s">
        <v>24</v>
      </c>
    </row>
    <row r="345" spans="1:10" ht="25.5" customHeight="1" thickBot="1" x14ac:dyDescent="0.25">
      <c r="A345" s="96">
        <v>42127</v>
      </c>
      <c r="B345" s="97" t="s">
        <v>21</v>
      </c>
      <c r="C345" s="97" t="s">
        <v>22</v>
      </c>
      <c r="D345" s="97">
        <v>842</v>
      </c>
      <c r="E345" s="97">
        <v>10.09</v>
      </c>
      <c r="F345" s="97">
        <v>14.54</v>
      </c>
      <c r="G345" s="97" t="s">
        <v>24</v>
      </c>
    </row>
    <row r="346" spans="1:10" ht="25.5" customHeight="1" thickBot="1" x14ac:dyDescent="0.25">
      <c r="A346" s="96">
        <v>41904</v>
      </c>
      <c r="B346" s="97" t="s">
        <v>21</v>
      </c>
      <c r="C346" s="97" t="s">
        <v>22</v>
      </c>
      <c r="D346" s="97">
        <v>850</v>
      </c>
      <c r="E346" s="97">
        <v>1.016</v>
      </c>
      <c r="F346" s="97">
        <v>15.6</v>
      </c>
      <c r="G346" s="97">
        <v>0</v>
      </c>
      <c r="I346" t="str">
        <f t="shared" si="14"/>
        <v/>
      </c>
      <c r="J346" t="str">
        <f t="shared" si="15"/>
        <v/>
      </c>
    </row>
    <row r="347" spans="1:10" ht="25.5" customHeight="1" thickBot="1" x14ac:dyDescent="0.25">
      <c r="A347" s="96">
        <v>41835</v>
      </c>
      <c r="B347" s="97" t="s">
        <v>21</v>
      </c>
      <c r="C347" s="97" t="s">
        <v>22</v>
      </c>
      <c r="D347" s="97">
        <v>870</v>
      </c>
      <c r="E347" s="97">
        <v>8.64</v>
      </c>
      <c r="F347" s="97">
        <v>16.5</v>
      </c>
      <c r="G347" s="97" t="s">
        <v>24</v>
      </c>
      <c r="I347" t="str">
        <f t="shared" ref="I347:I416" si="16">IF(G347&gt;100,"check","")</f>
        <v>check</v>
      </c>
      <c r="J347" t="str">
        <f t="shared" ref="J347:J416" si="17">IF(E347&gt;19,"check","")</f>
        <v/>
      </c>
    </row>
    <row r="348" spans="1:10" ht="25.5" customHeight="1" thickBot="1" x14ac:dyDescent="0.25">
      <c r="A348" s="96">
        <v>41756</v>
      </c>
      <c r="B348" s="97" t="s">
        <v>21</v>
      </c>
      <c r="C348" s="97" t="s">
        <v>22</v>
      </c>
      <c r="D348" s="97">
        <v>810</v>
      </c>
      <c r="E348" s="97">
        <v>11.87</v>
      </c>
      <c r="F348" s="97">
        <v>6</v>
      </c>
      <c r="G348" s="97" t="s">
        <v>77</v>
      </c>
      <c r="I348" t="str">
        <f t="shared" si="16"/>
        <v>check</v>
      </c>
      <c r="J348" t="str">
        <f t="shared" si="17"/>
        <v/>
      </c>
    </row>
    <row r="349" spans="1:10" ht="25.5" customHeight="1" thickBot="1" x14ac:dyDescent="0.25">
      <c r="A349" s="96">
        <v>41539</v>
      </c>
      <c r="B349" s="97" t="s">
        <v>21</v>
      </c>
      <c r="C349" s="97" t="s">
        <v>22</v>
      </c>
      <c r="D349" s="97">
        <v>902</v>
      </c>
      <c r="E349" s="97">
        <v>3.05</v>
      </c>
      <c r="F349" s="97">
        <v>13</v>
      </c>
      <c r="G349" s="97" t="s">
        <v>3</v>
      </c>
      <c r="I349" t="str">
        <f t="shared" si="16"/>
        <v>check</v>
      </c>
      <c r="J349" t="str">
        <f t="shared" si="17"/>
        <v/>
      </c>
    </row>
    <row r="350" spans="1:10" ht="25.5" customHeight="1" thickBot="1" x14ac:dyDescent="0.25">
      <c r="A350" s="96">
        <v>41398</v>
      </c>
      <c r="B350" s="97" t="s">
        <v>21</v>
      </c>
      <c r="C350" s="97" t="s">
        <v>22</v>
      </c>
      <c r="D350" s="97">
        <v>730</v>
      </c>
      <c r="E350" s="97">
        <v>3.05</v>
      </c>
      <c r="F350" s="97">
        <v>8</v>
      </c>
      <c r="G350" s="97" t="s">
        <v>3</v>
      </c>
      <c r="I350" t="str">
        <f t="shared" si="16"/>
        <v>check</v>
      </c>
      <c r="J350" t="str">
        <f t="shared" si="17"/>
        <v/>
      </c>
    </row>
    <row r="351" spans="1:10" ht="25.5" customHeight="1" thickBot="1" x14ac:dyDescent="0.25">
      <c r="A351" s="96">
        <v>41182</v>
      </c>
      <c r="B351" s="97" t="s">
        <v>21</v>
      </c>
      <c r="C351" s="97" t="s">
        <v>22</v>
      </c>
      <c r="D351" s="97">
        <v>1447.5</v>
      </c>
      <c r="E351" s="97" t="s">
        <v>3</v>
      </c>
      <c r="F351" s="97">
        <v>12</v>
      </c>
      <c r="G351" s="97" t="s">
        <v>3</v>
      </c>
      <c r="I351" t="str">
        <f t="shared" si="16"/>
        <v>check</v>
      </c>
      <c r="J351" t="str">
        <f t="shared" si="17"/>
        <v>check</v>
      </c>
    </row>
    <row r="352" spans="1:10" ht="25.5" customHeight="1" thickBot="1" x14ac:dyDescent="0.25">
      <c r="A352" s="96">
        <v>41182</v>
      </c>
      <c r="B352" s="97" t="s">
        <v>21</v>
      </c>
      <c r="C352" s="97" t="s">
        <v>22</v>
      </c>
      <c r="D352" s="97">
        <v>1448</v>
      </c>
      <c r="E352" s="97">
        <v>3.875</v>
      </c>
      <c r="F352" s="97">
        <v>12.04</v>
      </c>
      <c r="G352" s="97">
        <v>0</v>
      </c>
      <c r="I352" t="str">
        <f t="shared" si="16"/>
        <v/>
      </c>
      <c r="J352" t="str">
        <f t="shared" si="17"/>
        <v/>
      </c>
    </row>
    <row r="353" spans="1:10" ht="25.5" customHeight="1" thickBot="1" x14ac:dyDescent="0.25">
      <c r="A353" s="96">
        <v>41120</v>
      </c>
      <c r="B353" s="97" t="s">
        <v>21</v>
      </c>
      <c r="C353" s="97" t="s">
        <v>22</v>
      </c>
      <c r="D353" s="97">
        <v>1078</v>
      </c>
      <c r="E353" s="97" t="s">
        <v>77</v>
      </c>
      <c r="F353" s="97">
        <v>24.5</v>
      </c>
      <c r="G353" s="97" t="s">
        <v>3</v>
      </c>
      <c r="I353" t="str">
        <f t="shared" si="16"/>
        <v>check</v>
      </c>
      <c r="J353" t="str">
        <f t="shared" si="17"/>
        <v>check</v>
      </c>
    </row>
    <row r="354" spans="1:10" ht="25.5" customHeight="1" thickBot="1" x14ac:dyDescent="0.25">
      <c r="A354" s="96">
        <v>41034</v>
      </c>
      <c r="B354" s="97" t="s">
        <v>21</v>
      </c>
      <c r="C354" s="97" t="s">
        <v>22</v>
      </c>
      <c r="D354" s="97">
        <v>760</v>
      </c>
      <c r="E354" s="97">
        <v>11.78</v>
      </c>
      <c r="F354" s="97">
        <v>13.6</v>
      </c>
      <c r="G354" s="97" t="s">
        <v>77</v>
      </c>
      <c r="I354" t="str">
        <f t="shared" si="16"/>
        <v>check</v>
      </c>
      <c r="J354" t="str">
        <f t="shared" si="17"/>
        <v/>
      </c>
    </row>
    <row r="355" spans="1:10" ht="25.5" customHeight="1" thickBot="1" x14ac:dyDescent="0.25">
      <c r="A355" s="96">
        <v>40811</v>
      </c>
      <c r="B355" s="97" t="s">
        <v>21</v>
      </c>
      <c r="C355" s="97" t="s">
        <v>22</v>
      </c>
      <c r="D355" s="97">
        <v>1334</v>
      </c>
      <c r="E355" s="97">
        <v>7.28</v>
      </c>
      <c r="F355" s="97">
        <v>13.2</v>
      </c>
      <c r="G355" s="97" t="s">
        <v>3</v>
      </c>
      <c r="I355" t="str">
        <f t="shared" si="16"/>
        <v>check</v>
      </c>
      <c r="J355" t="str">
        <f t="shared" si="17"/>
        <v/>
      </c>
    </row>
    <row r="356" spans="1:10" ht="25.5" customHeight="1" thickBot="1" x14ac:dyDescent="0.25">
      <c r="A356" s="96">
        <v>40758</v>
      </c>
      <c r="B356" s="97" t="s">
        <v>21</v>
      </c>
      <c r="C356" s="97" t="s">
        <v>22</v>
      </c>
      <c r="D356" s="97">
        <v>874</v>
      </c>
      <c r="E356" s="97" t="s">
        <v>3</v>
      </c>
      <c r="F356" s="97" t="s">
        <v>3</v>
      </c>
      <c r="G356" s="97" t="s">
        <v>3</v>
      </c>
      <c r="I356" t="str">
        <f t="shared" si="16"/>
        <v>check</v>
      </c>
      <c r="J356" t="str">
        <f t="shared" si="17"/>
        <v>check</v>
      </c>
    </row>
    <row r="357" spans="1:10" ht="25.5" customHeight="1" thickBot="1" x14ac:dyDescent="0.25">
      <c r="A357" s="96">
        <v>40758</v>
      </c>
      <c r="B357" s="97" t="s">
        <v>21</v>
      </c>
      <c r="C357" s="97" t="s">
        <v>22</v>
      </c>
      <c r="D357" s="97" t="s">
        <v>3</v>
      </c>
      <c r="E357" s="97">
        <v>14.56</v>
      </c>
      <c r="F357" s="97">
        <v>26.3</v>
      </c>
      <c r="G357" s="97" t="s">
        <v>3</v>
      </c>
      <c r="I357" t="str">
        <f t="shared" si="16"/>
        <v>check</v>
      </c>
      <c r="J357" t="str">
        <f t="shared" si="17"/>
        <v/>
      </c>
    </row>
    <row r="358" spans="1:10" ht="25.5" customHeight="1" thickBot="1" x14ac:dyDescent="0.25">
      <c r="A358" s="96">
        <v>40392</v>
      </c>
      <c r="B358" s="97" t="s">
        <v>21</v>
      </c>
      <c r="C358" s="97" t="s">
        <v>22</v>
      </c>
      <c r="D358" s="97">
        <v>858</v>
      </c>
      <c r="E358" s="97">
        <v>9.2080000000000002</v>
      </c>
      <c r="F358" s="97">
        <v>21.9</v>
      </c>
      <c r="G358" s="97" t="s">
        <v>3</v>
      </c>
      <c r="I358" t="str">
        <f t="shared" si="16"/>
        <v>check</v>
      </c>
      <c r="J358" t="str">
        <f t="shared" si="17"/>
        <v/>
      </c>
    </row>
    <row r="359" spans="1:10" ht="25.5" customHeight="1" thickBot="1" x14ac:dyDescent="0.25">
      <c r="A359" s="96">
        <v>40304</v>
      </c>
      <c r="B359" s="97" t="s">
        <v>21</v>
      </c>
      <c r="C359" s="97" t="s">
        <v>22</v>
      </c>
      <c r="D359" s="97">
        <v>910</v>
      </c>
      <c r="E359" s="97">
        <v>18.09</v>
      </c>
      <c r="F359" s="97">
        <v>14.6</v>
      </c>
      <c r="G359" s="97" t="s">
        <v>77</v>
      </c>
      <c r="I359" t="str">
        <f t="shared" si="16"/>
        <v>check</v>
      </c>
      <c r="J359" t="str">
        <f t="shared" si="17"/>
        <v/>
      </c>
    </row>
    <row r="360" spans="1:10" ht="25.5" customHeight="1" thickBot="1" x14ac:dyDescent="0.25">
      <c r="A360" s="96">
        <v>40038</v>
      </c>
      <c r="B360" s="97" t="s">
        <v>21</v>
      </c>
      <c r="C360" s="97" t="s">
        <v>22</v>
      </c>
      <c r="D360" s="97">
        <v>586</v>
      </c>
      <c r="E360" s="97">
        <v>7.8</v>
      </c>
      <c r="F360" s="97">
        <v>21.8</v>
      </c>
      <c r="G360" s="97" t="s">
        <v>77</v>
      </c>
      <c r="I360" t="str">
        <f t="shared" si="16"/>
        <v>check</v>
      </c>
      <c r="J360" t="str">
        <f t="shared" si="17"/>
        <v/>
      </c>
    </row>
    <row r="361" spans="1:10" ht="25.5" customHeight="1" thickBot="1" x14ac:dyDescent="0.25">
      <c r="A361" s="96">
        <v>39947</v>
      </c>
      <c r="B361" s="97" t="s">
        <v>21</v>
      </c>
      <c r="C361" s="97" t="s">
        <v>22</v>
      </c>
      <c r="D361" s="97">
        <v>632</v>
      </c>
      <c r="E361" s="97">
        <v>6.7</v>
      </c>
      <c r="F361" s="97">
        <v>14.5</v>
      </c>
      <c r="G361" s="97" t="s">
        <v>3</v>
      </c>
      <c r="I361" t="str">
        <f t="shared" si="16"/>
        <v>check</v>
      </c>
      <c r="J361" t="str">
        <f t="shared" si="17"/>
        <v/>
      </c>
    </row>
    <row r="362" spans="1:10" ht="25.5" customHeight="1" thickBot="1" x14ac:dyDescent="0.25">
      <c r="A362" s="96">
        <v>39726</v>
      </c>
      <c r="B362" s="97" t="s">
        <v>21</v>
      </c>
      <c r="C362" s="97" t="s">
        <v>22</v>
      </c>
      <c r="D362" s="97" t="s">
        <v>24</v>
      </c>
      <c r="E362" s="97">
        <v>7.92</v>
      </c>
      <c r="F362" s="97">
        <v>10.38</v>
      </c>
      <c r="G362" s="97">
        <v>0</v>
      </c>
      <c r="I362" t="str">
        <f t="shared" si="16"/>
        <v/>
      </c>
      <c r="J362" t="str">
        <f t="shared" si="17"/>
        <v/>
      </c>
    </row>
    <row r="363" spans="1:10" ht="25.5" customHeight="1" thickBot="1" x14ac:dyDescent="0.25">
      <c r="A363" s="96">
        <v>39643</v>
      </c>
      <c r="B363" s="97" t="s">
        <v>21</v>
      </c>
      <c r="C363" s="97" t="s">
        <v>22</v>
      </c>
      <c r="D363" s="97">
        <v>705</v>
      </c>
      <c r="E363" s="97" t="s">
        <v>77</v>
      </c>
      <c r="F363" s="97" t="s">
        <v>80</v>
      </c>
      <c r="G363" s="97" t="s">
        <v>3</v>
      </c>
      <c r="I363" t="str">
        <f t="shared" si="16"/>
        <v>check</v>
      </c>
      <c r="J363" t="str">
        <f t="shared" si="17"/>
        <v>check</v>
      </c>
    </row>
    <row r="364" spans="1:10" ht="25.5" customHeight="1" thickBot="1" x14ac:dyDescent="0.25">
      <c r="A364" s="96">
        <v>39353</v>
      </c>
      <c r="B364" s="97" t="s">
        <v>21</v>
      </c>
      <c r="C364" s="97" t="s">
        <v>22</v>
      </c>
      <c r="D364" s="97">
        <v>1433</v>
      </c>
      <c r="E364" s="97">
        <v>5.89</v>
      </c>
      <c r="F364" s="97">
        <v>16.399999999999999</v>
      </c>
      <c r="G364" s="97" t="s">
        <v>3</v>
      </c>
      <c r="I364" t="str">
        <f t="shared" si="16"/>
        <v>check</v>
      </c>
      <c r="J364" t="str">
        <f t="shared" si="17"/>
        <v/>
      </c>
    </row>
    <row r="365" spans="1:10" ht="25.5" customHeight="1" thickBot="1" x14ac:dyDescent="0.25">
      <c r="A365" s="96">
        <v>39219</v>
      </c>
      <c r="B365" s="97" t="s">
        <v>21</v>
      </c>
      <c r="C365" s="97" t="s">
        <v>22</v>
      </c>
      <c r="D365" s="97">
        <v>890</v>
      </c>
      <c r="E365" s="97">
        <v>8</v>
      </c>
      <c r="F365" s="97">
        <v>21.14</v>
      </c>
      <c r="G365" s="97">
        <v>0</v>
      </c>
      <c r="I365" t="str">
        <f t="shared" si="16"/>
        <v/>
      </c>
      <c r="J365" t="str">
        <f t="shared" si="17"/>
        <v/>
      </c>
    </row>
    <row r="366" spans="1:10" ht="25.5" customHeight="1" thickBot="1" x14ac:dyDescent="0.25">
      <c r="A366" s="96">
        <v>39004</v>
      </c>
      <c r="B366" s="97" t="s">
        <v>21</v>
      </c>
      <c r="C366" s="97" t="s">
        <v>22</v>
      </c>
      <c r="D366" s="97">
        <v>591</v>
      </c>
      <c r="E366" s="97">
        <v>10.8</v>
      </c>
      <c r="F366" s="97">
        <v>9.6999999999999993</v>
      </c>
      <c r="G366" s="97">
        <v>0</v>
      </c>
      <c r="I366" t="str">
        <f t="shared" si="16"/>
        <v/>
      </c>
      <c r="J366" t="str">
        <f t="shared" si="17"/>
        <v/>
      </c>
    </row>
    <row r="367" spans="1:10" ht="25.5" customHeight="1" thickBot="1" x14ac:dyDescent="0.25">
      <c r="A367" s="96">
        <v>38922</v>
      </c>
      <c r="B367" s="97" t="s">
        <v>21</v>
      </c>
      <c r="C367" s="97" t="s">
        <v>22</v>
      </c>
      <c r="D367" s="97">
        <v>560</v>
      </c>
      <c r="E367" s="97">
        <v>2.76</v>
      </c>
      <c r="F367" s="97">
        <v>21.1</v>
      </c>
      <c r="G367" s="97">
        <v>0</v>
      </c>
      <c r="I367" t="str">
        <f t="shared" si="16"/>
        <v/>
      </c>
      <c r="J367" t="str">
        <f t="shared" si="17"/>
        <v/>
      </c>
    </row>
    <row r="368" spans="1:10" ht="25.5" customHeight="1" thickBot="1" x14ac:dyDescent="0.25">
      <c r="A368" s="96">
        <v>38850</v>
      </c>
      <c r="B368" s="97" t="s">
        <v>21</v>
      </c>
      <c r="C368" s="97" t="s">
        <v>22</v>
      </c>
      <c r="D368" s="97">
        <v>941.8</v>
      </c>
      <c r="E368" s="97">
        <v>10.02</v>
      </c>
      <c r="F368" s="97">
        <v>11.5</v>
      </c>
      <c r="G368" s="97">
        <v>11.4</v>
      </c>
      <c r="I368" t="str">
        <f t="shared" si="16"/>
        <v/>
      </c>
      <c r="J368" t="str">
        <f t="shared" si="17"/>
        <v/>
      </c>
    </row>
    <row r="369" spans="1:10" ht="25.5" customHeight="1" thickBot="1" x14ac:dyDescent="0.25">
      <c r="A369" s="96">
        <v>38633</v>
      </c>
      <c r="B369" s="97" t="s">
        <v>21</v>
      </c>
      <c r="C369" s="97" t="s">
        <v>22</v>
      </c>
      <c r="D369" s="97">
        <v>783</v>
      </c>
      <c r="E369" s="97">
        <v>4.18</v>
      </c>
      <c r="F369" s="97">
        <v>10.1</v>
      </c>
      <c r="G369" s="97">
        <v>0</v>
      </c>
      <c r="I369" t="str">
        <f t="shared" si="16"/>
        <v/>
      </c>
      <c r="J369" t="str">
        <f t="shared" si="17"/>
        <v/>
      </c>
    </row>
    <row r="370" spans="1:10" ht="25.5" customHeight="1" thickBot="1" x14ac:dyDescent="0.25">
      <c r="A370" s="96">
        <v>38545</v>
      </c>
      <c r="B370" s="97" t="s">
        <v>21</v>
      </c>
      <c r="C370" s="97" t="s">
        <v>22</v>
      </c>
      <c r="D370" s="97">
        <v>693.2</v>
      </c>
      <c r="E370" s="97">
        <v>2.74</v>
      </c>
      <c r="F370" s="97">
        <v>19.399999999999999</v>
      </c>
      <c r="G370" s="97">
        <v>0</v>
      </c>
      <c r="I370" t="str">
        <f t="shared" si="16"/>
        <v/>
      </c>
      <c r="J370" t="str">
        <f t="shared" si="17"/>
        <v/>
      </c>
    </row>
    <row r="371" spans="1:10" ht="25.5" customHeight="1" thickBot="1" x14ac:dyDescent="0.25">
      <c r="A371" s="96">
        <v>38486</v>
      </c>
      <c r="B371" s="97" t="s">
        <v>21</v>
      </c>
      <c r="C371" s="97" t="s">
        <v>22</v>
      </c>
      <c r="D371" s="97">
        <v>689</v>
      </c>
      <c r="E371" s="97">
        <v>11.07</v>
      </c>
      <c r="F371" s="97">
        <v>9.86</v>
      </c>
      <c r="G371" s="97">
        <v>1.59</v>
      </c>
      <c r="I371" t="str">
        <f t="shared" si="16"/>
        <v/>
      </c>
      <c r="J371" t="str">
        <f t="shared" si="17"/>
        <v/>
      </c>
    </row>
    <row r="372" spans="1:10" ht="25.5" customHeight="1" thickBot="1" x14ac:dyDescent="0.25">
      <c r="A372" s="96">
        <v>38255</v>
      </c>
      <c r="B372" s="97" t="s">
        <v>21</v>
      </c>
      <c r="C372" s="97" t="s">
        <v>22</v>
      </c>
      <c r="D372" s="97">
        <v>573</v>
      </c>
      <c r="E372" s="97">
        <v>4.7300000000000004</v>
      </c>
      <c r="F372" s="97">
        <v>15.8</v>
      </c>
      <c r="G372" s="97">
        <v>0</v>
      </c>
      <c r="I372" t="str">
        <f t="shared" si="16"/>
        <v/>
      </c>
      <c r="J372" t="str">
        <f t="shared" si="17"/>
        <v/>
      </c>
    </row>
    <row r="373" spans="1:10" ht="25.5" customHeight="1" thickBot="1" x14ac:dyDescent="0.25">
      <c r="A373" s="96">
        <v>38197</v>
      </c>
      <c r="B373" s="97" t="s">
        <v>21</v>
      </c>
      <c r="C373" s="97" t="s">
        <v>22</v>
      </c>
      <c r="D373" s="97">
        <v>654</v>
      </c>
      <c r="E373" s="97">
        <v>6.85</v>
      </c>
      <c r="F373" s="97">
        <v>19.3</v>
      </c>
      <c r="G373" s="97">
        <v>0.14000000000000001</v>
      </c>
      <c r="I373" t="str">
        <f t="shared" si="16"/>
        <v/>
      </c>
      <c r="J373" t="str">
        <f t="shared" si="17"/>
        <v/>
      </c>
    </row>
    <row r="374" spans="1:10" ht="25.5" customHeight="1" thickBot="1" x14ac:dyDescent="0.25">
      <c r="A374" s="96">
        <v>38159</v>
      </c>
      <c r="B374" s="97" t="s">
        <v>21</v>
      </c>
      <c r="C374" s="97" t="s">
        <v>22</v>
      </c>
      <c r="D374" s="97">
        <v>808</v>
      </c>
      <c r="E374" s="97">
        <v>8.06</v>
      </c>
      <c r="F374" s="97">
        <v>18.100000000000001</v>
      </c>
      <c r="G374" s="97">
        <v>9.98</v>
      </c>
      <c r="I374" t="str">
        <f t="shared" si="16"/>
        <v/>
      </c>
      <c r="J374" t="str">
        <f t="shared" si="17"/>
        <v/>
      </c>
    </row>
    <row r="375" spans="1:10" ht="25.5" customHeight="1" thickBot="1" x14ac:dyDescent="0.25">
      <c r="A375" s="96">
        <v>38125</v>
      </c>
      <c r="B375" s="97" t="s">
        <v>21</v>
      </c>
      <c r="C375" s="97" t="s">
        <v>22</v>
      </c>
      <c r="D375" s="97" t="s">
        <v>24</v>
      </c>
      <c r="E375" s="97" t="s">
        <v>24</v>
      </c>
      <c r="F375" s="97" t="s">
        <v>24</v>
      </c>
      <c r="G375" s="97" t="s">
        <v>24</v>
      </c>
      <c r="I375" t="str">
        <f t="shared" si="16"/>
        <v>check</v>
      </c>
      <c r="J375" t="str">
        <f t="shared" si="17"/>
        <v>check</v>
      </c>
    </row>
    <row r="376" spans="1:10" ht="25.5" customHeight="1" thickBot="1" x14ac:dyDescent="0.25">
      <c r="A376" s="96">
        <v>38123</v>
      </c>
      <c r="B376" s="97" t="s">
        <v>21</v>
      </c>
      <c r="C376" s="97" t="s">
        <v>22</v>
      </c>
      <c r="D376" s="97">
        <v>742</v>
      </c>
      <c r="E376" s="97">
        <v>10.62</v>
      </c>
      <c r="F376" s="97">
        <v>9.4</v>
      </c>
      <c r="G376" s="97">
        <v>15.9</v>
      </c>
      <c r="I376" t="str">
        <f t="shared" si="16"/>
        <v/>
      </c>
      <c r="J376" t="str">
        <f t="shared" si="17"/>
        <v/>
      </c>
    </row>
    <row r="377" spans="1:10" ht="25.5" customHeight="1" thickBot="1" x14ac:dyDescent="0.25">
      <c r="A377" s="96">
        <v>37905</v>
      </c>
      <c r="B377" s="97" t="s">
        <v>21</v>
      </c>
      <c r="C377" s="97" t="s">
        <v>22</v>
      </c>
      <c r="D377" s="97">
        <v>681</v>
      </c>
      <c r="E377" s="97">
        <v>5.79</v>
      </c>
      <c r="F377" s="97">
        <v>14.8</v>
      </c>
      <c r="G377" s="97">
        <v>0</v>
      </c>
      <c r="I377" t="str">
        <f t="shared" si="16"/>
        <v/>
      </c>
      <c r="J377" t="str">
        <f t="shared" si="17"/>
        <v/>
      </c>
    </row>
    <row r="378" spans="1:10" ht="25.5" customHeight="1" thickBot="1" x14ac:dyDescent="0.25">
      <c r="A378" s="96">
        <v>42273</v>
      </c>
      <c r="B378" s="97" t="s">
        <v>23</v>
      </c>
      <c r="C378" s="97" t="s">
        <v>22</v>
      </c>
      <c r="D378" s="97">
        <v>960</v>
      </c>
      <c r="E378" s="97">
        <v>8.92</v>
      </c>
      <c r="F378" s="97">
        <v>18.100000000000001</v>
      </c>
      <c r="G378" s="97" t="s">
        <v>24</v>
      </c>
    </row>
    <row r="379" spans="1:10" ht="25.5" customHeight="1" thickBot="1" x14ac:dyDescent="0.25">
      <c r="A379" s="96">
        <v>42191</v>
      </c>
      <c r="B379" s="97" t="s">
        <v>23</v>
      </c>
      <c r="C379" s="97" t="s">
        <v>22</v>
      </c>
      <c r="D379" s="97">
        <v>680</v>
      </c>
      <c r="E379" s="97">
        <v>7.79</v>
      </c>
      <c r="F379" s="97">
        <v>20</v>
      </c>
      <c r="G379" s="97" t="s">
        <v>24</v>
      </c>
    </row>
    <row r="380" spans="1:10" ht="25.5" customHeight="1" thickBot="1" x14ac:dyDescent="0.25">
      <c r="A380" s="96">
        <v>42127</v>
      </c>
      <c r="B380" s="97" t="s">
        <v>23</v>
      </c>
      <c r="C380" s="97" t="s">
        <v>22</v>
      </c>
      <c r="D380" s="97">
        <v>864</v>
      </c>
      <c r="E380" s="97" t="s">
        <v>77</v>
      </c>
      <c r="F380" s="97">
        <v>18.399999999999999</v>
      </c>
      <c r="G380" s="97" t="s">
        <v>24</v>
      </c>
    </row>
    <row r="381" spans="1:10" ht="25.5" customHeight="1" thickBot="1" x14ac:dyDescent="0.25">
      <c r="A381" s="96">
        <v>41903</v>
      </c>
      <c r="B381" s="97" t="s">
        <v>23</v>
      </c>
      <c r="C381" s="97" t="s">
        <v>22</v>
      </c>
      <c r="D381" s="97">
        <v>522</v>
      </c>
      <c r="E381" s="97">
        <v>1.72</v>
      </c>
      <c r="F381" s="97">
        <v>13.99</v>
      </c>
      <c r="G381" s="97">
        <v>0</v>
      </c>
      <c r="I381" t="str">
        <f t="shared" si="16"/>
        <v/>
      </c>
      <c r="J381" t="str">
        <f t="shared" si="17"/>
        <v/>
      </c>
    </row>
    <row r="382" spans="1:10" ht="25.5" customHeight="1" thickBot="1" x14ac:dyDescent="0.25">
      <c r="A382" s="96">
        <v>41835</v>
      </c>
      <c r="B382" s="97" t="s">
        <v>23</v>
      </c>
      <c r="C382" s="97" t="s">
        <v>22</v>
      </c>
      <c r="D382" s="97">
        <v>750</v>
      </c>
      <c r="E382" s="97">
        <v>12.58</v>
      </c>
      <c r="F382" s="97">
        <v>17.100000000000001</v>
      </c>
      <c r="G382" s="97" t="s">
        <v>24</v>
      </c>
      <c r="I382" t="str">
        <f t="shared" si="16"/>
        <v>check</v>
      </c>
      <c r="J382" t="str">
        <f t="shared" si="17"/>
        <v/>
      </c>
    </row>
    <row r="383" spans="1:10" ht="25.5" customHeight="1" thickBot="1" x14ac:dyDescent="0.25">
      <c r="A383" s="96">
        <v>41756</v>
      </c>
      <c r="B383" s="97" t="s">
        <v>23</v>
      </c>
      <c r="C383" s="97" t="s">
        <v>22</v>
      </c>
      <c r="D383" s="97">
        <v>858</v>
      </c>
      <c r="E383" s="97">
        <v>11.82</v>
      </c>
      <c r="F383" s="97">
        <v>6.9</v>
      </c>
      <c r="G383" s="97" t="s">
        <v>77</v>
      </c>
      <c r="I383" t="str">
        <f t="shared" si="16"/>
        <v>check</v>
      </c>
      <c r="J383" t="str">
        <f t="shared" si="17"/>
        <v/>
      </c>
    </row>
    <row r="384" spans="1:10" ht="25.5" customHeight="1" thickBot="1" x14ac:dyDescent="0.25">
      <c r="A384" s="96">
        <v>41539</v>
      </c>
      <c r="B384" s="97" t="s">
        <v>23</v>
      </c>
      <c r="C384" s="97" t="s">
        <v>22</v>
      </c>
      <c r="D384" s="97">
        <v>720</v>
      </c>
      <c r="E384" s="97">
        <v>7.21</v>
      </c>
      <c r="F384" s="97">
        <v>11.4</v>
      </c>
      <c r="G384" s="97" t="s">
        <v>3</v>
      </c>
      <c r="I384" t="str">
        <f t="shared" si="16"/>
        <v>check</v>
      </c>
      <c r="J384" t="str">
        <f t="shared" si="17"/>
        <v/>
      </c>
    </row>
    <row r="385" spans="1:10" ht="25.5" customHeight="1" thickBot="1" x14ac:dyDescent="0.25">
      <c r="A385" s="96">
        <v>41488</v>
      </c>
      <c r="B385" s="97" t="s">
        <v>23</v>
      </c>
      <c r="C385" s="97" t="s">
        <v>22</v>
      </c>
      <c r="D385" s="97">
        <v>730</v>
      </c>
      <c r="E385" s="97">
        <v>5.46</v>
      </c>
      <c r="F385" s="97">
        <v>17</v>
      </c>
      <c r="G385" s="97" t="s">
        <v>3</v>
      </c>
      <c r="I385" t="str">
        <f t="shared" si="16"/>
        <v>check</v>
      </c>
      <c r="J385" t="str">
        <f t="shared" si="17"/>
        <v/>
      </c>
    </row>
    <row r="386" spans="1:10" ht="25.5" customHeight="1" thickBot="1" x14ac:dyDescent="0.25">
      <c r="A386" s="96">
        <v>41398</v>
      </c>
      <c r="B386" s="97" t="s">
        <v>23</v>
      </c>
      <c r="C386" s="97" t="s">
        <v>22</v>
      </c>
      <c r="D386" s="97">
        <v>810</v>
      </c>
      <c r="E386" s="97">
        <v>2.98</v>
      </c>
      <c r="F386" s="97">
        <v>10.3</v>
      </c>
      <c r="G386" s="97" t="s">
        <v>3</v>
      </c>
      <c r="I386" t="str">
        <f t="shared" si="16"/>
        <v>check</v>
      </c>
      <c r="J386" t="str">
        <f t="shared" si="17"/>
        <v/>
      </c>
    </row>
    <row r="387" spans="1:10" ht="25.5" customHeight="1" thickBot="1" x14ac:dyDescent="0.25">
      <c r="A387" s="96">
        <v>41182</v>
      </c>
      <c r="B387" s="97" t="s">
        <v>23</v>
      </c>
      <c r="C387" s="97" t="s">
        <v>22</v>
      </c>
      <c r="D387" s="97" t="s">
        <v>3</v>
      </c>
      <c r="E387" s="97" t="s">
        <v>3</v>
      </c>
      <c r="F387" s="97" t="s">
        <v>3</v>
      </c>
      <c r="G387" s="97" t="s">
        <v>3</v>
      </c>
      <c r="I387" t="str">
        <f t="shared" si="16"/>
        <v>check</v>
      </c>
      <c r="J387" t="str">
        <f t="shared" si="17"/>
        <v>check</v>
      </c>
    </row>
    <row r="388" spans="1:10" ht="25.5" customHeight="1" thickBot="1" x14ac:dyDescent="0.25">
      <c r="A388" s="96">
        <v>41035</v>
      </c>
      <c r="B388" s="97" t="s">
        <v>23</v>
      </c>
      <c r="C388" s="97" t="s">
        <v>22</v>
      </c>
      <c r="D388" s="97">
        <v>823</v>
      </c>
      <c r="E388" s="97">
        <v>11.54</v>
      </c>
      <c r="F388" s="97">
        <v>13.4</v>
      </c>
      <c r="G388" s="97">
        <v>2.097</v>
      </c>
      <c r="I388" t="str">
        <f t="shared" si="16"/>
        <v/>
      </c>
      <c r="J388" t="str">
        <f t="shared" si="17"/>
        <v/>
      </c>
    </row>
    <row r="389" spans="1:10" ht="25.5" customHeight="1" thickBot="1" x14ac:dyDescent="0.25">
      <c r="A389" s="96">
        <v>40811</v>
      </c>
      <c r="B389" s="97" t="s">
        <v>23</v>
      </c>
      <c r="C389" s="97" t="s">
        <v>22</v>
      </c>
      <c r="D389" s="97">
        <v>564</v>
      </c>
      <c r="E389" s="97">
        <v>6.8</v>
      </c>
      <c r="F389" s="97">
        <v>12.1</v>
      </c>
      <c r="G389" s="97" t="s">
        <v>3</v>
      </c>
      <c r="I389" t="str">
        <f t="shared" si="16"/>
        <v>check</v>
      </c>
      <c r="J389" t="str">
        <f t="shared" si="17"/>
        <v/>
      </c>
    </row>
    <row r="390" spans="1:10" ht="25.5" customHeight="1" thickBot="1" x14ac:dyDescent="0.25">
      <c r="A390" s="96">
        <v>40758</v>
      </c>
      <c r="B390" s="97" t="s">
        <v>23</v>
      </c>
      <c r="C390" s="97" t="s">
        <v>22</v>
      </c>
      <c r="D390" s="97" t="s">
        <v>3</v>
      </c>
      <c r="E390" s="97">
        <v>5.58</v>
      </c>
      <c r="F390" s="97">
        <v>23.9</v>
      </c>
      <c r="G390" s="97" t="s">
        <v>3</v>
      </c>
      <c r="I390" t="str">
        <f t="shared" si="16"/>
        <v>check</v>
      </c>
      <c r="J390" t="str">
        <f t="shared" si="17"/>
        <v/>
      </c>
    </row>
    <row r="391" spans="1:10" ht="25.5" customHeight="1" thickBot="1" x14ac:dyDescent="0.25">
      <c r="A391" s="96">
        <v>40758</v>
      </c>
      <c r="B391" s="97" t="s">
        <v>23</v>
      </c>
      <c r="C391" s="97" t="s">
        <v>22</v>
      </c>
      <c r="D391" s="97">
        <v>714</v>
      </c>
      <c r="E391" s="97" t="s">
        <v>3</v>
      </c>
      <c r="F391" s="97" t="s">
        <v>3</v>
      </c>
      <c r="G391" s="97" t="s">
        <v>3</v>
      </c>
      <c r="I391" t="str">
        <f t="shared" si="16"/>
        <v>check</v>
      </c>
      <c r="J391" t="str">
        <f t="shared" si="17"/>
        <v>check</v>
      </c>
    </row>
    <row r="392" spans="1:10" ht="25.5" customHeight="1" thickBot="1" x14ac:dyDescent="0.25">
      <c r="A392" s="96">
        <v>40392</v>
      </c>
      <c r="B392" s="97" t="s">
        <v>23</v>
      </c>
      <c r="C392" s="97" t="s">
        <v>22</v>
      </c>
      <c r="D392" s="97">
        <v>1052</v>
      </c>
      <c r="E392" s="97">
        <v>9.6300000000000008</v>
      </c>
      <c r="F392" s="97">
        <v>23.6</v>
      </c>
      <c r="G392" s="97" t="s">
        <v>24</v>
      </c>
      <c r="I392" t="str">
        <f t="shared" si="16"/>
        <v>check</v>
      </c>
      <c r="J392" t="str">
        <f t="shared" si="17"/>
        <v/>
      </c>
    </row>
    <row r="393" spans="1:10" ht="25.5" customHeight="1" thickBot="1" x14ac:dyDescent="0.25">
      <c r="A393" s="96">
        <v>40304</v>
      </c>
      <c r="B393" s="97" t="s">
        <v>23</v>
      </c>
      <c r="C393" s="97" t="s">
        <v>22</v>
      </c>
      <c r="D393" s="97">
        <v>855</v>
      </c>
      <c r="E393" s="97">
        <v>17.190000000000001</v>
      </c>
      <c r="F393" s="97">
        <v>15.9</v>
      </c>
      <c r="G393" s="97" t="s">
        <v>77</v>
      </c>
      <c r="I393" t="str">
        <f t="shared" si="16"/>
        <v>check</v>
      </c>
      <c r="J393" t="str">
        <f t="shared" si="17"/>
        <v/>
      </c>
    </row>
    <row r="394" spans="1:10" ht="25.5" customHeight="1" thickBot="1" x14ac:dyDescent="0.25">
      <c r="A394" s="96">
        <v>40038</v>
      </c>
      <c r="B394" s="97" t="s">
        <v>23</v>
      </c>
      <c r="C394" s="97" t="s">
        <v>22</v>
      </c>
      <c r="D394" s="97">
        <v>640</v>
      </c>
      <c r="E394" s="97">
        <v>4.9000000000000004</v>
      </c>
      <c r="F394" s="97">
        <v>19</v>
      </c>
      <c r="G394" s="97" t="s">
        <v>77</v>
      </c>
      <c r="I394" t="str">
        <f t="shared" si="16"/>
        <v>check</v>
      </c>
      <c r="J394" t="str">
        <f t="shared" si="17"/>
        <v/>
      </c>
    </row>
    <row r="395" spans="1:10" ht="25.5" customHeight="1" thickBot="1" x14ac:dyDescent="0.25">
      <c r="A395" s="96">
        <v>39947</v>
      </c>
      <c r="B395" s="97" t="s">
        <v>23</v>
      </c>
      <c r="C395" s="97" t="s">
        <v>22</v>
      </c>
      <c r="D395" s="97">
        <v>684</v>
      </c>
      <c r="E395" s="97">
        <v>6.93</v>
      </c>
      <c r="F395" s="97">
        <v>14.3</v>
      </c>
      <c r="G395" s="97" t="s">
        <v>3</v>
      </c>
      <c r="I395" t="str">
        <f t="shared" si="16"/>
        <v>check</v>
      </c>
      <c r="J395" t="str">
        <f t="shared" si="17"/>
        <v/>
      </c>
    </row>
    <row r="396" spans="1:10" ht="25.5" customHeight="1" thickBot="1" x14ac:dyDescent="0.25">
      <c r="A396" s="96">
        <v>39726</v>
      </c>
      <c r="B396" s="97" t="s">
        <v>23</v>
      </c>
      <c r="C396" s="97" t="s">
        <v>22</v>
      </c>
      <c r="D396" s="97" t="s">
        <v>24</v>
      </c>
      <c r="E396" s="97">
        <v>5.5</v>
      </c>
      <c r="F396" s="97">
        <v>8.8000000000000007</v>
      </c>
      <c r="G396" s="97">
        <v>0</v>
      </c>
      <c r="I396" t="str">
        <f t="shared" si="16"/>
        <v/>
      </c>
      <c r="J396" t="str">
        <f t="shared" si="17"/>
        <v/>
      </c>
    </row>
    <row r="397" spans="1:10" ht="25.5" customHeight="1" thickBot="1" x14ac:dyDescent="0.25">
      <c r="A397" s="96">
        <v>39643</v>
      </c>
      <c r="B397" s="97" t="s">
        <v>23</v>
      </c>
      <c r="C397" s="97" t="s">
        <v>22</v>
      </c>
      <c r="D397" s="97">
        <v>793</v>
      </c>
      <c r="E397" s="97">
        <v>8.4600000000000009</v>
      </c>
      <c r="F397" s="97">
        <v>21.5</v>
      </c>
      <c r="G397" s="97" t="s">
        <v>3</v>
      </c>
      <c r="I397" t="str">
        <f t="shared" si="16"/>
        <v>check</v>
      </c>
      <c r="J397" t="str">
        <f t="shared" si="17"/>
        <v/>
      </c>
    </row>
    <row r="398" spans="1:10" ht="25.5" customHeight="1" thickBot="1" x14ac:dyDescent="0.25">
      <c r="A398" s="96">
        <v>39353</v>
      </c>
      <c r="B398" s="97" t="s">
        <v>23</v>
      </c>
      <c r="C398" s="97" t="s">
        <v>22</v>
      </c>
      <c r="D398" s="97">
        <v>1636</v>
      </c>
      <c r="E398" s="97">
        <v>8</v>
      </c>
      <c r="F398" s="97">
        <v>17</v>
      </c>
      <c r="G398" s="97" t="s">
        <v>79</v>
      </c>
      <c r="I398" t="str">
        <f t="shared" si="16"/>
        <v>check</v>
      </c>
      <c r="J398" t="str">
        <f t="shared" si="17"/>
        <v/>
      </c>
    </row>
    <row r="399" spans="1:10" ht="25.5" customHeight="1" thickBot="1" x14ac:dyDescent="0.25">
      <c r="A399" s="96">
        <v>39219</v>
      </c>
      <c r="B399" s="97" t="s">
        <v>23</v>
      </c>
      <c r="C399" s="97" t="s">
        <v>22</v>
      </c>
      <c r="D399" s="97">
        <v>895</v>
      </c>
      <c r="E399" s="97">
        <v>10.08</v>
      </c>
      <c r="F399" s="97">
        <v>19.45</v>
      </c>
      <c r="G399" s="97">
        <v>0</v>
      </c>
      <c r="I399" t="str">
        <f t="shared" si="16"/>
        <v/>
      </c>
      <c r="J399" t="str">
        <f t="shared" si="17"/>
        <v/>
      </c>
    </row>
    <row r="400" spans="1:10" ht="25.5" customHeight="1" thickBot="1" x14ac:dyDescent="0.25">
      <c r="A400" s="96">
        <v>39004</v>
      </c>
      <c r="B400" s="97" t="s">
        <v>23</v>
      </c>
      <c r="C400" s="97" t="s">
        <v>22</v>
      </c>
      <c r="D400" s="97">
        <v>581</v>
      </c>
      <c r="E400" s="97">
        <v>10.67</v>
      </c>
      <c r="F400" s="97">
        <v>11.8</v>
      </c>
      <c r="G400" s="97">
        <v>0</v>
      </c>
      <c r="I400" t="str">
        <f t="shared" si="16"/>
        <v/>
      </c>
      <c r="J400" t="str">
        <f t="shared" si="17"/>
        <v/>
      </c>
    </row>
    <row r="401" spans="1:10" ht="25.5" customHeight="1" thickBot="1" x14ac:dyDescent="0.25">
      <c r="A401" s="96">
        <v>38922</v>
      </c>
      <c r="B401" s="97" t="s">
        <v>23</v>
      </c>
      <c r="C401" s="97" t="s">
        <v>22</v>
      </c>
      <c r="D401" s="97">
        <v>556</v>
      </c>
      <c r="E401" s="97">
        <v>0.83</v>
      </c>
      <c r="F401" s="97">
        <v>18.7</v>
      </c>
      <c r="G401" s="97">
        <v>0</v>
      </c>
      <c r="I401" t="str">
        <f t="shared" si="16"/>
        <v/>
      </c>
      <c r="J401" t="str">
        <f t="shared" si="17"/>
        <v/>
      </c>
    </row>
    <row r="402" spans="1:10" ht="25.5" customHeight="1" thickBot="1" x14ac:dyDescent="0.25">
      <c r="A402" s="96">
        <v>38850</v>
      </c>
      <c r="B402" s="97" t="s">
        <v>23</v>
      </c>
      <c r="C402" s="97" t="s">
        <v>22</v>
      </c>
      <c r="D402" s="97">
        <v>1135</v>
      </c>
      <c r="E402" s="97">
        <v>9.9600000000000009</v>
      </c>
      <c r="F402" s="97">
        <v>13.1</v>
      </c>
      <c r="G402" s="97">
        <v>7.17</v>
      </c>
      <c r="I402" t="str">
        <f t="shared" si="16"/>
        <v/>
      </c>
      <c r="J402" t="str">
        <f t="shared" si="17"/>
        <v/>
      </c>
    </row>
    <row r="403" spans="1:10" ht="25.5" customHeight="1" thickBot="1" x14ac:dyDescent="0.25">
      <c r="A403" s="96">
        <v>38633</v>
      </c>
      <c r="B403" s="97" t="s">
        <v>23</v>
      </c>
      <c r="C403" s="97" t="s">
        <v>22</v>
      </c>
      <c r="D403" s="97">
        <v>580.4</v>
      </c>
      <c r="E403" s="97">
        <v>9.31</v>
      </c>
      <c r="F403" s="97">
        <v>8.8000000000000007</v>
      </c>
      <c r="G403" s="97">
        <v>0</v>
      </c>
      <c r="I403" t="str">
        <f t="shared" si="16"/>
        <v/>
      </c>
      <c r="J403" t="str">
        <f t="shared" si="17"/>
        <v/>
      </c>
    </row>
    <row r="404" spans="1:10" ht="25.5" customHeight="1" thickBot="1" x14ac:dyDescent="0.25">
      <c r="A404" s="96">
        <v>38545</v>
      </c>
      <c r="B404" s="97" t="s">
        <v>23</v>
      </c>
      <c r="C404" s="97" t="s">
        <v>22</v>
      </c>
      <c r="D404" s="97">
        <v>579.20000000000005</v>
      </c>
      <c r="E404" s="97">
        <v>5.73</v>
      </c>
      <c r="F404" s="97">
        <v>14.32</v>
      </c>
      <c r="G404" s="97">
        <v>0</v>
      </c>
      <c r="I404" t="str">
        <f t="shared" si="16"/>
        <v/>
      </c>
      <c r="J404" t="str">
        <f t="shared" si="17"/>
        <v/>
      </c>
    </row>
    <row r="405" spans="1:10" ht="25.5" customHeight="1" thickBot="1" x14ac:dyDescent="0.25">
      <c r="A405" s="96">
        <v>38486</v>
      </c>
      <c r="B405" s="97" t="s">
        <v>23</v>
      </c>
      <c r="C405" s="97" t="s">
        <v>22</v>
      </c>
      <c r="D405" s="97">
        <v>748</v>
      </c>
      <c r="E405" s="97">
        <v>11.79</v>
      </c>
      <c r="F405" s="97">
        <v>11.26</v>
      </c>
      <c r="G405" s="97">
        <v>0.74</v>
      </c>
      <c r="I405" t="str">
        <f t="shared" si="16"/>
        <v/>
      </c>
      <c r="J405" t="str">
        <f t="shared" si="17"/>
        <v/>
      </c>
    </row>
    <row r="406" spans="1:10" ht="25.5" customHeight="1" thickBot="1" x14ac:dyDescent="0.25">
      <c r="A406" s="96">
        <v>38255</v>
      </c>
      <c r="B406" s="97" t="s">
        <v>23</v>
      </c>
      <c r="C406" s="97" t="s">
        <v>22</v>
      </c>
      <c r="D406" s="97">
        <v>514</v>
      </c>
      <c r="E406" s="97">
        <v>8.98</v>
      </c>
      <c r="F406" s="97">
        <v>12.1</v>
      </c>
      <c r="G406" s="97">
        <v>0</v>
      </c>
      <c r="I406" t="str">
        <f t="shared" si="16"/>
        <v/>
      </c>
      <c r="J406" t="str">
        <f t="shared" si="17"/>
        <v/>
      </c>
    </row>
    <row r="407" spans="1:10" ht="25.5" customHeight="1" thickBot="1" x14ac:dyDescent="0.25">
      <c r="A407" s="96">
        <v>38197</v>
      </c>
      <c r="B407" s="97" t="s">
        <v>23</v>
      </c>
      <c r="C407" s="97" t="s">
        <v>22</v>
      </c>
      <c r="D407" s="97">
        <v>603</v>
      </c>
      <c r="E407" s="97">
        <v>12.25</v>
      </c>
      <c r="F407" s="97">
        <v>18.7</v>
      </c>
      <c r="G407" s="97">
        <v>0</v>
      </c>
      <c r="I407" t="str">
        <f t="shared" si="16"/>
        <v/>
      </c>
      <c r="J407" t="str">
        <f t="shared" si="17"/>
        <v/>
      </c>
    </row>
    <row r="408" spans="1:10" ht="25.5" customHeight="1" thickBot="1" x14ac:dyDescent="0.25">
      <c r="A408" s="96">
        <v>38159</v>
      </c>
      <c r="B408" s="97" t="s">
        <v>23</v>
      </c>
      <c r="C408" s="97" t="s">
        <v>22</v>
      </c>
      <c r="D408" s="97">
        <v>919</v>
      </c>
      <c r="E408" s="97">
        <v>7.53</v>
      </c>
      <c r="F408" s="97">
        <v>18.100000000000001</v>
      </c>
      <c r="G408" s="97">
        <v>5.25</v>
      </c>
      <c r="I408" t="str">
        <f t="shared" si="16"/>
        <v/>
      </c>
      <c r="J408" t="str">
        <f t="shared" si="17"/>
        <v/>
      </c>
    </row>
    <row r="409" spans="1:10" ht="25.5" customHeight="1" thickBot="1" x14ac:dyDescent="0.25">
      <c r="A409" s="96">
        <v>38125</v>
      </c>
      <c r="B409" s="97" t="s">
        <v>23</v>
      </c>
      <c r="C409" s="97" t="s">
        <v>22</v>
      </c>
      <c r="D409" s="97" t="s">
        <v>24</v>
      </c>
      <c r="E409" s="97" t="s">
        <v>24</v>
      </c>
      <c r="F409" s="97" t="s">
        <v>24</v>
      </c>
      <c r="G409" s="97" t="s">
        <v>24</v>
      </c>
      <c r="I409" t="str">
        <f t="shared" si="16"/>
        <v>check</v>
      </c>
      <c r="J409" t="str">
        <f t="shared" si="17"/>
        <v>check</v>
      </c>
    </row>
    <row r="410" spans="1:10" ht="25.5" customHeight="1" thickBot="1" x14ac:dyDescent="0.25">
      <c r="A410" s="96">
        <v>38122</v>
      </c>
      <c r="B410" s="97" t="s">
        <v>23</v>
      </c>
      <c r="C410" s="97" t="s">
        <v>22</v>
      </c>
      <c r="D410" s="97">
        <v>836</v>
      </c>
      <c r="E410" s="97">
        <v>12.15</v>
      </c>
      <c r="F410" s="97">
        <v>11.6</v>
      </c>
      <c r="G410" s="97">
        <v>7.7</v>
      </c>
      <c r="I410" t="str">
        <f t="shared" si="16"/>
        <v/>
      </c>
      <c r="J410" t="str">
        <f t="shared" si="17"/>
        <v/>
      </c>
    </row>
    <row r="411" spans="1:10" ht="25.5" customHeight="1" thickBot="1" x14ac:dyDescent="0.25">
      <c r="A411" s="96">
        <v>37905</v>
      </c>
      <c r="B411" s="97" t="s">
        <v>23</v>
      </c>
      <c r="C411" s="97" t="s">
        <v>22</v>
      </c>
      <c r="D411" s="97">
        <v>527</v>
      </c>
      <c r="E411" s="97" t="s">
        <v>77</v>
      </c>
      <c r="F411" s="97" t="s">
        <v>77</v>
      </c>
      <c r="G411" s="97">
        <v>0</v>
      </c>
      <c r="I411" t="str">
        <f t="shared" si="16"/>
        <v/>
      </c>
      <c r="J411" t="str">
        <f t="shared" si="17"/>
        <v>check</v>
      </c>
    </row>
    <row r="412" spans="1:10" ht="25.5" customHeight="1" thickBot="1" x14ac:dyDescent="0.25">
      <c r="A412" s="96">
        <v>42270</v>
      </c>
      <c r="B412" s="97" t="s">
        <v>62</v>
      </c>
      <c r="C412" s="97" t="s">
        <v>60</v>
      </c>
      <c r="D412" s="97">
        <v>824.2</v>
      </c>
      <c r="E412" s="97">
        <v>9.32</v>
      </c>
      <c r="F412" s="97">
        <v>17.100000000000001</v>
      </c>
      <c r="G412" s="97">
        <v>1.52</v>
      </c>
    </row>
    <row r="413" spans="1:10" ht="25.5" customHeight="1" thickBot="1" x14ac:dyDescent="0.25">
      <c r="A413" s="96">
        <v>42215</v>
      </c>
      <c r="B413" s="97" t="s">
        <v>62</v>
      </c>
      <c r="C413" s="97" t="s">
        <v>60</v>
      </c>
      <c r="D413" s="97">
        <v>767.5</v>
      </c>
      <c r="E413" s="97" t="s">
        <v>24</v>
      </c>
      <c r="F413" s="97">
        <v>17.5</v>
      </c>
      <c r="G413" s="97" t="s">
        <v>24</v>
      </c>
    </row>
    <row r="414" spans="1:10" ht="25.5" customHeight="1" thickBot="1" x14ac:dyDescent="0.25">
      <c r="A414" s="96">
        <v>42136</v>
      </c>
      <c r="B414" s="97" t="s">
        <v>62</v>
      </c>
      <c r="C414" s="97" t="s">
        <v>60</v>
      </c>
      <c r="D414" s="97" t="s">
        <v>77</v>
      </c>
      <c r="E414" s="97" t="s">
        <v>24</v>
      </c>
      <c r="F414" s="97">
        <v>11.5</v>
      </c>
      <c r="G414" s="97">
        <v>3.7</v>
      </c>
    </row>
    <row r="415" spans="1:10" ht="25.5" customHeight="1" thickBot="1" x14ac:dyDescent="0.25">
      <c r="A415" s="96">
        <v>41904</v>
      </c>
      <c r="B415" s="97" t="s">
        <v>62</v>
      </c>
      <c r="C415" s="97" t="s">
        <v>60</v>
      </c>
      <c r="D415" s="97">
        <v>717.8</v>
      </c>
      <c r="E415" s="97">
        <v>10.31</v>
      </c>
      <c r="F415" s="97">
        <v>12.7</v>
      </c>
      <c r="G415" s="97">
        <v>3.5</v>
      </c>
      <c r="I415" t="str">
        <f t="shared" si="16"/>
        <v/>
      </c>
      <c r="J415" t="str">
        <f t="shared" si="17"/>
        <v/>
      </c>
    </row>
    <row r="416" spans="1:10" ht="25.5" customHeight="1" thickBot="1" x14ac:dyDescent="0.25">
      <c r="A416" s="96">
        <v>41843</v>
      </c>
      <c r="B416" s="97" t="s">
        <v>62</v>
      </c>
      <c r="C416" s="97" t="s">
        <v>60</v>
      </c>
      <c r="D416" s="97">
        <v>854</v>
      </c>
      <c r="E416" s="97">
        <v>8.99</v>
      </c>
      <c r="F416" s="97">
        <v>16.899999999999999</v>
      </c>
      <c r="G416" s="97">
        <v>80.900000000000006</v>
      </c>
      <c r="I416" t="str">
        <f t="shared" si="16"/>
        <v/>
      </c>
      <c r="J416" t="str">
        <f t="shared" si="17"/>
        <v/>
      </c>
    </row>
    <row r="417" spans="1:10" ht="25.5" customHeight="1" thickBot="1" x14ac:dyDescent="0.25">
      <c r="A417" s="96">
        <v>41771</v>
      </c>
      <c r="B417" s="97" t="s">
        <v>62</v>
      </c>
      <c r="C417" s="97" t="s">
        <v>60</v>
      </c>
      <c r="D417" s="97">
        <v>544</v>
      </c>
      <c r="E417" s="97">
        <v>1.92</v>
      </c>
      <c r="F417" s="97">
        <v>15.2</v>
      </c>
      <c r="G417" s="97">
        <v>27.3</v>
      </c>
      <c r="I417" t="str">
        <f t="shared" ref="I417:I433" si="18">IF(G417&gt;100,"check","")</f>
        <v/>
      </c>
      <c r="J417" t="str">
        <f t="shared" ref="J417:J433" si="19">IF(E417&gt;19,"check","")</f>
        <v/>
      </c>
    </row>
    <row r="418" spans="1:10" ht="25.5" customHeight="1" thickBot="1" x14ac:dyDescent="0.25">
      <c r="A418" s="96">
        <v>41556</v>
      </c>
      <c r="B418" s="97" t="s">
        <v>62</v>
      </c>
      <c r="C418" s="97" t="s">
        <v>60</v>
      </c>
      <c r="D418" s="97">
        <v>858</v>
      </c>
      <c r="E418" s="97">
        <v>8.3800000000000008</v>
      </c>
      <c r="F418" s="97">
        <v>13.6</v>
      </c>
      <c r="G418" s="97">
        <v>1.46</v>
      </c>
      <c r="I418" t="str">
        <f t="shared" si="18"/>
        <v/>
      </c>
      <c r="J418" t="str">
        <f t="shared" si="19"/>
        <v/>
      </c>
    </row>
    <row r="419" spans="1:10" ht="25.5" customHeight="1" thickBot="1" x14ac:dyDescent="0.25">
      <c r="A419" s="96">
        <v>41486</v>
      </c>
      <c r="B419" s="97" t="s">
        <v>62</v>
      </c>
      <c r="C419" s="97" t="s">
        <v>60</v>
      </c>
      <c r="D419" s="97">
        <v>820</v>
      </c>
      <c r="E419" s="97">
        <v>9.08</v>
      </c>
      <c r="F419" s="97">
        <v>15.4</v>
      </c>
      <c r="G419" s="97">
        <v>1</v>
      </c>
      <c r="I419" t="str">
        <f t="shared" si="18"/>
        <v/>
      </c>
      <c r="J419" t="str">
        <f t="shared" si="19"/>
        <v/>
      </c>
    </row>
    <row r="420" spans="1:10" ht="25.5" customHeight="1" thickBot="1" x14ac:dyDescent="0.25">
      <c r="A420" s="96">
        <v>41398</v>
      </c>
      <c r="B420" s="97" t="s">
        <v>62</v>
      </c>
      <c r="C420" s="97" t="s">
        <v>60</v>
      </c>
      <c r="D420" s="97">
        <v>470</v>
      </c>
      <c r="E420" s="97" t="s">
        <v>76</v>
      </c>
      <c r="F420" s="97">
        <v>7.22</v>
      </c>
      <c r="G420" s="97">
        <v>35.909999999999997</v>
      </c>
      <c r="I420" t="str">
        <f t="shared" si="18"/>
        <v/>
      </c>
      <c r="J420" t="str">
        <f t="shared" si="19"/>
        <v>check</v>
      </c>
    </row>
    <row r="421" spans="1:10" ht="25.5" customHeight="1" thickBot="1" x14ac:dyDescent="0.25">
      <c r="A421" s="96">
        <v>41181</v>
      </c>
      <c r="B421" s="97" t="s">
        <v>62</v>
      </c>
      <c r="C421" s="97" t="s">
        <v>60</v>
      </c>
      <c r="D421" s="97">
        <v>876</v>
      </c>
      <c r="E421" s="97">
        <v>10.210000000000001</v>
      </c>
      <c r="F421" s="97">
        <v>9.74</v>
      </c>
      <c r="G421" s="97">
        <v>1.5</v>
      </c>
      <c r="I421" t="str">
        <f t="shared" si="18"/>
        <v/>
      </c>
      <c r="J421" t="str">
        <f t="shared" si="19"/>
        <v/>
      </c>
    </row>
    <row r="422" spans="1:10" ht="25.5" customHeight="1" thickBot="1" x14ac:dyDescent="0.25">
      <c r="A422" s="96">
        <v>41114</v>
      </c>
      <c r="B422" s="97" t="s">
        <v>62</v>
      </c>
      <c r="C422" s="97" t="s">
        <v>60</v>
      </c>
      <c r="D422" s="97">
        <v>800</v>
      </c>
      <c r="E422" s="97">
        <v>10.61</v>
      </c>
      <c r="F422" s="97">
        <v>20.399999999999999</v>
      </c>
      <c r="G422" s="97">
        <v>0.25</v>
      </c>
      <c r="I422" t="str">
        <f t="shared" si="18"/>
        <v/>
      </c>
      <c r="J422" t="str">
        <f t="shared" si="19"/>
        <v/>
      </c>
    </row>
    <row r="423" spans="1:10" ht="25.5" customHeight="1" thickBot="1" x14ac:dyDescent="0.25">
      <c r="A423" s="96">
        <v>42273</v>
      </c>
      <c r="B423" s="97" t="s">
        <v>61</v>
      </c>
      <c r="C423" s="97" t="s">
        <v>60</v>
      </c>
      <c r="D423" s="97">
        <v>837.8</v>
      </c>
      <c r="E423" s="97" t="s">
        <v>77</v>
      </c>
      <c r="F423" s="97">
        <v>17.5</v>
      </c>
      <c r="G423" s="97">
        <v>1.07</v>
      </c>
    </row>
    <row r="424" spans="1:10" ht="25.5" customHeight="1" thickBot="1" x14ac:dyDescent="0.25">
      <c r="A424" s="96">
        <v>42215</v>
      </c>
      <c r="B424" s="97" t="s">
        <v>61</v>
      </c>
      <c r="C424" s="97" t="s">
        <v>60</v>
      </c>
      <c r="D424" s="97" t="s">
        <v>77</v>
      </c>
      <c r="E424" s="97" t="s">
        <v>24</v>
      </c>
      <c r="F424" s="97">
        <v>18.8</v>
      </c>
      <c r="G424" s="97" t="s">
        <v>24</v>
      </c>
    </row>
    <row r="425" spans="1:10" ht="25.5" customHeight="1" thickBot="1" x14ac:dyDescent="0.25">
      <c r="A425" s="96">
        <v>42136</v>
      </c>
      <c r="B425" s="97" t="s">
        <v>61</v>
      </c>
      <c r="C425" s="97" t="s">
        <v>60</v>
      </c>
      <c r="D425" s="97">
        <v>704</v>
      </c>
      <c r="E425" s="97" t="s">
        <v>24</v>
      </c>
      <c r="F425" s="97">
        <v>11.9</v>
      </c>
      <c r="G425" s="97">
        <v>2.0099999999999998</v>
      </c>
    </row>
    <row r="426" spans="1:10" ht="25.5" customHeight="1" thickBot="1" x14ac:dyDescent="0.25">
      <c r="A426" s="96">
        <v>41904</v>
      </c>
      <c r="B426" s="97" t="s">
        <v>61</v>
      </c>
      <c r="C426" s="97" t="s">
        <v>60</v>
      </c>
      <c r="D426" s="97">
        <v>776</v>
      </c>
      <c r="E426" s="97">
        <v>9.9</v>
      </c>
      <c r="F426" s="97">
        <v>12.3</v>
      </c>
      <c r="G426" s="97">
        <v>16.8</v>
      </c>
      <c r="I426" t="str">
        <f t="shared" si="18"/>
        <v/>
      </c>
      <c r="J426" t="str">
        <f t="shared" si="19"/>
        <v/>
      </c>
    </row>
    <row r="427" spans="1:10" ht="25.5" customHeight="1" thickBot="1" x14ac:dyDescent="0.25">
      <c r="A427" s="96">
        <v>41843</v>
      </c>
      <c r="B427" s="97" t="s">
        <v>61</v>
      </c>
      <c r="C427" s="97" t="s">
        <v>60</v>
      </c>
      <c r="D427" s="97">
        <v>858</v>
      </c>
      <c r="E427" s="97" t="s">
        <v>77</v>
      </c>
      <c r="F427" s="97">
        <v>18.399999999999999</v>
      </c>
      <c r="G427" s="97">
        <v>0.82</v>
      </c>
      <c r="I427" t="str">
        <f t="shared" si="18"/>
        <v/>
      </c>
      <c r="J427" t="str">
        <f t="shared" si="19"/>
        <v>check</v>
      </c>
    </row>
    <row r="428" spans="1:10" ht="25.5" customHeight="1" thickBot="1" x14ac:dyDescent="0.25">
      <c r="A428" s="96">
        <v>41771</v>
      </c>
      <c r="B428" s="97" t="s">
        <v>61</v>
      </c>
      <c r="C428" s="97" t="s">
        <v>60</v>
      </c>
      <c r="D428" s="97">
        <v>488</v>
      </c>
      <c r="E428" s="97">
        <v>1.26</v>
      </c>
      <c r="F428" s="97">
        <v>15</v>
      </c>
      <c r="G428" s="97">
        <v>45.3</v>
      </c>
      <c r="I428" t="str">
        <f t="shared" si="18"/>
        <v/>
      </c>
      <c r="J428" t="str">
        <f t="shared" si="19"/>
        <v/>
      </c>
    </row>
    <row r="429" spans="1:10" ht="25.5" customHeight="1" thickBot="1" x14ac:dyDescent="0.25">
      <c r="A429" s="96">
        <v>41556</v>
      </c>
      <c r="B429" s="97" t="s">
        <v>61</v>
      </c>
      <c r="C429" s="97" t="s">
        <v>60</v>
      </c>
      <c r="D429" s="97">
        <v>808</v>
      </c>
      <c r="E429" s="97">
        <v>6.35</v>
      </c>
      <c r="F429" s="97">
        <v>13.9</v>
      </c>
      <c r="G429" s="97">
        <v>0.49</v>
      </c>
      <c r="I429" t="str">
        <f t="shared" si="18"/>
        <v/>
      </c>
      <c r="J429" t="str">
        <f t="shared" si="19"/>
        <v/>
      </c>
    </row>
    <row r="430" spans="1:10" ht="25.5" customHeight="1" thickBot="1" x14ac:dyDescent="0.25">
      <c r="A430" s="96">
        <v>41486</v>
      </c>
      <c r="B430" s="97" t="s">
        <v>61</v>
      </c>
      <c r="C430" s="97" t="s">
        <v>60</v>
      </c>
      <c r="D430" s="97">
        <v>808</v>
      </c>
      <c r="E430" s="97">
        <v>7.92</v>
      </c>
      <c r="F430" s="97">
        <v>16.600000000000001</v>
      </c>
      <c r="G430" s="97">
        <v>0.7</v>
      </c>
      <c r="I430" t="str">
        <f t="shared" si="18"/>
        <v/>
      </c>
      <c r="J430" t="str">
        <f t="shared" si="19"/>
        <v/>
      </c>
    </row>
    <row r="431" spans="1:10" ht="25.5" customHeight="1" thickBot="1" x14ac:dyDescent="0.25">
      <c r="A431" s="96">
        <v>41398</v>
      </c>
      <c r="B431" s="97" t="s">
        <v>61</v>
      </c>
      <c r="C431" s="97" t="s">
        <v>60</v>
      </c>
      <c r="D431" s="97">
        <v>480</v>
      </c>
      <c r="E431" s="97" t="s">
        <v>76</v>
      </c>
      <c r="F431" s="97">
        <v>7.6</v>
      </c>
      <c r="G431" s="97">
        <v>20.9</v>
      </c>
      <c r="I431" t="str">
        <f t="shared" si="18"/>
        <v/>
      </c>
      <c r="J431" t="str">
        <f t="shared" si="19"/>
        <v>check</v>
      </c>
    </row>
    <row r="432" spans="1:10" ht="25.5" customHeight="1" thickBot="1" x14ac:dyDescent="0.25">
      <c r="A432" s="96">
        <v>41181</v>
      </c>
      <c r="B432" s="97" t="s">
        <v>61</v>
      </c>
      <c r="C432" s="97" t="s">
        <v>60</v>
      </c>
      <c r="D432" s="97">
        <v>880</v>
      </c>
      <c r="E432" s="97">
        <v>8.3000000000000007</v>
      </c>
      <c r="F432" s="97">
        <v>10.38</v>
      </c>
      <c r="G432" s="97">
        <v>0.23</v>
      </c>
      <c r="I432" t="str">
        <f t="shared" si="18"/>
        <v/>
      </c>
      <c r="J432" t="str">
        <f t="shared" si="19"/>
        <v/>
      </c>
    </row>
    <row r="433" spans="1:10" ht="25.5" customHeight="1" thickBot="1" x14ac:dyDescent="0.25">
      <c r="A433" s="96">
        <v>41114</v>
      </c>
      <c r="B433" s="97" t="s">
        <v>61</v>
      </c>
      <c r="C433" s="97" t="s">
        <v>60</v>
      </c>
      <c r="D433" s="97">
        <v>775</v>
      </c>
      <c r="E433" s="97">
        <v>7.08</v>
      </c>
      <c r="F433" s="97">
        <v>22.3</v>
      </c>
      <c r="G433" s="97">
        <v>0.25</v>
      </c>
      <c r="I433" t="str">
        <f t="shared" si="18"/>
        <v/>
      </c>
      <c r="J433" t="str">
        <f t="shared" si="19"/>
        <v/>
      </c>
    </row>
  </sheetData>
  <mergeCells count="1">
    <mergeCell ref="M1:U7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</vt:lpstr>
      <vt:lpstr>Cond,DO,Temp,Flow by Stream</vt:lpstr>
      <vt:lpstr>Cond,DO,Temp,Flow by Season</vt:lpstr>
      <vt:lpstr>Cond,DO by Season By Stream</vt:lpstr>
      <vt:lpstr>Temp, Flow by Season By Stream</vt:lpstr>
      <vt:lpstr>Raw Data</vt:lpstr>
      <vt:lpstr>Sheet2</vt:lpstr>
      <vt:lpstr>Sheet3</vt:lpstr>
      <vt:lpstr>Sheet5</vt:lpstr>
      <vt:lpstr>Sheet6</vt:lpstr>
      <vt:lpstr>Summary!Print_Area</vt:lpstr>
    </vt:vector>
  </TitlesOfParts>
  <Company>UW-Green Bay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Passint, Whitney</cp:lastModifiedBy>
  <cp:lastPrinted>2011-10-12T19:41:12Z</cp:lastPrinted>
  <dcterms:created xsi:type="dcterms:W3CDTF">2006-10-19T13:03:28Z</dcterms:created>
  <dcterms:modified xsi:type="dcterms:W3CDTF">2016-02-02T17:44:05Z</dcterms:modified>
</cp:coreProperties>
</file>