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documents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K19" i="1"/>
  <c r="M17" i="1"/>
  <c r="K17" i="1"/>
  <c r="G19" i="1"/>
  <c r="G17" i="1"/>
  <c r="M13" i="1"/>
  <c r="K13" i="1"/>
  <c r="I13" i="1"/>
  <c r="G13" i="1"/>
  <c r="E13" i="1"/>
  <c r="C21" i="1" l="1"/>
  <c r="I17" i="1" l="1"/>
  <c r="E17" i="1"/>
  <c r="M9" i="1"/>
  <c r="K9" i="1"/>
  <c r="I9" i="1"/>
  <c r="G9" i="1"/>
  <c r="E9" i="1"/>
  <c r="I19" i="1"/>
  <c r="E19" i="1"/>
  <c r="M15" i="1"/>
  <c r="K15" i="1"/>
  <c r="I15" i="1"/>
  <c r="G15" i="1"/>
  <c r="E15" i="1"/>
  <c r="M11" i="1"/>
  <c r="K11" i="1"/>
  <c r="I11" i="1"/>
  <c r="G11" i="1"/>
  <c r="E11" i="1"/>
  <c r="M7" i="1" l="1"/>
  <c r="K7" i="1"/>
  <c r="I7" i="1"/>
  <c r="G7" i="1"/>
  <c r="E7" i="1"/>
  <c r="M5" i="1"/>
  <c r="K5" i="1"/>
  <c r="I5" i="1"/>
  <c r="G5" i="1"/>
  <c r="E5" i="1"/>
  <c r="E21" i="1" l="1"/>
  <c r="M21" i="1" l="1"/>
  <c r="M23" i="1" s="1"/>
  <c r="G21" i="1"/>
  <c r="G23" i="1" s="1"/>
  <c r="I21" i="1"/>
  <c r="I23" i="1" s="1"/>
  <c r="K21" i="1"/>
  <c r="K23" i="1" s="1"/>
  <c r="E23" i="1"/>
</calcChain>
</file>

<file path=xl/sharedStrings.xml><?xml version="1.0" encoding="utf-8"?>
<sst xmlns="http://schemas.openxmlformats.org/spreadsheetml/2006/main" count="20" uniqueCount="20">
  <si>
    <t>MSEP</t>
  </si>
  <si>
    <t>Minnesota Reciprocity</t>
  </si>
  <si>
    <t>WI Res</t>
  </si>
  <si>
    <t># of Credits</t>
  </si>
  <si>
    <t>Non-Res Tuition</t>
  </si>
  <si>
    <r>
      <t xml:space="preserve">"ESTIMATED TUITION CALENDAR" - </t>
    </r>
    <r>
      <rPr>
        <b/>
        <sz val="18"/>
        <color theme="1"/>
        <rFont val="Calibri"/>
        <family val="2"/>
        <scheme val="minor"/>
      </rPr>
      <t xml:space="preserve">MANITOWOC, MARINETTE, AND SHEBOYGAN </t>
    </r>
    <r>
      <rPr>
        <b/>
        <sz val="14"/>
        <color theme="1"/>
        <rFont val="Calibri"/>
        <family val="2"/>
        <scheme val="minor"/>
      </rPr>
      <t>CAMPUS STUDENT ONLY</t>
    </r>
  </si>
  <si>
    <t>Return to Wisconsin</t>
  </si>
  <si>
    <t>Enter Number of Credits at HOME Branch Campus (100-200 level)</t>
  </si>
  <si>
    <t>Enter Number of Credits at HOME Branch Campus (300+ level)</t>
  </si>
  <si>
    <t>Enter Number of Credits at Different Branch Campus (100-200 level)</t>
  </si>
  <si>
    <t>Enter Number of Credits at Different Branch Campus (300+ level)</t>
  </si>
  <si>
    <t>Enter Number of Credits at Main - On Campus (100-200 level)</t>
  </si>
  <si>
    <t>Enter Number of Credits at Main - On Campus (300+ level)</t>
  </si>
  <si>
    <t>Enter Number of Credits at Main - ONLINE (100-200 level)</t>
  </si>
  <si>
    <t>Enter Number of Credits at Main - ONLINE (300+ level)</t>
  </si>
  <si>
    <t xml:space="preserve">TOTAL Tuition &amp; SEG Fee by Residency Code </t>
  </si>
  <si>
    <r>
      <rPr>
        <b/>
        <sz val="18"/>
        <color theme="1"/>
        <rFont val="Calibri"/>
        <family val="2"/>
        <scheme val="minor"/>
      </rPr>
      <t xml:space="preserve">SEGREGATED Fees </t>
    </r>
    <r>
      <rPr>
        <b/>
        <sz val="11"/>
        <color theme="1"/>
        <rFont val="Calibri"/>
        <family val="2"/>
        <scheme val="minor"/>
      </rPr>
      <t>(Max at plateau of 12 credits)</t>
    </r>
  </si>
  <si>
    <t>NOTE:</t>
  </si>
  <si>
    <r>
      <t xml:space="preserve">This </t>
    </r>
    <r>
      <rPr>
        <b/>
        <i/>
        <u/>
        <sz val="18"/>
        <color theme="1"/>
        <rFont val="Calibri"/>
        <family val="2"/>
        <scheme val="minor"/>
      </rPr>
      <t xml:space="preserve">Estimate Tuition Calculator </t>
    </r>
    <r>
      <rPr>
        <b/>
        <sz val="18"/>
        <color theme="1"/>
        <rFont val="Calibri"/>
        <family val="2"/>
        <scheme val="minor"/>
      </rPr>
      <t>is ONLY for tuition and segregated fees.</t>
    </r>
  </si>
  <si>
    <t>Does NOT include distance education fees; special course fees; special program tuition and differential tuition.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</si>
</sst>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8">
    <xf numFmtId="0" fontId="0" fillId="0" borderId="0" xfId="0"/>
    <xf numFmtId="164" fontId="0" fillId="0" borderId="0" xfId="0" applyNumberFormat="1"/>
    <xf numFmtId="0" fontId="2" fillId="2" borderId="2" xfId="0" applyFont="1" applyFill="1" applyBorder="1"/>
    <xf numFmtId="0" fontId="3" fillId="0" borderId="3" xfId="0" applyFont="1" applyBorder="1"/>
    <xf numFmtId="164" fontId="3" fillId="0" borderId="3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2" fillId="3" borderId="1" xfId="0" applyFont="1" applyFill="1" applyBorder="1"/>
    <xf numFmtId="0" fontId="3" fillId="3" borderId="1" xfId="0" applyFont="1" applyFill="1" applyBorder="1"/>
    <xf numFmtId="164" fontId="2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/>
    <xf numFmtId="0" fontId="3" fillId="4" borderId="1" xfId="0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164" fontId="3" fillId="4" borderId="1" xfId="0" applyNumberFormat="1" applyFont="1" applyFill="1" applyBorder="1"/>
    <xf numFmtId="164" fontId="2" fillId="3" borderId="1" xfId="0" applyNumberFormat="1" applyFont="1" applyFill="1" applyBorder="1"/>
    <xf numFmtId="0" fontId="3" fillId="0" borderId="4" xfId="0" applyFont="1" applyBorder="1"/>
    <xf numFmtId="0" fontId="3" fillId="0" borderId="1" xfId="0" applyFont="1" applyBorder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3" fillId="2" borderId="3" xfId="0" applyFont="1" applyFill="1" applyBorder="1"/>
    <xf numFmtId="164" fontId="3" fillId="2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164" fontId="2" fillId="3" borderId="1" xfId="0" applyNumberFormat="1" applyFont="1" applyFill="1" applyBorder="1" applyAlignment="1">
      <alignment wrapText="1"/>
    </xf>
    <xf numFmtId="0" fontId="3" fillId="4" borderId="10" xfId="0" applyFont="1" applyFill="1" applyBorder="1"/>
    <xf numFmtId="0" fontId="3" fillId="0" borderId="6" xfId="0" applyFont="1" applyBorder="1" applyAlignment="1">
      <alignment horizontal="center"/>
    </xf>
    <xf numFmtId="0" fontId="3" fillId="3" borderId="10" xfId="0" applyFont="1" applyFill="1" applyBorder="1"/>
    <xf numFmtId="0" fontId="6" fillId="0" borderId="1" xfId="0" applyFont="1" applyBorder="1"/>
    <xf numFmtId="164" fontId="3" fillId="3" borderId="0" xfId="1" applyNumberFormat="1" applyFont="1" applyFill="1"/>
    <xf numFmtId="164" fontId="3" fillId="3" borderId="1" xfId="1" applyNumberFormat="1" applyFont="1" applyFill="1" applyBorder="1"/>
    <xf numFmtId="164" fontId="3" fillId="4" borderId="0" xfId="1" applyNumberFormat="1" applyFont="1" applyFill="1"/>
    <xf numFmtId="164" fontId="3" fillId="4" borderId="1" xfId="1" applyNumberFormat="1" applyFont="1" applyFill="1" applyBorder="1"/>
    <xf numFmtId="0" fontId="2" fillId="6" borderId="1" xfId="0" applyFont="1" applyFill="1" applyBorder="1"/>
    <xf numFmtId="0" fontId="3" fillId="6" borderId="1" xfId="0" applyFont="1" applyFill="1" applyBorder="1"/>
    <xf numFmtId="3" fontId="3" fillId="6" borderId="1" xfId="0" applyNumberFormat="1" applyFont="1" applyFill="1" applyBorder="1"/>
    <xf numFmtId="164" fontId="3" fillId="6" borderId="1" xfId="0" applyNumberFormat="1" applyFont="1" applyFill="1" applyBorder="1"/>
    <xf numFmtId="0" fontId="5" fillId="3" borderId="1" xfId="0" applyFont="1" applyFill="1" applyBorder="1"/>
    <xf numFmtId="164" fontId="4" fillId="4" borderId="1" xfId="0" applyNumberFormat="1" applyFont="1" applyFill="1" applyBorder="1"/>
    <xf numFmtId="0" fontId="4" fillId="4" borderId="1" xfId="0" applyFont="1" applyFill="1" applyBorder="1"/>
    <xf numFmtId="0" fontId="3" fillId="4" borderId="9" xfId="0" applyFont="1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0" fontId="3" fillId="3" borderId="5" xfId="0" applyFont="1" applyFill="1" applyBorder="1" applyAlignment="1">
      <alignment horizontal="center"/>
    </xf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4</xdr:row>
      <xdr:rowOff>38100</xdr:rowOff>
    </xdr:from>
    <xdr:to>
      <xdr:col>2</xdr:col>
      <xdr:colOff>0</xdr:colOff>
      <xdr:row>4</xdr:row>
      <xdr:rowOff>190500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09641DA0-2952-4266-AAE6-2548DD9ABF38}"/>
            </a:ext>
          </a:extLst>
        </xdr:cNvPr>
        <xdr:cNvSpPr/>
      </xdr:nvSpPr>
      <xdr:spPr>
        <a:xfrm>
          <a:off x="4282440" y="1257300"/>
          <a:ext cx="342900" cy="1524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6</xdr:row>
      <xdr:rowOff>38100</xdr:rowOff>
    </xdr:from>
    <xdr:to>
      <xdr:col>1</xdr:col>
      <xdr:colOff>502920</xdr:colOff>
      <xdr:row>6</xdr:row>
      <xdr:rowOff>190500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B4C7CA7A-582D-4DCC-838C-40B687752AF6}"/>
            </a:ext>
          </a:extLst>
        </xdr:cNvPr>
        <xdr:cNvSpPr/>
      </xdr:nvSpPr>
      <xdr:spPr>
        <a:xfrm>
          <a:off x="3337560" y="1478280"/>
          <a:ext cx="449580" cy="152400"/>
        </a:xfrm>
        <a:prstGeom prst="righ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8</xdr:row>
      <xdr:rowOff>38100</xdr:rowOff>
    </xdr:from>
    <xdr:to>
      <xdr:col>1</xdr:col>
      <xdr:colOff>502920</xdr:colOff>
      <xdr:row>8</xdr:row>
      <xdr:rowOff>190500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DC469E46-9A4E-4F3B-B2CF-94DC1D57850E}"/>
            </a:ext>
          </a:extLst>
        </xdr:cNvPr>
        <xdr:cNvSpPr/>
      </xdr:nvSpPr>
      <xdr:spPr>
        <a:xfrm>
          <a:off x="3337560" y="1478280"/>
          <a:ext cx="449580" cy="1524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12</xdr:row>
      <xdr:rowOff>38100</xdr:rowOff>
    </xdr:from>
    <xdr:to>
      <xdr:col>1</xdr:col>
      <xdr:colOff>502920</xdr:colOff>
      <xdr:row>12</xdr:row>
      <xdr:rowOff>190500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E89EEEBC-31E9-417F-88A8-704D71352F37}"/>
            </a:ext>
          </a:extLst>
        </xdr:cNvPr>
        <xdr:cNvSpPr/>
      </xdr:nvSpPr>
      <xdr:spPr>
        <a:xfrm>
          <a:off x="3337560" y="2392680"/>
          <a:ext cx="449580" cy="1524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16</xdr:row>
      <xdr:rowOff>38100</xdr:rowOff>
    </xdr:from>
    <xdr:to>
      <xdr:col>1</xdr:col>
      <xdr:colOff>502920</xdr:colOff>
      <xdr:row>16</xdr:row>
      <xdr:rowOff>190500</xdr:rowOff>
    </xdr:to>
    <xdr:sp macro="" textlink="">
      <xdr:nvSpPr>
        <xdr:cNvPr id="6" name="Arrow: Right 5">
          <a:extLst>
            <a:ext uri="{FF2B5EF4-FFF2-40B4-BE49-F238E27FC236}">
              <a16:creationId xmlns:a16="http://schemas.microsoft.com/office/drawing/2014/main" id="{64296F64-2892-45DF-BDB3-4C7B49EBE2C8}"/>
            </a:ext>
          </a:extLst>
        </xdr:cNvPr>
        <xdr:cNvSpPr/>
      </xdr:nvSpPr>
      <xdr:spPr>
        <a:xfrm>
          <a:off x="3337560" y="3307080"/>
          <a:ext cx="449580" cy="1524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10</xdr:row>
      <xdr:rowOff>38100</xdr:rowOff>
    </xdr:from>
    <xdr:to>
      <xdr:col>1</xdr:col>
      <xdr:colOff>502920</xdr:colOff>
      <xdr:row>10</xdr:row>
      <xdr:rowOff>190500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1DA54E9A-51AC-4E12-A67A-E343272AE58A}"/>
            </a:ext>
          </a:extLst>
        </xdr:cNvPr>
        <xdr:cNvSpPr/>
      </xdr:nvSpPr>
      <xdr:spPr>
        <a:xfrm>
          <a:off x="3337560" y="1935480"/>
          <a:ext cx="449580" cy="1524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14</xdr:row>
      <xdr:rowOff>38100</xdr:rowOff>
    </xdr:from>
    <xdr:to>
      <xdr:col>1</xdr:col>
      <xdr:colOff>502920</xdr:colOff>
      <xdr:row>14</xdr:row>
      <xdr:rowOff>190500</xdr:rowOff>
    </xdr:to>
    <xdr:sp macro="" textlink="">
      <xdr:nvSpPr>
        <xdr:cNvPr id="8" name="Arrow: Right 7">
          <a:extLst>
            <a:ext uri="{FF2B5EF4-FFF2-40B4-BE49-F238E27FC236}">
              <a16:creationId xmlns:a16="http://schemas.microsoft.com/office/drawing/2014/main" id="{0FAA5297-82CF-4697-8D16-B436B062AE58}"/>
            </a:ext>
          </a:extLst>
        </xdr:cNvPr>
        <xdr:cNvSpPr/>
      </xdr:nvSpPr>
      <xdr:spPr>
        <a:xfrm>
          <a:off x="3337560" y="2849880"/>
          <a:ext cx="449580" cy="1524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18</xdr:row>
      <xdr:rowOff>38100</xdr:rowOff>
    </xdr:from>
    <xdr:to>
      <xdr:col>1</xdr:col>
      <xdr:colOff>502920</xdr:colOff>
      <xdr:row>18</xdr:row>
      <xdr:rowOff>190500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6C531AFF-BB26-4AB3-848A-6CD6104AC9A0}"/>
            </a:ext>
          </a:extLst>
        </xdr:cNvPr>
        <xdr:cNvSpPr/>
      </xdr:nvSpPr>
      <xdr:spPr>
        <a:xfrm>
          <a:off x="3337560" y="3764280"/>
          <a:ext cx="449580" cy="1524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18</xdr:row>
      <xdr:rowOff>38100</xdr:rowOff>
    </xdr:from>
    <xdr:to>
      <xdr:col>1</xdr:col>
      <xdr:colOff>502920</xdr:colOff>
      <xdr:row>18</xdr:row>
      <xdr:rowOff>190500</xdr:rowOff>
    </xdr:to>
    <xdr:sp macro="" textlink="">
      <xdr:nvSpPr>
        <xdr:cNvPr id="10" name="Arrow: Right 9">
          <a:extLst>
            <a:ext uri="{FF2B5EF4-FFF2-40B4-BE49-F238E27FC236}">
              <a16:creationId xmlns:a16="http://schemas.microsoft.com/office/drawing/2014/main" id="{53E3FBC8-94C1-4FBE-A6E5-7BF9A2910685}"/>
            </a:ext>
          </a:extLst>
        </xdr:cNvPr>
        <xdr:cNvSpPr/>
      </xdr:nvSpPr>
      <xdr:spPr>
        <a:xfrm>
          <a:off x="3337560" y="1935480"/>
          <a:ext cx="449580" cy="152400"/>
        </a:xfrm>
        <a:prstGeom prst="righ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10</xdr:row>
      <xdr:rowOff>38100</xdr:rowOff>
    </xdr:from>
    <xdr:to>
      <xdr:col>1</xdr:col>
      <xdr:colOff>502920</xdr:colOff>
      <xdr:row>10</xdr:row>
      <xdr:rowOff>190500</xdr:rowOff>
    </xdr:to>
    <xdr:sp macro="" textlink="">
      <xdr:nvSpPr>
        <xdr:cNvPr id="11" name="Arrow: Right 10">
          <a:extLst>
            <a:ext uri="{FF2B5EF4-FFF2-40B4-BE49-F238E27FC236}">
              <a16:creationId xmlns:a16="http://schemas.microsoft.com/office/drawing/2014/main" id="{4C7FCD13-B51C-4C13-9B7B-E923C9133A48}"/>
            </a:ext>
          </a:extLst>
        </xdr:cNvPr>
        <xdr:cNvSpPr/>
      </xdr:nvSpPr>
      <xdr:spPr>
        <a:xfrm>
          <a:off x="3337560" y="1935480"/>
          <a:ext cx="449580" cy="152400"/>
        </a:xfrm>
        <a:prstGeom prst="righ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14</xdr:row>
      <xdr:rowOff>38100</xdr:rowOff>
    </xdr:from>
    <xdr:to>
      <xdr:col>1</xdr:col>
      <xdr:colOff>502920</xdr:colOff>
      <xdr:row>14</xdr:row>
      <xdr:rowOff>190500</xdr:rowOff>
    </xdr:to>
    <xdr:sp macro="" textlink="">
      <xdr:nvSpPr>
        <xdr:cNvPr id="12" name="Arrow: Right 11">
          <a:extLst>
            <a:ext uri="{FF2B5EF4-FFF2-40B4-BE49-F238E27FC236}">
              <a16:creationId xmlns:a16="http://schemas.microsoft.com/office/drawing/2014/main" id="{BF5E5D02-8AF6-4787-969E-23759A37693D}"/>
            </a:ext>
          </a:extLst>
        </xdr:cNvPr>
        <xdr:cNvSpPr/>
      </xdr:nvSpPr>
      <xdr:spPr>
        <a:xfrm>
          <a:off x="3337560" y="2849880"/>
          <a:ext cx="449580" cy="1524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14</xdr:row>
      <xdr:rowOff>38100</xdr:rowOff>
    </xdr:from>
    <xdr:to>
      <xdr:col>1</xdr:col>
      <xdr:colOff>502920</xdr:colOff>
      <xdr:row>14</xdr:row>
      <xdr:rowOff>190500</xdr:rowOff>
    </xdr:to>
    <xdr:sp macro="" textlink="">
      <xdr:nvSpPr>
        <xdr:cNvPr id="13" name="Arrow: Right 12">
          <a:extLst>
            <a:ext uri="{FF2B5EF4-FFF2-40B4-BE49-F238E27FC236}">
              <a16:creationId xmlns:a16="http://schemas.microsoft.com/office/drawing/2014/main" id="{DCF4E8E3-88D0-41A9-A91A-1F3ECA59417A}"/>
            </a:ext>
          </a:extLst>
        </xdr:cNvPr>
        <xdr:cNvSpPr/>
      </xdr:nvSpPr>
      <xdr:spPr>
        <a:xfrm>
          <a:off x="3337560" y="2849880"/>
          <a:ext cx="449580" cy="152400"/>
        </a:xfrm>
        <a:prstGeom prst="righ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6</xdr:row>
      <xdr:rowOff>38100</xdr:rowOff>
    </xdr:from>
    <xdr:to>
      <xdr:col>1</xdr:col>
      <xdr:colOff>502920</xdr:colOff>
      <xdr:row>6</xdr:row>
      <xdr:rowOff>190500</xdr:rowOff>
    </xdr:to>
    <xdr:sp macro="" textlink="">
      <xdr:nvSpPr>
        <xdr:cNvPr id="14" name="Arrow: Right 13">
          <a:extLst>
            <a:ext uri="{FF2B5EF4-FFF2-40B4-BE49-F238E27FC236}">
              <a16:creationId xmlns:a16="http://schemas.microsoft.com/office/drawing/2014/main" id="{2262C0BD-0E94-40A8-9117-BA8624A9D77D}"/>
            </a:ext>
          </a:extLst>
        </xdr:cNvPr>
        <xdr:cNvSpPr/>
      </xdr:nvSpPr>
      <xdr:spPr>
        <a:xfrm>
          <a:off x="4282440" y="1257300"/>
          <a:ext cx="342900" cy="1524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10</xdr:row>
      <xdr:rowOff>38100</xdr:rowOff>
    </xdr:from>
    <xdr:to>
      <xdr:col>1</xdr:col>
      <xdr:colOff>502920</xdr:colOff>
      <xdr:row>10</xdr:row>
      <xdr:rowOff>190500</xdr:rowOff>
    </xdr:to>
    <xdr:sp macro="" textlink="">
      <xdr:nvSpPr>
        <xdr:cNvPr id="15" name="Arrow: Right 14">
          <a:extLst>
            <a:ext uri="{FF2B5EF4-FFF2-40B4-BE49-F238E27FC236}">
              <a16:creationId xmlns:a16="http://schemas.microsoft.com/office/drawing/2014/main" id="{1B233A91-C522-4274-AB04-65A539738371}"/>
            </a:ext>
          </a:extLst>
        </xdr:cNvPr>
        <xdr:cNvSpPr/>
      </xdr:nvSpPr>
      <xdr:spPr>
        <a:xfrm>
          <a:off x="4282440" y="1744980"/>
          <a:ext cx="342900" cy="152400"/>
        </a:xfrm>
        <a:prstGeom prst="righ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10</xdr:row>
      <xdr:rowOff>38100</xdr:rowOff>
    </xdr:from>
    <xdr:to>
      <xdr:col>1</xdr:col>
      <xdr:colOff>502920</xdr:colOff>
      <xdr:row>10</xdr:row>
      <xdr:rowOff>190500</xdr:rowOff>
    </xdr:to>
    <xdr:sp macro="" textlink="">
      <xdr:nvSpPr>
        <xdr:cNvPr id="16" name="Arrow: Right 15">
          <a:extLst>
            <a:ext uri="{FF2B5EF4-FFF2-40B4-BE49-F238E27FC236}">
              <a16:creationId xmlns:a16="http://schemas.microsoft.com/office/drawing/2014/main" id="{8E20AA3D-98D4-42DB-8C78-7B4069A285AB}"/>
            </a:ext>
          </a:extLst>
        </xdr:cNvPr>
        <xdr:cNvSpPr/>
      </xdr:nvSpPr>
      <xdr:spPr>
        <a:xfrm>
          <a:off x="4282440" y="1744980"/>
          <a:ext cx="342900" cy="1524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14</xdr:row>
      <xdr:rowOff>38100</xdr:rowOff>
    </xdr:from>
    <xdr:to>
      <xdr:col>1</xdr:col>
      <xdr:colOff>502920</xdr:colOff>
      <xdr:row>14</xdr:row>
      <xdr:rowOff>190500</xdr:rowOff>
    </xdr:to>
    <xdr:sp macro="" textlink="">
      <xdr:nvSpPr>
        <xdr:cNvPr id="17" name="Arrow: Right 16">
          <a:extLst>
            <a:ext uri="{FF2B5EF4-FFF2-40B4-BE49-F238E27FC236}">
              <a16:creationId xmlns:a16="http://schemas.microsoft.com/office/drawing/2014/main" id="{D0051D6A-671F-4EEC-B7E0-E76C96197415}"/>
            </a:ext>
          </a:extLst>
        </xdr:cNvPr>
        <xdr:cNvSpPr/>
      </xdr:nvSpPr>
      <xdr:spPr>
        <a:xfrm>
          <a:off x="4282440" y="2720340"/>
          <a:ext cx="342900" cy="1524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14</xdr:row>
      <xdr:rowOff>38100</xdr:rowOff>
    </xdr:from>
    <xdr:to>
      <xdr:col>1</xdr:col>
      <xdr:colOff>502920</xdr:colOff>
      <xdr:row>14</xdr:row>
      <xdr:rowOff>190500</xdr:rowOff>
    </xdr:to>
    <xdr:sp macro="" textlink="">
      <xdr:nvSpPr>
        <xdr:cNvPr id="18" name="Arrow: Right 17">
          <a:extLst>
            <a:ext uri="{FF2B5EF4-FFF2-40B4-BE49-F238E27FC236}">
              <a16:creationId xmlns:a16="http://schemas.microsoft.com/office/drawing/2014/main" id="{F7964A90-4341-4529-9E78-4A060D65C7A2}"/>
            </a:ext>
          </a:extLst>
        </xdr:cNvPr>
        <xdr:cNvSpPr/>
      </xdr:nvSpPr>
      <xdr:spPr>
        <a:xfrm>
          <a:off x="4282440" y="2720340"/>
          <a:ext cx="342900" cy="152400"/>
        </a:xfrm>
        <a:prstGeom prst="righ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14</xdr:row>
      <xdr:rowOff>38100</xdr:rowOff>
    </xdr:from>
    <xdr:to>
      <xdr:col>1</xdr:col>
      <xdr:colOff>502920</xdr:colOff>
      <xdr:row>14</xdr:row>
      <xdr:rowOff>190500</xdr:rowOff>
    </xdr:to>
    <xdr:sp macro="" textlink="">
      <xdr:nvSpPr>
        <xdr:cNvPr id="19" name="Arrow: Right 18">
          <a:extLst>
            <a:ext uri="{FF2B5EF4-FFF2-40B4-BE49-F238E27FC236}">
              <a16:creationId xmlns:a16="http://schemas.microsoft.com/office/drawing/2014/main" id="{CBD1F2CC-A38D-449A-A0A5-3EB120725D16}"/>
            </a:ext>
          </a:extLst>
        </xdr:cNvPr>
        <xdr:cNvSpPr/>
      </xdr:nvSpPr>
      <xdr:spPr>
        <a:xfrm>
          <a:off x="4282440" y="2720340"/>
          <a:ext cx="342900" cy="152400"/>
        </a:xfrm>
        <a:prstGeom prst="righ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14</xdr:row>
      <xdr:rowOff>38100</xdr:rowOff>
    </xdr:from>
    <xdr:to>
      <xdr:col>1</xdr:col>
      <xdr:colOff>502920</xdr:colOff>
      <xdr:row>14</xdr:row>
      <xdr:rowOff>190500</xdr:rowOff>
    </xdr:to>
    <xdr:sp macro="" textlink="">
      <xdr:nvSpPr>
        <xdr:cNvPr id="20" name="Arrow: Right 19">
          <a:extLst>
            <a:ext uri="{FF2B5EF4-FFF2-40B4-BE49-F238E27FC236}">
              <a16:creationId xmlns:a16="http://schemas.microsoft.com/office/drawing/2014/main" id="{DB88CB44-45BC-498A-A7EC-0862A206F9F6}"/>
            </a:ext>
          </a:extLst>
        </xdr:cNvPr>
        <xdr:cNvSpPr/>
      </xdr:nvSpPr>
      <xdr:spPr>
        <a:xfrm>
          <a:off x="4282440" y="2720340"/>
          <a:ext cx="342900" cy="1524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18</xdr:row>
      <xdr:rowOff>38100</xdr:rowOff>
    </xdr:from>
    <xdr:to>
      <xdr:col>1</xdr:col>
      <xdr:colOff>502920</xdr:colOff>
      <xdr:row>18</xdr:row>
      <xdr:rowOff>190500</xdr:rowOff>
    </xdr:to>
    <xdr:sp macro="" textlink="">
      <xdr:nvSpPr>
        <xdr:cNvPr id="21" name="Arrow: Right 20">
          <a:extLst>
            <a:ext uri="{FF2B5EF4-FFF2-40B4-BE49-F238E27FC236}">
              <a16:creationId xmlns:a16="http://schemas.microsoft.com/office/drawing/2014/main" id="{71EA499C-73FD-42F3-A1D2-B600226EF8A0}"/>
            </a:ext>
          </a:extLst>
        </xdr:cNvPr>
        <xdr:cNvSpPr/>
      </xdr:nvSpPr>
      <xdr:spPr>
        <a:xfrm>
          <a:off x="4282440" y="3695700"/>
          <a:ext cx="342900" cy="1524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18</xdr:row>
      <xdr:rowOff>38100</xdr:rowOff>
    </xdr:from>
    <xdr:to>
      <xdr:col>1</xdr:col>
      <xdr:colOff>502920</xdr:colOff>
      <xdr:row>18</xdr:row>
      <xdr:rowOff>190500</xdr:rowOff>
    </xdr:to>
    <xdr:sp macro="" textlink="">
      <xdr:nvSpPr>
        <xdr:cNvPr id="22" name="Arrow: Right 21">
          <a:extLst>
            <a:ext uri="{FF2B5EF4-FFF2-40B4-BE49-F238E27FC236}">
              <a16:creationId xmlns:a16="http://schemas.microsoft.com/office/drawing/2014/main" id="{557A944D-50AC-4A58-AA31-C19203740E1B}"/>
            </a:ext>
          </a:extLst>
        </xdr:cNvPr>
        <xdr:cNvSpPr/>
      </xdr:nvSpPr>
      <xdr:spPr>
        <a:xfrm>
          <a:off x="4282440" y="3695700"/>
          <a:ext cx="342900" cy="1524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18</xdr:row>
      <xdr:rowOff>38100</xdr:rowOff>
    </xdr:from>
    <xdr:to>
      <xdr:col>1</xdr:col>
      <xdr:colOff>502920</xdr:colOff>
      <xdr:row>18</xdr:row>
      <xdr:rowOff>190500</xdr:rowOff>
    </xdr:to>
    <xdr:sp macro="" textlink="">
      <xdr:nvSpPr>
        <xdr:cNvPr id="23" name="Arrow: Right 22">
          <a:extLst>
            <a:ext uri="{FF2B5EF4-FFF2-40B4-BE49-F238E27FC236}">
              <a16:creationId xmlns:a16="http://schemas.microsoft.com/office/drawing/2014/main" id="{E26EF724-6106-4E67-A153-9045BC519732}"/>
            </a:ext>
          </a:extLst>
        </xdr:cNvPr>
        <xdr:cNvSpPr/>
      </xdr:nvSpPr>
      <xdr:spPr>
        <a:xfrm>
          <a:off x="4282440" y="3695700"/>
          <a:ext cx="342900" cy="152400"/>
        </a:xfrm>
        <a:prstGeom prst="righ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18</xdr:row>
      <xdr:rowOff>38100</xdr:rowOff>
    </xdr:from>
    <xdr:to>
      <xdr:col>1</xdr:col>
      <xdr:colOff>502920</xdr:colOff>
      <xdr:row>18</xdr:row>
      <xdr:rowOff>190500</xdr:rowOff>
    </xdr:to>
    <xdr:sp macro="" textlink="">
      <xdr:nvSpPr>
        <xdr:cNvPr id="24" name="Arrow: Right 23">
          <a:extLst>
            <a:ext uri="{FF2B5EF4-FFF2-40B4-BE49-F238E27FC236}">
              <a16:creationId xmlns:a16="http://schemas.microsoft.com/office/drawing/2014/main" id="{D18BD6B5-AB1D-445B-896C-E62D526E4BBD}"/>
            </a:ext>
          </a:extLst>
        </xdr:cNvPr>
        <xdr:cNvSpPr/>
      </xdr:nvSpPr>
      <xdr:spPr>
        <a:xfrm>
          <a:off x="4282440" y="3695700"/>
          <a:ext cx="342900" cy="1524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18</xdr:row>
      <xdr:rowOff>38100</xdr:rowOff>
    </xdr:from>
    <xdr:to>
      <xdr:col>1</xdr:col>
      <xdr:colOff>502920</xdr:colOff>
      <xdr:row>18</xdr:row>
      <xdr:rowOff>190500</xdr:rowOff>
    </xdr:to>
    <xdr:sp macro="" textlink="">
      <xdr:nvSpPr>
        <xdr:cNvPr id="25" name="Arrow: Right 24">
          <a:extLst>
            <a:ext uri="{FF2B5EF4-FFF2-40B4-BE49-F238E27FC236}">
              <a16:creationId xmlns:a16="http://schemas.microsoft.com/office/drawing/2014/main" id="{924545B9-DBD0-4C6E-9FC7-96CF251A6E50}"/>
            </a:ext>
          </a:extLst>
        </xdr:cNvPr>
        <xdr:cNvSpPr/>
      </xdr:nvSpPr>
      <xdr:spPr>
        <a:xfrm>
          <a:off x="4282440" y="3695700"/>
          <a:ext cx="342900" cy="152400"/>
        </a:xfrm>
        <a:prstGeom prst="righ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18</xdr:row>
      <xdr:rowOff>38100</xdr:rowOff>
    </xdr:from>
    <xdr:to>
      <xdr:col>1</xdr:col>
      <xdr:colOff>502920</xdr:colOff>
      <xdr:row>18</xdr:row>
      <xdr:rowOff>190500</xdr:rowOff>
    </xdr:to>
    <xdr:sp macro="" textlink="">
      <xdr:nvSpPr>
        <xdr:cNvPr id="26" name="Arrow: Right 25">
          <a:extLst>
            <a:ext uri="{FF2B5EF4-FFF2-40B4-BE49-F238E27FC236}">
              <a16:creationId xmlns:a16="http://schemas.microsoft.com/office/drawing/2014/main" id="{5FDB3C67-6456-4626-8B52-572B73DDADAD}"/>
            </a:ext>
          </a:extLst>
        </xdr:cNvPr>
        <xdr:cNvSpPr/>
      </xdr:nvSpPr>
      <xdr:spPr>
        <a:xfrm>
          <a:off x="4282440" y="3695700"/>
          <a:ext cx="342900" cy="152400"/>
        </a:xfrm>
        <a:prstGeom prst="righ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</xdr:colOff>
      <xdr:row>18</xdr:row>
      <xdr:rowOff>38100</xdr:rowOff>
    </xdr:from>
    <xdr:to>
      <xdr:col>1</xdr:col>
      <xdr:colOff>502920</xdr:colOff>
      <xdr:row>18</xdr:row>
      <xdr:rowOff>190500</xdr:rowOff>
    </xdr:to>
    <xdr:sp macro="" textlink="">
      <xdr:nvSpPr>
        <xdr:cNvPr id="27" name="Arrow: Right 26">
          <a:extLst>
            <a:ext uri="{FF2B5EF4-FFF2-40B4-BE49-F238E27FC236}">
              <a16:creationId xmlns:a16="http://schemas.microsoft.com/office/drawing/2014/main" id="{337398E5-5757-4264-B246-7174598B82FD}"/>
            </a:ext>
          </a:extLst>
        </xdr:cNvPr>
        <xdr:cNvSpPr/>
      </xdr:nvSpPr>
      <xdr:spPr>
        <a:xfrm>
          <a:off x="4282440" y="3695700"/>
          <a:ext cx="342900" cy="1524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zoomScaleNormal="100" workbookViewId="0">
      <selection activeCell="C5" sqref="C5"/>
    </sheetView>
  </sheetViews>
  <sheetFormatPr defaultColWidth="9.140625" defaultRowHeight="15" x14ac:dyDescent="0.25"/>
  <cols>
    <col min="1" max="1" width="78.85546875" customWidth="1"/>
    <col min="2" max="2" width="5.7109375" customWidth="1"/>
    <col min="3" max="3" width="14.28515625" bestFit="1" customWidth="1"/>
    <col min="4" max="4" width="5.7109375" customWidth="1"/>
    <col min="5" max="5" width="14.5703125" style="1" bestFit="1" customWidth="1"/>
    <col min="6" max="6" width="5.7109375" style="1" customWidth="1"/>
    <col min="7" max="7" width="18.7109375" style="1" customWidth="1"/>
    <col min="8" max="8" width="5.7109375" style="1" customWidth="1"/>
    <col min="9" max="9" width="18.7109375" style="1" customWidth="1"/>
    <col min="10" max="10" width="5.7109375" style="1" customWidth="1"/>
    <col min="11" max="11" width="14.5703125" style="1" bestFit="1" customWidth="1"/>
    <col min="12" max="12" width="5.7109375" customWidth="1"/>
    <col min="13" max="13" width="15.7109375" style="1" customWidth="1"/>
  </cols>
  <sheetData>
    <row r="1" spans="1:13" ht="23.25" x14ac:dyDescent="0.35">
      <c r="A1" s="2" t="s">
        <v>5</v>
      </c>
      <c r="B1" s="22"/>
      <c r="C1" s="22"/>
      <c r="D1" s="22"/>
      <c r="E1" s="23"/>
      <c r="F1" s="23"/>
      <c r="G1" s="23"/>
      <c r="H1" s="23"/>
      <c r="I1" s="4"/>
      <c r="J1" s="4"/>
      <c r="K1" s="4"/>
      <c r="L1" s="3"/>
      <c r="M1" s="4"/>
    </row>
    <row r="2" spans="1:13" ht="18.75" x14ac:dyDescent="0.3">
      <c r="A2" s="16"/>
      <c r="B2" s="5"/>
      <c r="C2" s="5"/>
      <c r="D2" s="5"/>
      <c r="E2" s="6"/>
      <c r="F2" s="6"/>
      <c r="G2" s="6"/>
      <c r="H2" s="6"/>
      <c r="I2" s="6"/>
      <c r="J2" s="6"/>
      <c r="K2" s="6"/>
      <c r="L2" s="5"/>
      <c r="M2" s="6"/>
    </row>
    <row r="3" spans="1:13" ht="37.5" x14ac:dyDescent="0.3">
      <c r="A3" s="8"/>
      <c r="B3" s="8"/>
      <c r="C3" s="7" t="s">
        <v>3</v>
      </c>
      <c r="D3" s="7"/>
      <c r="E3" s="9" t="s">
        <v>2</v>
      </c>
      <c r="F3" s="15"/>
      <c r="G3" s="15" t="s">
        <v>4</v>
      </c>
      <c r="H3" s="15"/>
      <c r="I3" s="28" t="s">
        <v>1</v>
      </c>
      <c r="J3" s="15"/>
      <c r="K3" s="9" t="s">
        <v>0</v>
      </c>
      <c r="L3" s="7"/>
      <c r="M3" s="28" t="s">
        <v>6</v>
      </c>
    </row>
    <row r="4" spans="1:13" ht="19.5" thickBot="1" x14ac:dyDescent="0.35">
      <c r="A4" s="17"/>
      <c r="B4" s="17"/>
      <c r="C4" s="30"/>
      <c r="D4" s="17"/>
      <c r="E4" s="19"/>
      <c r="F4" s="18"/>
      <c r="G4" s="18"/>
      <c r="H4" s="18"/>
      <c r="I4" s="18"/>
      <c r="J4" s="18"/>
      <c r="K4" s="18"/>
      <c r="L4" s="17"/>
      <c r="M4" s="18"/>
    </row>
    <row r="5" spans="1:13" ht="20.25" thickTop="1" thickBot="1" x14ac:dyDescent="0.35">
      <c r="A5" s="12" t="s">
        <v>7</v>
      </c>
      <c r="B5" s="24"/>
      <c r="C5" s="44"/>
      <c r="D5" s="29"/>
      <c r="E5" s="35">
        <f>IF(C5&lt;=12,C5,IF(C5&gt;18,(12+C5-18),12))*197.93</f>
        <v>0</v>
      </c>
      <c r="F5" s="14"/>
      <c r="G5" s="35">
        <f>IF(C5&lt;=12,C5,IF(C5&gt;18,(12+C5-18),12))*513.38</f>
        <v>0</v>
      </c>
      <c r="H5" s="14"/>
      <c r="I5" s="35">
        <f>IF(C5&lt;=12,C5,IF(C5&gt;18,(12+C5-18),12))*202.75</f>
        <v>0</v>
      </c>
      <c r="J5" s="14"/>
      <c r="K5" s="35">
        <f>IF(C5&lt;=12,C5,IF(C5&gt;18,(12+C5-18),12))*296.9</f>
        <v>0</v>
      </c>
      <c r="L5" s="14"/>
      <c r="M5" s="36">
        <f>IF(C5&lt;=12,C5,IF(C5&gt;18,(12+C5-18),12))*385.04</f>
        <v>0</v>
      </c>
    </row>
    <row r="6" spans="1:13" ht="20.25" thickTop="1" thickBot="1" x14ac:dyDescent="0.35">
      <c r="A6" s="20"/>
      <c r="B6" s="20"/>
      <c r="C6" s="27"/>
      <c r="D6" s="17"/>
      <c r="E6" s="18"/>
      <c r="F6" s="18"/>
      <c r="G6" s="18"/>
      <c r="H6" s="18"/>
      <c r="I6" s="18"/>
      <c r="J6" s="18"/>
      <c r="K6" s="18"/>
      <c r="L6" s="17"/>
      <c r="M6" s="18"/>
    </row>
    <row r="7" spans="1:13" ht="20.25" thickTop="1" thickBot="1" x14ac:dyDescent="0.35">
      <c r="A7" s="7" t="s">
        <v>8</v>
      </c>
      <c r="B7" s="25"/>
      <c r="C7" s="45"/>
      <c r="D7" s="31"/>
      <c r="E7" s="33">
        <f>IF(C7&lt;=12,C7,IF(C7&gt;18,(12+C7-18),12))*262.43</f>
        <v>0</v>
      </c>
      <c r="F7" s="10"/>
      <c r="G7" s="33">
        <f>IF(C7&lt;=12,C7,IF(C7&gt;18,(12+C7-18),12))*604.84</f>
        <v>0</v>
      </c>
      <c r="H7" s="10"/>
      <c r="I7" s="33">
        <f>IF(C7&lt;=12,C7,IF(C7&gt;18,(12+C7-18),12))*313.91</f>
        <v>0</v>
      </c>
      <c r="J7" s="10"/>
      <c r="K7" s="33">
        <f>IF(C7&lt;=12,C7,IF(C7&gt;18,(12+C7-18),12))*393.65</f>
        <v>0</v>
      </c>
      <c r="L7" s="10"/>
      <c r="M7" s="34">
        <f>IF(C7&lt;=12,C7,IF(C7&gt;18,(12+C7-18),12))*453.63</f>
        <v>0</v>
      </c>
    </row>
    <row r="8" spans="1:13" ht="20.25" thickTop="1" thickBot="1" x14ac:dyDescent="0.35">
      <c r="A8" s="32"/>
      <c r="B8" s="20"/>
      <c r="C8" s="27"/>
      <c r="D8" s="17"/>
      <c r="E8" s="18"/>
      <c r="F8" s="18"/>
      <c r="G8" s="18"/>
      <c r="H8" s="18"/>
      <c r="I8" s="18"/>
      <c r="J8" s="18"/>
      <c r="K8" s="18"/>
      <c r="L8" s="17"/>
      <c r="M8" s="18"/>
    </row>
    <row r="9" spans="1:13" ht="20.25" thickTop="1" thickBot="1" x14ac:dyDescent="0.35">
      <c r="A9" s="12" t="s">
        <v>9</v>
      </c>
      <c r="B9" s="24"/>
      <c r="C9" s="44"/>
      <c r="D9" s="29"/>
      <c r="E9" s="35">
        <f>IF(C9&lt;=12,C9,IF(C9&gt;18,(12+C9-18),12))*197.93</f>
        <v>0</v>
      </c>
      <c r="F9" s="14"/>
      <c r="G9" s="35">
        <f>IF(C9&lt;=12,C9,IF(C9&gt;18,(12+C9-18),12))*513.38</f>
        <v>0</v>
      </c>
      <c r="H9" s="14"/>
      <c r="I9" s="35">
        <f>IF(C9&lt;=12,C9,IF(C9&gt;18,(12+C9-18),12))*202.75</f>
        <v>0</v>
      </c>
      <c r="J9" s="14"/>
      <c r="K9" s="35">
        <f>IF(C9&lt;=12,C9,IF(C9&gt;18,(12+C9-18),12))*296.9</f>
        <v>0</v>
      </c>
      <c r="L9" s="14"/>
      <c r="M9" s="36">
        <f>IF(C9&lt;=12,C9,IF(C9&gt;18,(12+C9-18),12))*385.04</f>
        <v>0</v>
      </c>
    </row>
    <row r="10" spans="1:13" ht="20.25" thickTop="1" thickBot="1" x14ac:dyDescent="0.35">
      <c r="A10" s="20"/>
      <c r="B10" s="20"/>
      <c r="C10" s="27"/>
      <c r="D10" s="17"/>
      <c r="E10" s="18"/>
      <c r="F10" s="18"/>
      <c r="G10" s="18"/>
      <c r="H10" s="18"/>
      <c r="I10" s="18"/>
      <c r="J10" s="18"/>
      <c r="K10" s="18"/>
      <c r="L10" s="17"/>
      <c r="M10" s="18"/>
    </row>
    <row r="11" spans="1:13" ht="20.25" thickTop="1" thickBot="1" x14ac:dyDescent="0.35">
      <c r="A11" s="7" t="s">
        <v>10</v>
      </c>
      <c r="B11" s="25"/>
      <c r="C11" s="45"/>
      <c r="D11" s="31"/>
      <c r="E11" s="33">
        <f>IF(C11&lt;=12,C11,IF(C11&gt;18,(12+C11-18),12))*262.43</f>
        <v>0</v>
      </c>
      <c r="F11" s="10"/>
      <c r="G11" s="33">
        <f>IF(C11&lt;=12,C11,IF(C11&gt;18,(12+C11-18),12))*604.84</f>
        <v>0</v>
      </c>
      <c r="H11" s="10"/>
      <c r="I11" s="33">
        <f>IF(C11&lt;=12,C11,IF(C11&gt;18,(12+C11-18),12))*313.91</f>
        <v>0</v>
      </c>
      <c r="J11" s="10"/>
      <c r="K11" s="33">
        <f>IF(C11&lt;=12,C11,IF(C11&gt;18,(12+C11-18),12))*393.65</f>
        <v>0</v>
      </c>
      <c r="L11" s="10"/>
      <c r="M11" s="34">
        <f>IF(C11&lt;=12,C11,IF(C11&gt;18,(12+C11-18),12))*453.63</f>
        <v>0</v>
      </c>
    </row>
    <row r="12" spans="1:13" ht="20.25" thickTop="1" thickBot="1" x14ac:dyDescent="0.35">
      <c r="A12" s="20"/>
      <c r="B12" s="20"/>
      <c r="C12" s="27"/>
      <c r="D12" s="17"/>
      <c r="E12" s="18"/>
      <c r="F12" s="18"/>
      <c r="G12" s="18"/>
      <c r="H12" s="18"/>
      <c r="I12" s="18"/>
      <c r="J12" s="18"/>
      <c r="K12" s="18"/>
      <c r="L12" s="17"/>
      <c r="M12" s="18"/>
    </row>
    <row r="13" spans="1:13" ht="20.25" thickTop="1" thickBot="1" x14ac:dyDescent="0.35">
      <c r="A13" s="7" t="s">
        <v>11</v>
      </c>
      <c r="B13" s="46"/>
      <c r="C13" s="45"/>
      <c r="D13" s="31"/>
      <c r="E13" s="33">
        <f>IF(C13&lt;=12,C13,IF(C13&gt;18,(12+C13-18),12))*262.43</f>
        <v>0</v>
      </c>
      <c r="F13" s="10"/>
      <c r="G13" s="33">
        <f>IF(C13&lt;=12,C13,IF(C13&gt;18,(12+C13-18),12))*604.84</f>
        <v>0</v>
      </c>
      <c r="H13" s="10"/>
      <c r="I13" s="33">
        <f>IF(C13&lt;=12,C13,IF(C13&gt;18,(12+C13-18),12))*313.91</f>
        <v>0</v>
      </c>
      <c r="J13" s="10"/>
      <c r="K13" s="33">
        <f>IF(C13&lt;=12,C13,IF(C13&gt;18,(12+C13-18),12))*393.65</f>
        <v>0</v>
      </c>
      <c r="L13" s="10"/>
      <c r="M13" s="34">
        <f>IF(C13&lt;=12,C13,IF(C13&gt;18,(12+C13-18),12))*453.63</f>
        <v>0</v>
      </c>
    </row>
    <row r="14" spans="1:13" ht="20.25" thickTop="1" thickBot="1" x14ac:dyDescent="0.35">
      <c r="A14" s="20"/>
      <c r="B14" s="20"/>
      <c r="C14" s="27"/>
      <c r="D14" s="17"/>
      <c r="E14" s="18"/>
      <c r="F14" s="18"/>
      <c r="G14" s="18"/>
      <c r="H14" s="18"/>
      <c r="I14" s="18"/>
      <c r="J14" s="18"/>
      <c r="K14" s="18"/>
      <c r="L14" s="17"/>
      <c r="M14" s="18"/>
    </row>
    <row r="15" spans="1:13" ht="20.25" thickTop="1" thickBot="1" x14ac:dyDescent="0.35">
      <c r="A15" s="7" t="s">
        <v>12</v>
      </c>
      <c r="B15" s="25"/>
      <c r="C15" s="45"/>
      <c r="D15" s="31"/>
      <c r="E15" s="33">
        <f>IF(C15&lt;=12,C15,IF(C15&gt;18,(12+C15-18),12))*262.43</f>
        <v>0</v>
      </c>
      <c r="F15" s="10"/>
      <c r="G15" s="33">
        <f>IF(C15&lt;=12,C15,IF(C15&gt;18,(12+C15-18),12))*604.84</f>
        <v>0</v>
      </c>
      <c r="H15" s="10"/>
      <c r="I15" s="33">
        <f>IF(C15&lt;=12,C15,IF(C15&gt;18,(12+C15-18),12))*313.91</f>
        <v>0</v>
      </c>
      <c r="J15" s="10"/>
      <c r="K15" s="33">
        <f>IF(C15&lt;=12,C15,IF(C15&gt;18,(12+C15-18),12))*393.65</f>
        <v>0</v>
      </c>
      <c r="L15" s="10"/>
      <c r="M15" s="34">
        <f>IF(C15&lt;=12,C15,IF(C15&gt;18,(12+C15-18),12))*453.63</f>
        <v>0</v>
      </c>
    </row>
    <row r="16" spans="1:13" ht="20.25" thickTop="1" thickBot="1" x14ac:dyDescent="0.35">
      <c r="A16" s="20"/>
      <c r="B16" s="20"/>
      <c r="C16" s="27"/>
      <c r="D16" s="17"/>
      <c r="E16" s="18"/>
      <c r="F16" s="18"/>
      <c r="G16" s="18"/>
      <c r="H16" s="18"/>
      <c r="I16" s="18"/>
      <c r="J16" s="18"/>
      <c r="K16" s="18"/>
      <c r="L16" s="17"/>
      <c r="M16" s="18"/>
    </row>
    <row r="17" spans="1:13" ht="20.25" thickTop="1" thickBot="1" x14ac:dyDescent="0.35">
      <c r="A17" s="12" t="s">
        <v>13</v>
      </c>
      <c r="B17" s="24"/>
      <c r="C17" s="44"/>
      <c r="D17" s="29"/>
      <c r="E17" s="35">
        <f>IF(C17&lt;=12,C17,IF(C17&gt;18,(12+C17-18),12))*197.93</f>
        <v>0</v>
      </c>
      <c r="F17" s="14"/>
      <c r="G17" s="35">
        <f>IF(C17&lt;=12,C17,IF(C17&gt;18,(12+C17-18),12))*197.93</f>
        <v>0</v>
      </c>
      <c r="H17" s="14"/>
      <c r="I17" s="35">
        <f>IF(C17&lt;=12,C17,IF(C17&gt;18,(12+C17-18),12))*202.75</f>
        <v>0</v>
      </c>
      <c r="J17" s="14"/>
      <c r="K17" s="35">
        <f>IF(C17&lt;=12,C17,IF(C17&gt;18,(12+C17-18),12))*197.93</f>
        <v>0</v>
      </c>
      <c r="L17" s="11"/>
      <c r="M17" s="36">
        <f>IF(C17&lt;=12,C17,IF(C17&gt;18,(12+C17-18),12))*197.93</f>
        <v>0</v>
      </c>
    </row>
    <row r="18" spans="1:13" ht="20.25" thickTop="1" thickBot="1" x14ac:dyDescent="0.35">
      <c r="A18" s="20"/>
      <c r="B18" s="20"/>
      <c r="C18" s="27"/>
      <c r="D18" s="17"/>
      <c r="E18" s="18"/>
      <c r="F18" s="18"/>
      <c r="G18" s="18"/>
      <c r="H18" s="18"/>
      <c r="I18" s="18"/>
      <c r="J18" s="18"/>
      <c r="K18" s="18"/>
      <c r="L18" s="17"/>
      <c r="M18" s="18"/>
    </row>
    <row r="19" spans="1:13" ht="20.25" thickTop="1" thickBot="1" x14ac:dyDescent="0.35">
      <c r="A19" s="7" t="s">
        <v>14</v>
      </c>
      <c r="B19" s="25"/>
      <c r="C19" s="45"/>
      <c r="D19" s="31"/>
      <c r="E19" s="33">
        <f>IF(C19&lt;=12,C19,IF(C19&gt;18,(12+C19-18),12))*262.43</f>
        <v>0</v>
      </c>
      <c r="F19" s="10"/>
      <c r="G19" s="33">
        <f>IF(C19&lt;=12,C19,IF(C19&gt;18,(12+C19-18),12))*262.43</f>
        <v>0</v>
      </c>
      <c r="H19" s="10"/>
      <c r="I19" s="33">
        <f>IF(C19&lt;=12,C19,IF(C19&gt;18,(12+C19-18),12))*313.91</f>
        <v>0</v>
      </c>
      <c r="J19" s="10"/>
      <c r="K19" s="33">
        <f>IF(C19&lt;=12,C19,IF(C19&gt;18,(12+C19-18),12))*262.43</f>
        <v>0</v>
      </c>
      <c r="L19" s="8"/>
      <c r="M19" s="34">
        <f>IF(C19&lt;=12,C19,IF(C19&gt;18,(12+C19-18),12))*262.43</f>
        <v>0</v>
      </c>
    </row>
    <row r="20" spans="1:13" ht="19.5" thickTop="1" x14ac:dyDescent="0.3">
      <c r="A20" s="17"/>
      <c r="B20" s="17"/>
      <c r="C20" s="26"/>
      <c r="D20" s="17"/>
      <c r="E20" s="18"/>
      <c r="F20" s="18"/>
      <c r="G20" s="18"/>
      <c r="H20" s="18"/>
      <c r="I20" s="18"/>
      <c r="J20" s="18"/>
      <c r="K20" s="18"/>
      <c r="L20" s="17"/>
      <c r="M20" s="18"/>
    </row>
    <row r="21" spans="1:13" ht="23.25" x14ac:dyDescent="0.35">
      <c r="A21" s="37" t="s">
        <v>16</v>
      </c>
      <c r="B21" s="38"/>
      <c r="C21" s="39">
        <f>C5+C7+C9+C11+C13+C15+C17+C19</f>
        <v>0</v>
      </c>
      <c r="D21" s="38"/>
      <c r="E21" s="40">
        <f>IF(SUM(C19:C50)&gt;12,12,SUM(C5:C19))*21.06</f>
        <v>0</v>
      </c>
      <c r="F21" s="40"/>
      <c r="G21" s="40">
        <f>E21</f>
        <v>0</v>
      </c>
      <c r="H21" s="40"/>
      <c r="I21" s="40">
        <f>E21</f>
        <v>0</v>
      </c>
      <c r="J21" s="40"/>
      <c r="K21" s="40">
        <f>E21</f>
        <v>0</v>
      </c>
      <c r="L21" s="38"/>
      <c r="M21" s="40">
        <f>E21</f>
        <v>0</v>
      </c>
    </row>
    <row r="22" spans="1:13" ht="18.75" x14ac:dyDescent="0.3">
      <c r="A22" s="17"/>
      <c r="B22" s="17"/>
      <c r="C22" s="26"/>
      <c r="D22" s="17"/>
      <c r="E22" s="18"/>
      <c r="F22" s="18"/>
      <c r="G22" s="18"/>
      <c r="H22" s="18"/>
      <c r="I22" s="18"/>
      <c r="J22" s="18"/>
      <c r="K22" s="18"/>
      <c r="L22" s="17"/>
      <c r="M22" s="18"/>
    </row>
    <row r="23" spans="1:13" ht="23.25" x14ac:dyDescent="0.35">
      <c r="A23" s="41" t="s">
        <v>15</v>
      </c>
      <c r="B23" s="11"/>
      <c r="C23" s="12"/>
      <c r="D23" s="12"/>
      <c r="E23" s="42">
        <f>SUM(E5:E21)</f>
        <v>0</v>
      </c>
      <c r="F23" s="13"/>
      <c r="G23" s="42">
        <f>SUM(G5:G21)</f>
        <v>0</v>
      </c>
      <c r="H23" s="42"/>
      <c r="I23" s="42">
        <f>SUM(I5:I21)</f>
        <v>0</v>
      </c>
      <c r="J23" s="42"/>
      <c r="K23" s="42">
        <f>SUM(K5:K21)</f>
        <v>0</v>
      </c>
      <c r="L23" s="43"/>
      <c r="M23" s="42">
        <f>SUM(M5:M21)</f>
        <v>0</v>
      </c>
    </row>
    <row r="24" spans="1:13" ht="18.75" x14ac:dyDescent="0.3">
      <c r="A24" s="17"/>
      <c r="B24" s="17"/>
      <c r="C24" s="20"/>
      <c r="D24" s="20"/>
      <c r="E24" s="21"/>
      <c r="F24" s="21"/>
      <c r="G24" s="21"/>
      <c r="H24" s="21"/>
      <c r="I24" s="21"/>
      <c r="J24" s="21"/>
      <c r="K24" s="21"/>
      <c r="L24" s="20"/>
      <c r="M24" s="21"/>
    </row>
    <row r="26" spans="1:13" ht="23.25" x14ac:dyDescent="0.35">
      <c r="A26" s="47" t="s">
        <v>17</v>
      </c>
    </row>
    <row r="27" spans="1:13" ht="23.25" x14ac:dyDescent="0.35">
      <c r="A27" s="47" t="s">
        <v>18</v>
      </c>
    </row>
    <row r="28" spans="1:13" ht="23.25" x14ac:dyDescent="0.35">
      <c r="A28" s="47" t="s">
        <v>19</v>
      </c>
    </row>
  </sheetData>
  <sheetProtection algorithmName="SHA-512" hashValue="TR4l5pWN/WCqCWAIAq22bNo2f3Wq2Q3yvPGjwUHFtwlZruB+BE0tD6A+woX0SPX90kSNQy0epQn35QJ99XfzuA==" saltValue="e9e7m0p7TchCVXHD9Zwb6A==" spinCount="100000" sheet="1" selectLockedCells="1"/>
  <pageMargins left="0.45" right="0.45" top="0.75" bottom="0.75" header="0.3" footer="0.3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Pieper, Cheryl</dc:creator>
  <cp:lastModifiedBy>Rentmeester, Laurie</cp:lastModifiedBy>
  <cp:lastPrinted>2019-07-15T21:31:48Z</cp:lastPrinted>
  <dcterms:created xsi:type="dcterms:W3CDTF">2019-07-15T13:39:16Z</dcterms:created>
  <dcterms:modified xsi:type="dcterms:W3CDTF">2019-08-20T21:13:52Z</dcterms:modified>
</cp:coreProperties>
</file>